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https://deptagriculture-my.sharepoint.com/personal/chris_nellessen_aff_gov_au/Documents/Documents/MALDI TOF/Misc/"/>
    </mc:Choice>
  </mc:AlternateContent>
  <xr:revisionPtr revIDLastSave="12" documentId="8_{97EBFF08-30C5-4F5D-BB98-6D4ED14CBD40}" xr6:coauthVersionLast="47" xr6:coauthVersionMax="47" xr10:uidLastSave="{1630AC42-88DC-447F-910C-324130D51F3A}"/>
  <bookViews>
    <workbookView xWindow="-120" yWindow="-120" windowWidth="29040" windowHeight="15840" activeTab="2" xr2:uid="{138B164D-1F41-4939-8383-C219B35F1FAD}"/>
  </bookViews>
  <sheets>
    <sheet name="Guide" sheetId="28" r:id="rId1"/>
    <sheet name="Analytics" sheetId="54" r:id="rId2"/>
    <sheet name="Compiled Assessment" sheetId="27" r:id="rId3"/>
    <sheet name="Visual Assessment" sheetId="53" r:id="rId4"/>
    <sheet name="Calculations" sheetId="1" state="hidden" r:id="rId5"/>
    <sheet name="Spectrum 1" sheetId="2" r:id="rId6"/>
    <sheet name="Spectrum 2" sheetId="29" r:id="rId7"/>
    <sheet name="Spectrum 3" sheetId="30" r:id="rId8"/>
    <sheet name="Spectrum 4" sheetId="31" r:id="rId9"/>
    <sheet name="Spectrum 5" sheetId="32" r:id="rId10"/>
    <sheet name="Spectrum 6" sheetId="33" r:id="rId11"/>
    <sheet name="Spectrum 7" sheetId="34" r:id="rId12"/>
    <sheet name="Spectrum 8" sheetId="35" r:id="rId13"/>
    <sheet name="Spectrum 9" sheetId="36" r:id="rId14"/>
    <sheet name="Spectrum 10" sheetId="37" r:id="rId15"/>
    <sheet name="Spectrum 11" sheetId="38" r:id="rId16"/>
    <sheet name="Spectrum 12" sheetId="39" r:id="rId17"/>
    <sheet name="Spectrum 13" sheetId="40" r:id="rId18"/>
    <sheet name="Spectrum 14" sheetId="41" r:id="rId19"/>
    <sheet name="Spectrum 15" sheetId="42" r:id="rId20"/>
    <sheet name="Spectrum 16" sheetId="43" r:id="rId21"/>
    <sheet name="Spectrum 17" sheetId="44" r:id="rId22"/>
    <sheet name="Spectrum 18" sheetId="45" r:id="rId23"/>
    <sheet name="Spectrum 19" sheetId="46" r:id="rId24"/>
    <sheet name="Spectrum 20" sheetId="47" r:id="rId25"/>
    <sheet name="Spectrum 21" sheetId="48" r:id="rId26"/>
    <sheet name="Spectrum 22" sheetId="49" r:id="rId27"/>
    <sheet name="Spectrum 23" sheetId="50" r:id="rId28"/>
    <sheet name="Spectrum 24" sheetId="51" r:id="rId29"/>
    <sheet name="Spectrum 25" sheetId="52" r:id="rId30"/>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27" l="1"/>
  <c r="F39" i="27"/>
  <c r="F38" i="27"/>
  <c r="A33" i="27" l="1"/>
  <c r="X26" i="27"/>
  <c r="BK2" i="52"/>
  <c r="BK2" i="51"/>
  <c r="BK2" i="50"/>
  <c r="BK2" i="49"/>
  <c r="BK2" i="48"/>
  <c r="BK2" i="47"/>
  <c r="BK2" i="46"/>
  <c r="BK2" i="45"/>
  <c r="BK2" i="44"/>
  <c r="BK2" i="43"/>
  <c r="BK2" i="40"/>
  <c r="BK2" i="39"/>
  <c r="BK2" i="38"/>
  <c r="BK2" i="37"/>
  <c r="BK2" i="36"/>
  <c r="BK2" i="35"/>
  <c r="BK2" i="34"/>
  <c r="AM5" i="52"/>
  <c r="AL5" i="52"/>
  <c r="AJ5" i="52"/>
  <c r="AJ4" i="52" s="1"/>
  <c r="AD5" i="52"/>
  <c r="AM5" i="51"/>
  <c r="AL5" i="51"/>
  <c r="AJ5" i="51"/>
  <c r="AJ4" i="51" s="1"/>
  <c r="AD5" i="51"/>
  <c r="AM5" i="50"/>
  <c r="AL5" i="50"/>
  <c r="AJ5" i="50"/>
  <c r="AD5" i="50"/>
  <c r="AM5" i="49"/>
  <c r="AL5" i="49"/>
  <c r="AJ5" i="49"/>
  <c r="AD5" i="49"/>
  <c r="AM5" i="48"/>
  <c r="AL5" i="48"/>
  <c r="AJ5" i="48"/>
  <c r="AD5" i="48"/>
  <c r="AM5" i="47"/>
  <c r="AL5" i="47"/>
  <c r="AJ5" i="47"/>
  <c r="AJ4" i="47" s="1"/>
  <c r="AD5" i="47"/>
  <c r="AM5" i="46"/>
  <c r="AL5" i="46"/>
  <c r="AJ5" i="46"/>
  <c r="AJ4" i="46" s="1"/>
  <c r="AD5" i="46"/>
  <c r="AM5" i="45"/>
  <c r="AL5" i="45"/>
  <c r="AJ5" i="45"/>
  <c r="AD5" i="45"/>
  <c r="AM5" i="44"/>
  <c r="AL5" i="44"/>
  <c r="AJ5" i="44"/>
  <c r="AD5" i="44"/>
  <c r="AM5" i="43"/>
  <c r="AL5" i="43"/>
  <c r="AJ5" i="43"/>
  <c r="AD5" i="43"/>
  <c r="AJ5" i="42"/>
  <c r="AJ5" i="41"/>
  <c r="AM5" i="40"/>
  <c r="AL5" i="40"/>
  <c r="AJ5" i="40"/>
  <c r="AD5" i="40"/>
  <c r="AM5" i="39"/>
  <c r="AL5" i="39"/>
  <c r="AJ5" i="39"/>
  <c r="AD5" i="39"/>
  <c r="AM5" i="38"/>
  <c r="AL5" i="38"/>
  <c r="AJ5" i="38"/>
  <c r="AD5" i="38"/>
  <c r="AM5" i="37"/>
  <c r="AL5" i="37"/>
  <c r="AJ5" i="37"/>
  <c r="AJ4" i="37" s="1"/>
  <c r="AD5" i="37"/>
  <c r="AM5" i="36"/>
  <c r="AL5" i="36"/>
  <c r="AJ5" i="36"/>
  <c r="AD5" i="36"/>
  <c r="AM5" i="35"/>
  <c r="AL5" i="35"/>
  <c r="AJ5" i="35"/>
  <c r="AD5" i="35"/>
  <c r="AM5" i="34"/>
  <c r="AL5" i="34"/>
  <c r="AJ5" i="34"/>
  <c r="AJ4" i="34" s="1"/>
  <c r="AD5" i="34"/>
  <c r="AJ5" i="33"/>
  <c r="AJ5" i="32"/>
  <c r="AJ5" i="31"/>
  <c r="AJ5" i="30"/>
  <c r="AJ5" i="29"/>
  <c r="AR4" i="52"/>
  <c r="AQ4" i="52"/>
  <c r="AP4" i="52"/>
  <c r="AO4" i="52"/>
  <c r="AN4" i="52"/>
  <c r="AK4" i="52"/>
  <c r="AI4" i="52"/>
  <c r="AH4" i="52"/>
  <c r="AG4" i="52"/>
  <c r="AE4" i="52"/>
  <c r="AA4" i="52"/>
  <c r="AR4" i="51"/>
  <c r="AQ4" i="51"/>
  <c r="AP4" i="51"/>
  <c r="AO4" i="51"/>
  <c r="AN4" i="51"/>
  <c r="AK4" i="51"/>
  <c r="AI4" i="51"/>
  <c r="AH4" i="51"/>
  <c r="AG4" i="51"/>
  <c r="AE4" i="51"/>
  <c r="AA4" i="51"/>
  <c r="AR4" i="50"/>
  <c r="AQ4" i="50"/>
  <c r="AP4" i="50"/>
  <c r="AO4" i="50"/>
  <c r="AN4" i="50"/>
  <c r="AK4" i="50"/>
  <c r="AJ4" i="50"/>
  <c r="AI4" i="50"/>
  <c r="AH4" i="50"/>
  <c r="AG4" i="50"/>
  <c r="AE4" i="50"/>
  <c r="AA4" i="50"/>
  <c r="AR4" i="49"/>
  <c r="AQ4" i="49"/>
  <c r="AP4" i="49"/>
  <c r="AO4" i="49"/>
  <c r="AN4" i="49"/>
  <c r="AK4" i="49"/>
  <c r="AJ4" i="49"/>
  <c r="AI4" i="49"/>
  <c r="AH4" i="49"/>
  <c r="AG4" i="49"/>
  <c r="AE4" i="49"/>
  <c r="AA4" i="49"/>
  <c r="AR4" i="48"/>
  <c r="AQ4" i="48"/>
  <c r="AP4" i="48"/>
  <c r="AO4" i="48"/>
  <c r="AN4" i="48"/>
  <c r="AK4" i="48"/>
  <c r="AJ4" i="48"/>
  <c r="AI4" i="48"/>
  <c r="AH4" i="48"/>
  <c r="AG4" i="48"/>
  <c r="AE4" i="48"/>
  <c r="AA4" i="48"/>
  <c r="AR4" i="47"/>
  <c r="AQ4" i="47"/>
  <c r="AP4" i="47"/>
  <c r="AO4" i="47"/>
  <c r="AN4" i="47"/>
  <c r="AK4" i="47"/>
  <c r="AI4" i="47"/>
  <c r="AH4" i="47"/>
  <c r="AG4" i="47"/>
  <c r="AE4" i="47"/>
  <c r="AA4" i="47"/>
  <c r="AR4" i="46"/>
  <c r="AQ4" i="46"/>
  <c r="AP4" i="46"/>
  <c r="AO4" i="46"/>
  <c r="AN4" i="46"/>
  <c r="AK4" i="46"/>
  <c r="AI4" i="46"/>
  <c r="AH4" i="46"/>
  <c r="AG4" i="46"/>
  <c r="AE4" i="46"/>
  <c r="AA4" i="46"/>
  <c r="AR4" i="45"/>
  <c r="AQ4" i="45"/>
  <c r="AP4" i="45"/>
  <c r="AO4" i="45"/>
  <c r="AN4" i="45"/>
  <c r="AK4" i="45"/>
  <c r="AJ4" i="45"/>
  <c r="AI4" i="45"/>
  <c r="AH4" i="45"/>
  <c r="AG4" i="45"/>
  <c r="AE4" i="45"/>
  <c r="AA4" i="45"/>
  <c r="AR4" i="44"/>
  <c r="AQ4" i="44"/>
  <c r="AP4" i="44"/>
  <c r="AO4" i="44"/>
  <c r="AN4" i="44"/>
  <c r="AK4" i="44"/>
  <c r="AJ4" i="44"/>
  <c r="AI4" i="44"/>
  <c r="AH4" i="44"/>
  <c r="AG4" i="44"/>
  <c r="AE4" i="44"/>
  <c r="AA4" i="44"/>
  <c r="AR4" i="43"/>
  <c r="AQ4" i="43"/>
  <c r="AP4" i="43"/>
  <c r="AO4" i="43"/>
  <c r="AN4" i="43"/>
  <c r="AK4" i="43"/>
  <c r="AJ4" i="43"/>
  <c r="AI4" i="43"/>
  <c r="AH4" i="43"/>
  <c r="AG4" i="43"/>
  <c r="AE4" i="43"/>
  <c r="AA4" i="43"/>
  <c r="AN4" i="42"/>
  <c r="AK4" i="42"/>
  <c r="AI4" i="42"/>
  <c r="AH4" i="42"/>
  <c r="AG4" i="42"/>
  <c r="AA4" i="42"/>
  <c r="AN4" i="41"/>
  <c r="AK4" i="41"/>
  <c r="AI4" i="41"/>
  <c r="AH4" i="41"/>
  <c r="AG4" i="41"/>
  <c r="AA4" i="41"/>
  <c r="AR4" i="40"/>
  <c r="AQ4" i="40"/>
  <c r="AP4" i="40"/>
  <c r="AO4" i="40"/>
  <c r="AN4" i="40"/>
  <c r="AK4" i="40"/>
  <c r="AJ4" i="40"/>
  <c r="AI4" i="40"/>
  <c r="AH4" i="40"/>
  <c r="AG4" i="40"/>
  <c r="AE4" i="40"/>
  <c r="AA4" i="40"/>
  <c r="AR4" i="39"/>
  <c r="AQ4" i="39"/>
  <c r="AP4" i="39"/>
  <c r="AO4" i="39"/>
  <c r="AN4" i="39"/>
  <c r="AK4" i="39"/>
  <c r="AJ4" i="39"/>
  <c r="AI4" i="39"/>
  <c r="AH4" i="39"/>
  <c r="AG4" i="39"/>
  <c r="AE4" i="39"/>
  <c r="AA4" i="39"/>
  <c r="AR4" i="38"/>
  <c r="AQ4" i="38"/>
  <c r="AP4" i="38"/>
  <c r="AO4" i="38"/>
  <c r="AN4" i="38"/>
  <c r="AK4" i="38"/>
  <c r="AJ4" i="38"/>
  <c r="AI4" i="38"/>
  <c r="AH4" i="38"/>
  <c r="AG4" i="38"/>
  <c r="AE4" i="38"/>
  <c r="AA4" i="38"/>
  <c r="AR4" i="37"/>
  <c r="AQ4" i="37"/>
  <c r="AP4" i="37"/>
  <c r="AO4" i="37"/>
  <c r="AN4" i="37"/>
  <c r="AK4" i="37"/>
  <c r="AI4" i="37"/>
  <c r="AH4" i="37"/>
  <c r="AG4" i="37"/>
  <c r="AE4" i="37"/>
  <c r="AA4" i="37"/>
  <c r="AR4" i="36"/>
  <c r="AQ4" i="36"/>
  <c r="AP4" i="36"/>
  <c r="AO4" i="36"/>
  <c r="AN4" i="36"/>
  <c r="AK4" i="36"/>
  <c r="AJ4" i="36"/>
  <c r="AI4" i="36"/>
  <c r="AH4" i="36"/>
  <c r="AG4" i="36"/>
  <c r="AE4" i="36"/>
  <c r="AA4" i="36"/>
  <c r="AR4" i="35"/>
  <c r="AQ4" i="35"/>
  <c r="AP4" i="35"/>
  <c r="AO4" i="35"/>
  <c r="AN4" i="35"/>
  <c r="AK4" i="35"/>
  <c r="AJ4" i="35"/>
  <c r="AI4" i="35"/>
  <c r="AH4" i="35"/>
  <c r="AG4" i="35"/>
  <c r="AE4" i="35"/>
  <c r="AA4" i="35"/>
  <c r="AR4" i="34"/>
  <c r="AQ4" i="34"/>
  <c r="AP4" i="34"/>
  <c r="AO4" i="34"/>
  <c r="AN4" i="34"/>
  <c r="AK4" i="34"/>
  <c r="AI4" i="34"/>
  <c r="AH4" i="34"/>
  <c r="AG4" i="34"/>
  <c r="AE4" i="34"/>
  <c r="AA4" i="34"/>
  <c r="AN4" i="33"/>
  <c r="AK4" i="33"/>
  <c r="AI4" i="33"/>
  <c r="AH4" i="33"/>
  <c r="AG4" i="33"/>
  <c r="AA4" i="33"/>
  <c r="AN4" i="32"/>
  <c r="AK4" i="32"/>
  <c r="AI4" i="32"/>
  <c r="AH4" i="32"/>
  <c r="AG4" i="32"/>
  <c r="AA4" i="32"/>
  <c r="AN4" i="31"/>
  <c r="AK4" i="31"/>
  <c r="AI4" i="31"/>
  <c r="AH4" i="31"/>
  <c r="AG4" i="31"/>
  <c r="AA4" i="31"/>
  <c r="AN4" i="30"/>
  <c r="AK4" i="30"/>
  <c r="AI4" i="30"/>
  <c r="AH4" i="30"/>
  <c r="AG4" i="30"/>
  <c r="AA4" i="30"/>
  <c r="AN4" i="29"/>
  <c r="AK4" i="29"/>
  <c r="AI4" i="29"/>
  <c r="AH4" i="29"/>
  <c r="AG4" i="29"/>
  <c r="AA4" i="29"/>
  <c r="AK4" i="2"/>
  <c r="AI4" i="2"/>
  <c r="AH4" i="2"/>
  <c r="AG4" i="2"/>
  <c r="AA4" i="2"/>
  <c r="AA44" i="53"/>
  <c r="AA43" i="53"/>
  <c r="R2" i="54"/>
  <c r="Q2" i="54"/>
  <c r="P2" i="54"/>
  <c r="O2" i="54"/>
  <c r="N2" i="54"/>
  <c r="X27" i="27" l="1"/>
  <c r="D37" i="27" s="1"/>
  <c r="X28" i="27"/>
  <c r="D36" i="27" s="1"/>
  <c r="S2" i="54"/>
  <c r="V2" i="54"/>
  <c r="W2" i="54"/>
  <c r="Z2" i="54"/>
  <c r="X2" i="54"/>
  <c r="AZ6" i="52"/>
  <c r="AZ7" i="52"/>
  <c r="AZ8" i="52"/>
  <c r="AZ9" i="52"/>
  <c r="AZ10" i="52"/>
  <c r="AZ11" i="52"/>
  <c r="AZ12" i="52"/>
  <c r="AZ13" i="52"/>
  <c r="AZ14" i="52"/>
  <c r="AZ15" i="52"/>
  <c r="AZ16" i="52"/>
  <c r="AZ17" i="52"/>
  <c r="AZ18" i="52"/>
  <c r="AZ19" i="52"/>
  <c r="AZ20" i="52"/>
  <c r="AZ21" i="52"/>
  <c r="AZ22" i="52"/>
  <c r="AZ23" i="52"/>
  <c r="AZ24" i="52"/>
  <c r="AZ25" i="52"/>
  <c r="AZ26" i="52"/>
  <c r="AZ27" i="52"/>
  <c r="AZ28" i="52"/>
  <c r="AZ29" i="52"/>
  <c r="AZ30" i="52"/>
  <c r="AZ31" i="52"/>
  <c r="AZ32" i="52"/>
  <c r="AZ33" i="52"/>
  <c r="AZ34" i="52"/>
  <c r="AZ35" i="52"/>
  <c r="AZ36" i="52"/>
  <c r="AZ37" i="52"/>
  <c r="AZ38" i="52"/>
  <c r="AZ39" i="52"/>
  <c r="AZ40" i="52"/>
  <c r="AZ41" i="52"/>
  <c r="AZ42" i="52"/>
  <c r="AZ43" i="52"/>
  <c r="AZ44" i="52"/>
  <c r="AZ45" i="52"/>
  <c r="AZ46" i="52"/>
  <c r="AZ47" i="52"/>
  <c r="AZ48" i="52"/>
  <c r="AZ49" i="52"/>
  <c r="AZ50" i="52"/>
  <c r="AZ51" i="52"/>
  <c r="AZ52" i="52"/>
  <c r="AZ53" i="52"/>
  <c r="AZ54" i="52"/>
  <c r="AZ55" i="52"/>
  <c r="AZ56" i="52"/>
  <c r="AZ57" i="52"/>
  <c r="AZ58" i="52"/>
  <c r="AZ59" i="52"/>
  <c r="AZ60" i="52"/>
  <c r="AZ61" i="52"/>
  <c r="AZ62" i="52"/>
  <c r="AZ63" i="52"/>
  <c r="AZ64" i="52"/>
  <c r="AZ65" i="52"/>
  <c r="AZ66" i="52"/>
  <c r="AZ67" i="52"/>
  <c r="AZ68" i="52"/>
  <c r="AZ69" i="52"/>
  <c r="AZ70" i="52"/>
  <c r="AZ71" i="52"/>
  <c r="AZ72" i="52"/>
  <c r="AZ73" i="52"/>
  <c r="AZ74" i="52"/>
  <c r="AZ75" i="52"/>
  <c r="AZ76" i="52"/>
  <c r="AZ77" i="52"/>
  <c r="AZ78" i="52"/>
  <c r="AZ79" i="52"/>
  <c r="AZ80" i="52"/>
  <c r="AZ81" i="52"/>
  <c r="AZ82" i="52"/>
  <c r="AZ83" i="52"/>
  <c r="AZ84" i="52"/>
  <c r="AZ85" i="52"/>
  <c r="AZ86" i="52"/>
  <c r="AZ87" i="52"/>
  <c r="AZ88" i="52"/>
  <c r="AZ89" i="52"/>
  <c r="AZ90" i="52"/>
  <c r="AZ91" i="52"/>
  <c r="AZ92" i="52"/>
  <c r="AZ93" i="52"/>
  <c r="AZ94" i="52"/>
  <c r="AZ95" i="52"/>
  <c r="AZ96" i="52"/>
  <c r="AZ97" i="52"/>
  <c r="AZ98" i="52"/>
  <c r="AZ99" i="52"/>
  <c r="AZ100" i="52"/>
  <c r="AZ101" i="52"/>
  <c r="AZ102" i="52"/>
  <c r="AZ103" i="52"/>
  <c r="AZ104" i="52"/>
  <c r="AZ5" i="52"/>
  <c r="AZ6" i="51"/>
  <c r="AZ7" i="51"/>
  <c r="AZ8" i="51"/>
  <c r="AZ9" i="51"/>
  <c r="AZ10" i="51"/>
  <c r="AZ11" i="51"/>
  <c r="AZ12" i="51"/>
  <c r="AZ13" i="51"/>
  <c r="AZ14" i="51"/>
  <c r="AZ15" i="51"/>
  <c r="AZ16" i="51"/>
  <c r="AZ17" i="51"/>
  <c r="AZ18" i="51"/>
  <c r="AZ19" i="51"/>
  <c r="AZ20" i="51"/>
  <c r="AZ21" i="51"/>
  <c r="AZ22" i="51"/>
  <c r="AZ23" i="51"/>
  <c r="AZ24" i="51"/>
  <c r="AZ25" i="51"/>
  <c r="AZ26" i="51"/>
  <c r="AZ27" i="51"/>
  <c r="AZ28" i="51"/>
  <c r="AZ29" i="51"/>
  <c r="AZ30" i="51"/>
  <c r="AZ31" i="51"/>
  <c r="AZ32" i="51"/>
  <c r="AZ33" i="51"/>
  <c r="AZ34" i="51"/>
  <c r="AZ35" i="51"/>
  <c r="AZ36" i="51"/>
  <c r="AZ37" i="51"/>
  <c r="AZ38" i="51"/>
  <c r="AZ39" i="51"/>
  <c r="AZ40" i="51"/>
  <c r="AZ41" i="51"/>
  <c r="AZ42" i="51"/>
  <c r="AZ43" i="51"/>
  <c r="AZ44" i="51"/>
  <c r="AZ45" i="51"/>
  <c r="AZ46" i="51"/>
  <c r="AZ47" i="51"/>
  <c r="AZ48" i="51"/>
  <c r="AZ49" i="51"/>
  <c r="AZ50" i="51"/>
  <c r="AZ51" i="51"/>
  <c r="AZ52" i="51"/>
  <c r="AZ53" i="51"/>
  <c r="AZ54" i="51"/>
  <c r="AZ55" i="51"/>
  <c r="AZ56" i="51"/>
  <c r="AZ57" i="51"/>
  <c r="AZ58" i="51"/>
  <c r="AZ59" i="51"/>
  <c r="AZ60" i="51"/>
  <c r="AZ61" i="51"/>
  <c r="AZ62" i="51"/>
  <c r="AZ63" i="51"/>
  <c r="AZ64" i="51"/>
  <c r="AZ65" i="51"/>
  <c r="AZ66" i="51"/>
  <c r="AZ67" i="51"/>
  <c r="AZ68" i="51"/>
  <c r="AZ69" i="51"/>
  <c r="AZ70" i="51"/>
  <c r="AZ71" i="51"/>
  <c r="AZ72" i="51"/>
  <c r="AZ73" i="51"/>
  <c r="AZ74" i="51"/>
  <c r="AZ75" i="51"/>
  <c r="AZ76" i="51"/>
  <c r="AZ77" i="51"/>
  <c r="AZ78" i="51"/>
  <c r="AZ79" i="51"/>
  <c r="AZ80" i="51"/>
  <c r="AZ81" i="51"/>
  <c r="AZ82" i="51"/>
  <c r="AZ83" i="51"/>
  <c r="AZ84" i="51"/>
  <c r="AZ85" i="51"/>
  <c r="AZ86" i="51"/>
  <c r="AZ87" i="51"/>
  <c r="AZ88" i="51"/>
  <c r="AZ89" i="51"/>
  <c r="AZ90" i="51"/>
  <c r="AZ91" i="51"/>
  <c r="AZ92" i="51"/>
  <c r="AZ93" i="51"/>
  <c r="AZ94" i="51"/>
  <c r="AZ95" i="51"/>
  <c r="AZ96" i="51"/>
  <c r="AZ97" i="51"/>
  <c r="AZ98" i="51"/>
  <c r="AZ99" i="51"/>
  <c r="AZ100" i="51"/>
  <c r="AZ101" i="51"/>
  <c r="AZ102" i="51"/>
  <c r="AZ103" i="51"/>
  <c r="AZ104" i="51"/>
  <c r="AZ5" i="51"/>
  <c r="AZ6" i="50"/>
  <c r="AZ7" i="50"/>
  <c r="AZ8" i="50"/>
  <c r="AZ9" i="50"/>
  <c r="AZ10" i="50"/>
  <c r="AZ11" i="50"/>
  <c r="AZ12" i="50"/>
  <c r="AZ13" i="50"/>
  <c r="AZ14" i="50"/>
  <c r="AZ15" i="50"/>
  <c r="AZ16" i="50"/>
  <c r="AZ17" i="50"/>
  <c r="AZ18" i="50"/>
  <c r="AZ19" i="50"/>
  <c r="AZ20" i="50"/>
  <c r="AZ21" i="50"/>
  <c r="AZ22" i="50"/>
  <c r="AZ23" i="50"/>
  <c r="AZ24" i="50"/>
  <c r="AZ25" i="50"/>
  <c r="AZ26" i="50"/>
  <c r="AZ27" i="50"/>
  <c r="AZ28" i="50"/>
  <c r="AZ29" i="50"/>
  <c r="AZ30" i="50"/>
  <c r="AZ31" i="50"/>
  <c r="AZ32" i="50"/>
  <c r="AZ33" i="50"/>
  <c r="AZ34" i="50"/>
  <c r="AZ35" i="50"/>
  <c r="AZ36" i="50"/>
  <c r="AZ37" i="50"/>
  <c r="AZ38" i="50"/>
  <c r="AZ39" i="50"/>
  <c r="AZ40" i="50"/>
  <c r="AZ41" i="50"/>
  <c r="AZ42" i="50"/>
  <c r="AZ43" i="50"/>
  <c r="AZ44" i="50"/>
  <c r="AZ45" i="50"/>
  <c r="AZ46" i="50"/>
  <c r="AZ47" i="50"/>
  <c r="AZ48" i="50"/>
  <c r="AZ49" i="50"/>
  <c r="AZ50" i="50"/>
  <c r="AZ51" i="50"/>
  <c r="AZ52" i="50"/>
  <c r="AZ53" i="50"/>
  <c r="AZ54" i="50"/>
  <c r="AZ55" i="50"/>
  <c r="AZ56" i="50"/>
  <c r="AZ57" i="50"/>
  <c r="AZ58" i="50"/>
  <c r="AZ59" i="50"/>
  <c r="AZ60" i="50"/>
  <c r="AZ61" i="50"/>
  <c r="AZ62" i="50"/>
  <c r="AZ63" i="50"/>
  <c r="AZ64" i="50"/>
  <c r="AZ65" i="50"/>
  <c r="AZ66" i="50"/>
  <c r="AZ67" i="50"/>
  <c r="AZ68" i="50"/>
  <c r="AZ69" i="50"/>
  <c r="AZ70" i="50"/>
  <c r="AZ71" i="50"/>
  <c r="AZ72" i="50"/>
  <c r="AZ73" i="50"/>
  <c r="AZ74" i="50"/>
  <c r="AZ75" i="50"/>
  <c r="AZ76" i="50"/>
  <c r="AZ77" i="50"/>
  <c r="AZ78" i="50"/>
  <c r="AZ79" i="50"/>
  <c r="AZ80" i="50"/>
  <c r="AZ81" i="50"/>
  <c r="AZ82" i="50"/>
  <c r="AZ83" i="50"/>
  <c r="AZ84" i="50"/>
  <c r="AZ85" i="50"/>
  <c r="AZ86" i="50"/>
  <c r="AZ87" i="50"/>
  <c r="AZ88" i="50"/>
  <c r="AZ89" i="50"/>
  <c r="AZ90" i="50"/>
  <c r="AZ91" i="50"/>
  <c r="AZ92" i="50"/>
  <c r="AZ93" i="50"/>
  <c r="AZ94" i="50"/>
  <c r="AZ95" i="50"/>
  <c r="AZ96" i="50"/>
  <c r="AZ97" i="50"/>
  <c r="AZ98" i="50"/>
  <c r="AZ99" i="50"/>
  <c r="AZ100" i="50"/>
  <c r="AZ101" i="50"/>
  <c r="AZ102" i="50"/>
  <c r="AZ103" i="50"/>
  <c r="AZ104" i="50"/>
  <c r="AZ5" i="50"/>
  <c r="AZ6" i="49"/>
  <c r="AZ7" i="49"/>
  <c r="AZ8" i="49"/>
  <c r="AZ9" i="49"/>
  <c r="AZ10" i="49"/>
  <c r="AZ11" i="49"/>
  <c r="AZ12" i="49"/>
  <c r="AZ13" i="49"/>
  <c r="AZ14" i="49"/>
  <c r="AZ15" i="49"/>
  <c r="AZ16" i="49"/>
  <c r="AZ17" i="49"/>
  <c r="AZ18" i="49"/>
  <c r="AZ19" i="49"/>
  <c r="AZ20" i="49"/>
  <c r="AZ21" i="49"/>
  <c r="AZ22" i="49"/>
  <c r="AZ23" i="49"/>
  <c r="AZ24" i="49"/>
  <c r="AZ25" i="49"/>
  <c r="AZ26" i="49"/>
  <c r="AZ27" i="49"/>
  <c r="AZ28" i="49"/>
  <c r="AZ29" i="49"/>
  <c r="AZ30" i="49"/>
  <c r="AZ31" i="49"/>
  <c r="AZ32" i="49"/>
  <c r="AZ33" i="49"/>
  <c r="AZ34" i="49"/>
  <c r="AZ35" i="49"/>
  <c r="AZ36" i="49"/>
  <c r="AZ37" i="49"/>
  <c r="AZ38" i="49"/>
  <c r="AZ39" i="49"/>
  <c r="AZ40" i="49"/>
  <c r="AZ41" i="49"/>
  <c r="AZ42" i="49"/>
  <c r="AZ43" i="49"/>
  <c r="AZ44" i="49"/>
  <c r="AZ45" i="49"/>
  <c r="AZ46" i="49"/>
  <c r="AZ47" i="49"/>
  <c r="AZ48" i="49"/>
  <c r="AZ49" i="49"/>
  <c r="AZ50" i="49"/>
  <c r="AZ51" i="49"/>
  <c r="AZ52" i="49"/>
  <c r="AZ53" i="49"/>
  <c r="AZ54" i="49"/>
  <c r="AZ55" i="49"/>
  <c r="AZ56" i="49"/>
  <c r="AZ57" i="49"/>
  <c r="AZ58" i="49"/>
  <c r="AZ59" i="49"/>
  <c r="AZ60" i="49"/>
  <c r="AZ61" i="49"/>
  <c r="AZ62" i="49"/>
  <c r="AZ63" i="49"/>
  <c r="AZ64" i="49"/>
  <c r="AZ65" i="49"/>
  <c r="AZ66" i="49"/>
  <c r="AZ67" i="49"/>
  <c r="AZ68" i="49"/>
  <c r="AZ69" i="49"/>
  <c r="AZ70" i="49"/>
  <c r="AZ71" i="49"/>
  <c r="AZ72" i="49"/>
  <c r="AZ73" i="49"/>
  <c r="AZ74" i="49"/>
  <c r="AZ75" i="49"/>
  <c r="AZ76" i="49"/>
  <c r="AZ77" i="49"/>
  <c r="AZ78" i="49"/>
  <c r="AZ79" i="49"/>
  <c r="AZ80" i="49"/>
  <c r="AZ81" i="49"/>
  <c r="AZ82" i="49"/>
  <c r="AZ83" i="49"/>
  <c r="AZ84" i="49"/>
  <c r="AZ85" i="49"/>
  <c r="AZ86" i="49"/>
  <c r="AZ87" i="49"/>
  <c r="AZ88" i="49"/>
  <c r="AZ89" i="49"/>
  <c r="AZ90" i="49"/>
  <c r="AZ91" i="49"/>
  <c r="AZ92" i="49"/>
  <c r="AZ93" i="49"/>
  <c r="AZ94" i="49"/>
  <c r="AZ95" i="49"/>
  <c r="AZ96" i="49"/>
  <c r="AZ97" i="49"/>
  <c r="AZ98" i="49"/>
  <c r="AZ99" i="49"/>
  <c r="AZ100" i="49"/>
  <c r="AZ101" i="49"/>
  <c r="AZ102" i="49"/>
  <c r="AZ103" i="49"/>
  <c r="AZ104" i="49"/>
  <c r="AZ5" i="49"/>
  <c r="AZ6" i="48"/>
  <c r="AZ7" i="48"/>
  <c r="AZ8" i="48"/>
  <c r="AZ9" i="48"/>
  <c r="AZ10" i="48"/>
  <c r="AZ11" i="48"/>
  <c r="AZ12" i="48"/>
  <c r="AZ13" i="48"/>
  <c r="AZ14" i="48"/>
  <c r="AZ15" i="48"/>
  <c r="AZ16" i="48"/>
  <c r="AZ17" i="48"/>
  <c r="AZ18" i="48"/>
  <c r="AZ19" i="48"/>
  <c r="AZ20" i="48"/>
  <c r="AZ21" i="48"/>
  <c r="AZ22" i="48"/>
  <c r="AZ23" i="48"/>
  <c r="AZ24" i="48"/>
  <c r="AZ25" i="48"/>
  <c r="AZ26" i="48"/>
  <c r="AZ27" i="48"/>
  <c r="AZ28" i="48"/>
  <c r="AZ29" i="48"/>
  <c r="AZ30" i="48"/>
  <c r="AZ31" i="48"/>
  <c r="AZ32" i="48"/>
  <c r="AZ33" i="48"/>
  <c r="AZ34" i="48"/>
  <c r="AZ35" i="48"/>
  <c r="AZ36" i="48"/>
  <c r="AZ37" i="48"/>
  <c r="AZ38" i="48"/>
  <c r="AZ39" i="48"/>
  <c r="AZ40" i="48"/>
  <c r="AZ41" i="48"/>
  <c r="AZ42" i="48"/>
  <c r="AZ43" i="48"/>
  <c r="AZ44" i="48"/>
  <c r="AZ45" i="48"/>
  <c r="AZ46" i="48"/>
  <c r="AZ47" i="48"/>
  <c r="AZ48" i="48"/>
  <c r="AZ49" i="48"/>
  <c r="AZ50" i="48"/>
  <c r="AZ51" i="48"/>
  <c r="AZ52" i="48"/>
  <c r="AZ53" i="48"/>
  <c r="AZ54" i="48"/>
  <c r="AZ55" i="48"/>
  <c r="AZ56" i="48"/>
  <c r="AZ57" i="48"/>
  <c r="AZ58" i="48"/>
  <c r="AZ59" i="48"/>
  <c r="AZ60" i="48"/>
  <c r="AZ61" i="48"/>
  <c r="AZ62" i="48"/>
  <c r="AZ63" i="48"/>
  <c r="AZ64" i="48"/>
  <c r="AZ65" i="48"/>
  <c r="AZ66" i="48"/>
  <c r="AZ67" i="48"/>
  <c r="AZ68" i="48"/>
  <c r="AZ69" i="48"/>
  <c r="AZ70" i="48"/>
  <c r="AZ71" i="48"/>
  <c r="AZ72" i="48"/>
  <c r="AZ73" i="48"/>
  <c r="AZ74" i="48"/>
  <c r="AZ75" i="48"/>
  <c r="AZ76" i="48"/>
  <c r="AZ77" i="48"/>
  <c r="AZ78" i="48"/>
  <c r="AZ79" i="48"/>
  <c r="AZ80" i="48"/>
  <c r="AZ81" i="48"/>
  <c r="AZ82" i="48"/>
  <c r="AZ83" i="48"/>
  <c r="AZ84" i="48"/>
  <c r="AZ85" i="48"/>
  <c r="AZ86" i="48"/>
  <c r="AZ87" i="48"/>
  <c r="AZ88" i="48"/>
  <c r="AZ89" i="48"/>
  <c r="AZ90" i="48"/>
  <c r="AZ91" i="48"/>
  <c r="AZ92" i="48"/>
  <c r="AZ93" i="48"/>
  <c r="AZ94" i="48"/>
  <c r="AZ95" i="48"/>
  <c r="AZ96" i="48"/>
  <c r="AZ97" i="48"/>
  <c r="AZ98" i="48"/>
  <c r="AZ99" i="48"/>
  <c r="AZ100" i="48"/>
  <c r="AZ101" i="48"/>
  <c r="AZ102" i="48"/>
  <c r="AZ103" i="48"/>
  <c r="AZ104" i="48"/>
  <c r="AZ5" i="48"/>
  <c r="AZ6" i="47"/>
  <c r="AZ7" i="47"/>
  <c r="AZ8" i="47"/>
  <c r="AZ9" i="47"/>
  <c r="AZ10" i="47"/>
  <c r="AZ11" i="47"/>
  <c r="AZ12" i="47"/>
  <c r="AZ13" i="47"/>
  <c r="AZ14" i="47"/>
  <c r="AZ15" i="47"/>
  <c r="AZ16" i="47"/>
  <c r="AZ17" i="47"/>
  <c r="AZ18" i="47"/>
  <c r="AZ19" i="47"/>
  <c r="AZ20" i="47"/>
  <c r="AZ21" i="47"/>
  <c r="AZ22" i="47"/>
  <c r="AZ23" i="47"/>
  <c r="AZ24" i="47"/>
  <c r="AZ25" i="47"/>
  <c r="AZ26" i="47"/>
  <c r="AZ27" i="47"/>
  <c r="AZ28" i="47"/>
  <c r="AZ29" i="47"/>
  <c r="AZ30" i="47"/>
  <c r="AZ31" i="47"/>
  <c r="AZ32" i="47"/>
  <c r="AZ33" i="47"/>
  <c r="AZ34" i="47"/>
  <c r="AZ35" i="47"/>
  <c r="AZ36" i="47"/>
  <c r="AZ37" i="47"/>
  <c r="AZ38" i="47"/>
  <c r="AZ39" i="47"/>
  <c r="AZ40" i="47"/>
  <c r="AZ41" i="47"/>
  <c r="AZ42" i="47"/>
  <c r="AZ43" i="47"/>
  <c r="AZ44" i="47"/>
  <c r="AZ45" i="47"/>
  <c r="AZ46" i="47"/>
  <c r="AZ47" i="47"/>
  <c r="AZ48" i="47"/>
  <c r="AZ49" i="47"/>
  <c r="AZ50" i="47"/>
  <c r="AZ51" i="47"/>
  <c r="AZ52" i="47"/>
  <c r="AZ53" i="47"/>
  <c r="AZ54" i="47"/>
  <c r="AZ55" i="47"/>
  <c r="AZ56" i="47"/>
  <c r="AZ57" i="47"/>
  <c r="AZ58" i="47"/>
  <c r="AZ59" i="47"/>
  <c r="AZ60" i="47"/>
  <c r="AZ61" i="47"/>
  <c r="AZ62" i="47"/>
  <c r="AZ63" i="47"/>
  <c r="AZ64" i="47"/>
  <c r="AZ65" i="47"/>
  <c r="AZ66" i="47"/>
  <c r="AZ67" i="47"/>
  <c r="AZ68" i="47"/>
  <c r="AZ69" i="47"/>
  <c r="AZ70" i="47"/>
  <c r="AZ71" i="47"/>
  <c r="AZ72" i="47"/>
  <c r="AZ73" i="47"/>
  <c r="AZ74" i="47"/>
  <c r="AZ75" i="47"/>
  <c r="AZ76" i="47"/>
  <c r="AZ77" i="47"/>
  <c r="AZ78" i="47"/>
  <c r="AZ79" i="47"/>
  <c r="AZ80" i="47"/>
  <c r="AZ81" i="47"/>
  <c r="AZ82" i="47"/>
  <c r="AZ83" i="47"/>
  <c r="AZ84" i="47"/>
  <c r="AZ85" i="47"/>
  <c r="AZ86" i="47"/>
  <c r="AZ87" i="47"/>
  <c r="AZ88" i="47"/>
  <c r="AZ89" i="47"/>
  <c r="AZ90" i="47"/>
  <c r="AZ91" i="47"/>
  <c r="AZ92" i="47"/>
  <c r="AZ93" i="47"/>
  <c r="AZ94" i="47"/>
  <c r="AZ95" i="47"/>
  <c r="AZ96" i="47"/>
  <c r="AZ97" i="47"/>
  <c r="AZ98" i="47"/>
  <c r="AZ99" i="47"/>
  <c r="AZ100" i="47"/>
  <c r="AZ101" i="47"/>
  <c r="AZ102" i="47"/>
  <c r="AZ103" i="47"/>
  <c r="AZ104" i="47"/>
  <c r="AZ5" i="47"/>
  <c r="AZ6" i="46"/>
  <c r="AZ7" i="46"/>
  <c r="AZ8" i="46"/>
  <c r="AZ9" i="46"/>
  <c r="AZ10" i="46"/>
  <c r="AZ11" i="46"/>
  <c r="AZ12" i="46"/>
  <c r="AZ13" i="46"/>
  <c r="AZ14" i="46"/>
  <c r="AZ15" i="46"/>
  <c r="AZ16" i="46"/>
  <c r="AZ17" i="46"/>
  <c r="AZ18" i="46"/>
  <c r="AZ19" i="46"/>
  <c r="AZ20" i="46"/>
  <c r="AZ21" i="46"/>
  <c r="AZ22" i="46"/>
  <c r="AZ23" i="46"/>
  <c r="AZ24" i="46"/>
  <c r="AZ25" i="46"/>
  <c r="AZ26" i="46"/>
  <c r="AZ27" i="46"/>
  <c r="AZ28" i="46"/>
  <c r="AZ29" i="46"/>
  <c r="AZ30" i="46"/>
  <c r="AZ31" i="46"/>
  <c r="AZ32" i="46"/>
  <c r="AZ33" i="46"/>
  <c r="AZ34" i="46"/>
  <c r="AZ35" i="46"/>
  <c r="AZ36" i="46"/>
  <c r="AZ37" i="46"/>
  <c r="AZ38" i="46"/>
  <c r="AZ39" i="46"/>
  <c r="AZ40" i="46"/>
  <c r="AZ41" i="46"/>
  <c r="AZ42" i="46"/>
  <c r="AZ43" i="46"/>
  <c r="AZ44" i="46"/>
  <c r="AZ45" i="46"/>
  <c r="AZ46" i="46"/>
  <c r="AZ47" i="46"/>
  <c r="AZ48" i="46"/>
  <c r="AZ49" i="46"/>
  <c r="AZ50"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5" i="46"/>
  <c r="AZ6" i="45"/>
  <c r="AZ7" i="45"/>
  <c r="AZ8" i="45"/>
  <c r="AZ9" i="45"/>
  <c r="AZ10" i="45"/>
  <c r="AZ11" i="45"/>
  <c r="AZ12" i="45"/>
  <c r="AZ13" i="45"/>
  <c r="AZ14" i="45"/>
  <c r="AZ15" i="45"/>
  <c r="AZ16" i="45"/>
  <c r="AZ17" i="45"/>
  <c r="AZ18" i="45"/>
  <c r="AZ19" i="45"/>
  <c r="AZ20" i="45"/>
  <c r="AZ21" i="45"/>
  <c r="AZ22" i="45"/>
  <c r="AZ23" i="45"/>
  <c r="AZ24" i="45"/>
  <c r="AZ25" i="45"/>
  <c r="AZ26" i="45"/>
  <c r="AZ27" i="45"/>
  <c r="AZ28" i="45"/>
  <c r="AZ29" i="45"/>
  <c r="AZ30" i="45"/>
  <c r="AZ31" i="45"/>
  <c r="AZ32" i="45"/>
  <c r="AZ33" i="45"/>
  <c r="AZ34" i="45"/>
  <c r="AZ35" i="45"/>
  <c r="AZ36" i="45"/>
  <c r="AZ37" i="45"/>
  <c r="AZ38" i="45"/>
  <c r="AZ39" i="45"/>
  <c r="AZ40" i="45"/>
  <c r="AZ41" i="45"/>
  <c r="AZ42" i="45"/>
  <c r="AZ43" i="45"/>
  <c r="AZ44" i="45"/>
  <c r="AZ45" i="45"/>
  <c r="AZ46" i="45"/>
  <c r="AZ47" i="45"/>
  <c r="AZ48" i="45"/>
  <c r="AZ49" i="45"/>
  <c r="AZ50" i="45"/>
  <c r="AZ51" i="45"/>
  <c r="AZ52" i="45"/>
  <c r="AZ53" i="45"/>
  <c r="AZ54" i="45"/>
  <c r="AZ55" i="45"/>
  <c r="AZ56" i="45"/>
  <c r="AZ57" i="45"/>
  <c r="AZ58" i="45"/>
  <c r="AZ59" i="45"/>
  <c r="AZ60" i="45"/>
  <c r="AZ61" i="45"/>
  <c r="AZ62" i="45"/>
  <c r="AZ63" i="45"/>
  <c r="AZ64" i="45"/>
  <c r="AZ65" i="45"/>
  <c r="AZ66" i="45"/>
  <c r="AZ67" i="45"/>
  <c r="AZ68" i="45"/>
  <c r="AZ69" i="45"/>
  <c r="AZ70" i="45"/>
  <c r="AZ71" i="45"/>
  <c r="AZ72" i="45"/>
  <c r="AZ73" i="45"/>
  <c r="AZ74" i="45"/>
  <c r="AZ75" i="45"/>
  <c r="AZ76" i="45"/>
  <c r="AZ77" i="45"/>
  <c r="AZ78" i="45"/>
  <c r="AZ79" i="45"/>
  <c r="AZ80" i="45"/>
  <c r="AZ81" i="45"/>
  <c r="AZ82" i="45"/>
  <c r="AZ83" i="45"/>
  <c r="AZ84" i="45"/>
  <c r="AZ85" i="45"/>
  <c r="AZ86" i="45"/>
  <c r="AZ87" i="45"/>
  <c r="AZ88" i="45"/>
  <c r="AZ89" i="45"/>
  <c r="AZ90" i="45"/>
  <c r="AZ91" i="45"/>
  <c r="AZ92" i="45"/>
  <c r="AZ93" i="45"/>
  <c r="AZ94" i="45"/>
  <c r="AZ95" i="45"/>
  <c r="AZ96" i="45"/>
  <c r="AZ97" i="45"/>
  <c r="AZ98" i="45"/>
  <c r="AZ99" i="45"/>
  <c r="AZ100" i="45"/>
  <c r="AZ101" i="45"/>
  <c r="AZ102" i="45"/>
  <c r="AZ103" i="45"/>
  <c r="AZ104" i="45"/>
  <c r="AZ5" i="45"/>
  <c r="AZ6" i="44"/>
  <c r="AZ7" i="44"/>
  <c r="AZ8" i="44"/>
  <c r="AZ9" i="44"/>
  <c r="AZ10" i="44"/>
  <c r="AZ11" i="44"/>
  <c r="AZ12" i="44"/>
  <c r="AZ13" i="44"/>
  <c r="AZ14" i="44"/>
  <c r="AZ15" i="44"/>
  <c r="AZ16" i="44"/>
  <c r="AZ17" i="44"/>
  <c r="AZ18" i="44"/>
  <c r="AZ19" i="44"/>
  <c r="AZ20" i="44"/>
  <c r="AZ21" i="44"/>
  <c r="AZ22" i="44"/>
  <c r="AZ23" i="44"/>
  <c r="AZ24" i="44"/>
  <c r="AZ25" i="44"/>
  <c r="AZ26" i="44"/>
  <c r="AZ27" i="44"/>
  <c r="AZ28" i="44"/>
  <c r="AZ29" i="44"/>
  <c r="AZ30" i="44"/>
  <c r="AZ31" i="44"/>
  <c r="AZ32" i="44"/>
  <c r="AZ33" i="44"/>
  <c r="AZ34" i="44"/>
  <c r="AZ35" i="44"/>
  <c r="AZ36" i="44"/>
  <c r="AZ37" i="44"/>
  <c r="AZ38" i="44"/>
  <c r="AZ39" i="44"/>
  <c r="AZ40" i="44"/>
  <c r="AZ41" i="44"/>
  <c r="AZ42" i="44"/>
  <c r="AZ43" i="44"/>
  <c r="AZ44" i="44"/>
  <c r="AZ45" i="44"/>
  <c r="AZ46" i="44"/>
  <c r="AZ47" i="44"/>
  <c r="AZ48" i="44"/>
  <c r="AZ49" i="44"/>
  <c r="AZ50" i="44"/>
  <c r="AZ51" i="44"/>
  <c r="AZ52" i="44"/>
  <c r="AZ53" i="44"/>
  <c r="AZ54" i="44"/>
  <c r="AZ55" i="44"/>
  <c r="AZ56" i="44"/>
  <c r="AZ57" i="44"/>
  <c r="AZ58" i="44"/>
  <c r="AZ59" i="44"/>
  <c r="AZ60" i="44"/>
  <c r="AZ61" i="44"/>
  <c r="AZ62" i="44"/>
  <c r="AZ63" i="44"/>
  <c r="AZ64" i="44"/>
  <c r="AZ65" i="44"/>
  <c r="AZ66" i="44"/>
  <c r="AZ67" i="44"/>
  <c r="AZ68" i="44"/>
  <c r="AZ69" i="44"/>
  <c r="AZ70" i="44"/>
  <c r="AZ71" i="44"/>
  <c r="AZ72" i="44"/>
  <c r="AZ73" i="44"/>
  <c r="AZ74" i="44"/>
  <c r="AZ75" i="44"/>
  <c r="AZ76" i="44"/>
  <c r="AZ77" i="44"/>
  <c r="AZ78" i="44"/>
  <c r="AZ79" i="44"/>
  <c r="AZ80" i="44"/>
  <c r="AZ81" i="44"/>
  <c r="AZ82" i="44"/>
  <c r="AZ83" i="44"/>
  <c r="AZ84" i="44"/>
  <c r="AZ85" i="44"/>
  <c r="AZ86" i="44"/>
  <c r="AZ87" i="44"/>
  <c r="AZ88" i="44"/>
  <c r="AZ89" i="44"/>
  <c r="AZ90" i="44"/>
  <c r="AZ91" i="44"/>
  <c r="AZ92" i="44"/>
  <c r="AZ93" i="44"/>
  <c r="AZ94" i="44"/>
  <c r="AZ95" i="44"/>
  <c r="AZ96" i="44"/>
  <c r="AZ97" i="44"/>
  <c r="AZ98" i="44"/>
  <c r="AZ99" i="44"/>
  <c r="AZ100" i="44"/>
  <c r="AZ101" i="44"/>
  <c r="AZ102" i="44"/>
  <c r="AZ103" i="44"/>
  <c r="AZ104" i="44"/>
  <c r="AZ5" i="44"/>
  <c r="AZ6" i="43"/>
  <c r="AZ7" i="43"/>
  <c r="AZ8" i="43"/>
  <c r="AZ9" i="43"/>
  <c r="AZ10" i="43"/>
  <c r="AZ11" i="43"/>
  <c r="AZ12" i="43"/>
  <c r="AZ13" i="43"/>
  <c r="AZ14" i="43"/>
  <c r="AZ15" i="43"/>
  <c r="AZ16" i="43"/>
  <c r="AZ17" i="43"/>
  <c r="AZ18" i="43"/>
  <c r="AZ19" i="43"/>
  <c r="AZ20" i="43"/>
  <c r="AZ21" i="43"/>
  <c r="AZ22" i="43"/>
  <c r="AZ23" i="43"/>
  <c r="AZ24" i="43"/>
  <c r="AZ25" i="43"/>
  <c r="AZ26" i="43"/>
  <c r="AZ27" i="43"/>
  <c r="AZ28" i="43"/>
  <c r="AZ29" i="43"/>
  <c r="AZ30" i="43"/>
  <c r="AZ31" i="43"/>
  <c r="AZ32" i="43"/>
  <c r="AZ33" i="43"/>
  <c r="AZ34" i="43"/>
  <c r="AZ35" i="43"/>
  <c r="AZ36" i="43"/>
  <c r="AZ37" i="43"/>
  <c r="AZ38" i="43"/>
  <c r="AZ39" i="43"/>
  <c r="AZ40" i="43"/>
  <c r="AZ41" i="43"/>
  <c r="AZ42" i="43"/>
  <c r="AZ43" i="43"/>
  <c r="AZ44" i="43"/>
  <c r="AZ45" i="43"/>
  <c r="AZ46" i="43"/>
  <c r="AZ47" i="43"/>
  <c r="AZ48" i="43"/>
  <c r="AZ49" i="43"/>
  <c r="AZ50" i="43"/>
  <c r="AZ51" i="43"/>
  <c r="AZ52" i="43"/>
  <c r="AZ53" i="43"/>
  <c r="AZ54" i="43"/>
  <c r="AZ55" i="43"/>
  <c r="AZ56" i="43"/>
  <c r="AZ57" i="43"/>
  <c r="AZ58" i="43"/>
  <c r="AZ59" i="43"/>
  <c r="AZ60" i="43"/>
  <c r="AZ61" i="43"/>
  <c r="AZ62" i="43"/>
  <c r="AZ63" i="43"/>
  <c r="AZ64" i="43"/>
  <c r="AZ65" i="43"/>
  <c r="AZ66" i="43"/>
  <c r="AZ67" i="43"/>
  <c r="AZ68" i="43"/>
  <c r="AZ69" i="43"/>
  <c r="AZ70" i="43"/>
  <c r="AZ71" i="43"/>
  <c r="AZ72" i="43"/>
  <c r="AZ73" i="43"/>
  <c r="AZ74" i="43"/>
  <c r="AZ75" i="43"/>
  <c r="AZ76" i="43"/>
  <c r="AZ77" i="43"/>
  <c r="AZ78" i="43"/>
  <c r="AZ79" i="43"/>
  <c r="AZ80" i="43"/>
  <c r="AZ81" i="43"/>
  <c r="AZ82" i="43"/>
  <c r="AZ83" i="43"/>
  <c r="AZ84" i="43"/>
  <c r="AZ85" i="43"/>
  <c r="AZ86" i="43"/>
  <c r="AZ87" i="43"/>
  <c r="AZ88" i="43"/>
  <c r="AZ89" i="43"/>
  <c r="AZ90" i="43"/>
  <c r="AZ91" i="43"/>
  <c r="AZ92" i="43"/>
  <c r="AZ93" i="43"/>
  <c r="AZ94" i="43"/>
  <c r="AZ95" i="43"/>
  <c r="AZ96" i="43"/>
  <c r="AZ97" i="43"/>
  <c r="AZ98" i="43"/>
  <c r="AZ99" i="43"/>
  <c r="AZ100" i="43"/>
  <c r="AZ101" i="43"/>
  <c r="AZ102" i="43"/>
  <c r="AZ103" i="43"/>
  <c r="AZ104" i="43"/>
  <c r="AZ5" i="43"/>
  <c r="AZ44" i="42"/>
  <c r="AZ45" i="42"/>
  <c r="AZ46" i="42"/>
  <c r="AZ47" i="42"/>
  <c r="AZ48" i="42"/>
  <c r="AZ49" i="42"/>
  <c r="AZ50" i="42"/>
  <c r="AZ51" i="42"/>
  <c r="AZ52" i="42"/>
  <c r="AZ53" i="42"/>
  <c r="AZ54" i="42"/>
  <c r="AZ55" i="42"/>
  <c r="AZ56" i="42"/>
  <c r="AZ57" i="42"/>
  <c r="AZ58" i="42"/>
  <c r="AZ59" i="42"/>
  <c r="AZ60" i="42"/>
  <c r="AZ61" i="42"/>
  <c r="AZ62" i="42"/>
  <c r="AZ63" i="42"/>
  <c r="AZ64" i="42"/>
  <c r="AZ65" i="42"/>
  <c r="AZ66" i="42"/>
  <c r="AZ67" i="42"/>
  <c r="AZ68" i="42"/>
  <c r="AZ69" i="42"/>
  <c r="AZ70" i="42"/>
  <c r="AZ71" i="42"/>
  <c r="AZ72" i="42"/>
  <c r="AZ73" i="42"/>
  <c r="AZ74" i="42"/>
  <c r="AZ75" i="42"/>
  <c r="AZ76" i="42"/>
  <c r="AZ77" i="42"/>
  <c r="AZ78" i="42"/>
  <c r="AZ79" i="42"/>
  <c r="AZ80" i="42"/>
  <c r="AZ81" i="42"/>
  <c r="AZ82" i="42"/>
  <c r="AZ83" i="42"/>
  <c r="AZ84" i="42"/>
  <c r="AZ85" i="42"/>
  <c r="AZ86" i="42"/>
  <c r="AZ87" i="42"/>
  <c r="AZ88" i="42"/>
  <c r="AZ89" i="42"/>
  <c r="AZ90" i="42"/>
  <c r="AZ91" i="42"/>
  <c r="AZ92" i="42"/>
  <c r="AZ93" i="42"/>
  <c r="AZ94" i="42"/>
  <c r="AZ95" i="42"/>
  <c r="AZ96" i="42"/>
  <c r="AZ97" i="42"/>
  <c r="AZ98" i="42"/>
  <c r="AZ99" i="42"/>
  <c r="AZ100" i="42"/>
  <c r="AZ101" i="42"/>
  <c r="AZ102" i="42"/>
  <c r="AZ103" i="42"/>
  <c r="AZ104" i="42"/>
  <c r="AZ44" i="41"/>
  <c r="AZ45" i="41"/>
  <c r="AZ46" i="41"/>
  <c r="AZ47" i="41"/>
  <c r="AZ48" i="41"/>
  <c r="AZ49" i="41"/>
  <c r="AZ50" i="41"/>
  <c r="AZ51" i="41"/>
  <c r="AZ52" i="41"/>
  <c r="AZ53" i="41"/>
  <c r="AZ54" i="41"/>
  <c r="AZ55" i="41"/>
  <c r="AZ56" i="41"/>
  <c r="AZ57" i="41"/>
  <c r="AZ58" i="41"/>
  <c r="AZ59" i="41"/>
  <c r="AZ60" i="41"/>
  <c r="AZ61" i="41"/>
  <c r="AZ62" i="41"/>
  <c r="AZ63" i="41"/>
  <c r="AZ64" i="41"/>
  <c r="AZ65" i="41"/>
  <c r="AZ66" i="41"/>
  <c r="AZ67" i="41"/>
  <c r="AZ68" i="41"/>
  <c r="AZ69" i="41"/>
  <c r="AZ70" i="41"/>
  <c r="AZ71" i="41"/>
  <c r="AZ72" i="41"/>
  <c r="AZ73" i="41"/>
  <c r="AZ74" i="41"/>
  <c r="AZ75" i="41"/>
  <c r="AZ76" i="41"/>
  <c r="AZ77" i="41"/>
  <c r="AZ78" i="41"/>
  <c r="AZ79" i="41"/>
  <c r="AZ80" i="41"/>
  <c r="AZ81" i="41"/>
  <c r="AZ82" i="41"/>
  <c r="AZ83" i="41"/>
  <c r="AZ84" i="41"/>
  <c r="AZ85" i="41"/>
  <c r="AZ86" i="41"/>
  <c r="AZ87" i="41"/>
  <c r="AZ88" i="41"/>
  <c r="AZ89" i="41"/>
  <c r="AZ90" i="41"/>
  <c r="AZ91" i="41"/>
  <c r="AZ92" i="41"/>
  <c r="AZ93" i="41"/>
  <c r="AZ94" i="41"/>
  <c r="AZ95" i="41"/>
  <c r="AZ96" i="41"/>
  <c r="AZ97" i="41"/>
  <c r="AZ98" i="41"/>
  <c r="AZ99" i="41"/>
  <c r="AZ100" i="41"/>
  <c r="AZ101" i="41"/>
  <c r="AZ102" i="41"/>
  <c r="AZ103" i="41"/>
  <c r="AZ104" i="41"/>
  <c r="AZ6" i="40"/>
  <c r="AZ7" i="40"/>
  <c r="AZ8" i="40"/>
  <c r="AZ9" i="40"/>
  <c r="AZ10" i="40"/>
  <c r="AZ11" i="40"/>
  <c r="AZ12" i="40"/>
  <c r="AZ13" i="40"/>
  <c r="AZ14" i="40"/>
  <c r="AZ15" i="40"/>
  <c r="AZ16" i="40"/>
  <c r="AZ17" i="40"/>
  <c r="AZ18" i="40"/>
  <c r="AZ19" i="40"/>
  <c r="AZ20" i="40"/>
  <c r="AZ21" i="40"/>
  <c r="AZ22" i="40"/>
  <c r="AZ23" i="40"/>
  <c r="AZ24" i="40"/>
  <c r="AZ25" i="40"/>
  <c r="AZ26" i="40"/>
  <c r="AZ27" i="40"/>
  <c r="AZ28" i="40"/>
  <c r="AZ29" i="40"/>
  <c r="AZ30" i="40"/>
  <c r="AZ31" i="40"/>
  <c r="AZ32" i="40"/>
  <c r="AZ33" i="40"/>
  <c r="AZ34" i="40"/>
  <c r="AZ35" i="40"/>
  <c r="AZ36" i="40"/>
  <c r="AZ37" i="40"/>
  <c r="AZ38" i="40"/>
  <c r="AZ39" i="40"/>
  <c r="AZ40" i="40"/>
  <c r="AZ41" i="40"/>
  <c r="AZ42" i="40"/>
  <c r="AZ43" i="40"/>
  <c r="AZ44" i="40"/>
  <c r="AZ45" i="40"/>
  <c r="AZ46" i="40"/>
  <c r="AZ47" i="40"/>
  <c r="AZ48" i="40"/>
  <c r="AZ49" i="40"/>
  <c r="AZ50" i="40"/>
  <c r="AZ51" i="40"/>
  <c r="AZ52" i="40"/>
  <c r="AZ53" i="40"/>
  <c r="AZ54" i="40"/>
  <c r="AZ55" i="40"/>
  <c r="AZ56" i="40"/>
  <c r="AZ57" i="40"/>
  <c r="AZ58" i="40"/>
  <c r="AZ59" i="40"/>
  <c r="AZ60" i="40"/>
  <c r="AZ61" i="40"/>
  <c r="AZ62" i="40"/>
  <c r="AZ63" i="40"/>
  <c r="AZ64" i="40"/>
  <c r="AZ65" i="40"/>
  <c r="AZ66" i="40"/>
  <c r="AZ67" i="40"/>
  <c r="AZ68" i="40"/>
  <c r="AZ69" i="40"/>
  <c r="AZ70" i="40"/>
  <c r="AZ71" i="40"/>
  <c r="AZ72" i="40"/>
  <c r="AZ73" i="40"/>
  <c r="AZ74" i="40"/>
  <c r="AZ75" i="40"/>
  <c r="AZ76" i="40"/>
  <c r="AZ77" i="40"/>
  <c r="AZ78" i="40"/>
  <c r="AZ79" i="40"/>
  <c r="AZ80" i="40"/>
  <c r="AZ81" i="40"/>
  <c r="AZ82" i="40"/>
  <c r="AZ83" i="40"/>
  <c r="AZ84" i="40"/>
  <c r="AZ85" i="40"/>
  <c r="AZ86" i="40"/>
  <c r="AZ87" i="40"/>
  <c r="AZ88" i="40"/>
  <c r="AZ89" i="40"/>
  <c r="AZ90" i="40"/>
  <c r="AZ91" i="40"/>
  <c r="AZ92" i="40"/>
  <c r="AZ93" i="40"/>
  <c r="AZ94" i="40"/>
  <c r="AZ95" i="40"/>
  <c r="AZ96" i="40"/>
  <c r="AZ97" i="40"/>
  <c r="AZ98" i="40"/>
  <c r="AZ99" i="40"/>
  <c r="AZ100" i="40"/>
  <c r="AZ101" i="40"/>
  <c r="AZ102" i="40"/>
  <c r="AZ103" i="40"/>
  <c r="AZ104" i="40"/>
  <c r="AZ5" i="40"/>
  <c r="AZ6" i="39"/>
  <c r="AZ7" i="39"/>
  <c r="AZ8" i="39"/>
  <c r="AZ9" i="39"/>
  <c r="AZ10" i="39"/>
  <c r="AZ11" i="39"/>
  <c r="AZ12" i="39"/>
  <c r="AZ13" i="39"/>
  <c r="AZ14" i="39"/>
  <c r="AZ15" i="39"/>
  <c r="AZ16" i="39"/>
  <c r="AZ17" i="39"/>
  <c r="AZ18" i="39"/>
  <c r="AZ19" i="39"/>
  <c r="AZ20" i="39"/>
  <c r="AZ21" i="39"/>
  <c r="AZ22" i="39"/>
  <c r="AZ23" i="39"/>
  <c r="AZ24" i="39"/>
  <c r="AZ25" i="39"/>
  <c r="AZ26" i="39"/>
  <c r="AZ27" i="39"/>
  <c r="AZ28" i="39"/>
  <c r="AZ29" i="39"/>
  <c r="AZ30" i="39"/>
  <c r="AZ31" i="39"/>
  <c r="AZ32" i="39"/>
  <c r="AZ33" i="39"/>
  <c r="AZ34" i="39"/>
  <c r="AZ35" i="39"/>
  <c r="AZ36" i="39"/>
  <c r="AZ37" i="39"/>
  <c r="AZ38" i="39"/>
  <c r="AZ39"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69" i="39"/>
  <c r="AZ70" i="39"/>
  <c r="AZ71" i="39"/>
  <c r="AZ72" i="39"/>
  <c r="AZ73" i="39"/>
  <c r="AZ74" i="39"/>
  <c r="AZ75" i="39"/>
  <c r="AZ76" i="39"/>
  <c r="AZ77" i="39"/>
  <c r="AZ78" i="39"/>
  <c r="AZ79" i="39"/>
  <c r="AZ80" i="39"/>
  <c r="AZ81" i="39"/>
  <c r="AZ82" i="39"/>
  <c r="AZ83" i="39"/>
  <c r="AZ84" i="39"/>
  <c r="AZ85" i="39"/>
  <c r="AZ86" i="39"/>
  <c r="AZ87" i="39"/>
  <c r="AZ88" i="39"/>
  <c r="AZ89" i="39"/>
  <c r="AZ90" i="39"/>
  <c r="AZ91" i="39"/>
  <c r="AZ92" i="39"/>
  <c r="AZ93" i="39"/>
  <c r="AZ94" i="39"/>
  <c r="AZ95" i="39"/>
  <c r="AZ96" i="39"/>
  <c r="AZ97" i="39"/>
  <c r="AZ98" i="39"/>
  <c r="AZ99" i="39"/>
  <c r="AZ100" i="39"/>
  <c r="AZ101" i="39"/>
  <c r="AZ102" i="39"/>
  <c r="AZ103" i="39"/>
  <c r="AZ104" i="39"/>
  <c r="AZ5" i="39"/>
  <c r="AZ6" i="38"/>
  <c r="AZ7" i="38"/>
  <c r="AZ8" i="38"/>
  <c r="AZ9" i="38"/>
  <c r="AZ10" i="38"/>
  <c r="AZ11" i="38"/>
  <c r="AZ12" i="38"/>
  <c r="AZ13" i="38"/>
  <c r="AZ14" i="38"/>
  <c r="AZ15" i="38"/>
  <c r="AZ16" i="38"/>
  <c r="AZ17" i="38"/>
  <c r="AZ18" i="38"/>
  <c r="AZ19" i="38"/>
  <c r="AZ20" i="38"/>
  <c r="AZ21" i="38"/>
  <c r="AZ22" i="38"/>
  <c r="AZ23" i="38"/>
  <c r="AZ24" i="38"/>
  <c r="AZ25" i="38"/>
  <c r="AZ26" i="38"/>
  <c r="AZ27" i="38"/>
  <c r="AZ28" i="38"/>
  <c r="AZ29" i="38"/>
  <c r="AZ30" i="38"/>
  <c r="AZ31" i="38"/>
  <c r="AZ32" i="38"/>
  <c r="AZ33" i="38"/>
  <c r="AZ34" i="38"/>
  <c r="AZ35" i="38"/>
  <c r="AZ36" i="38"/>
  <c r="AZ37" i="38"/>
  <c r="AZ38" i="38"/>
  <c r="AZ39" i="38"/>
  <c r="AZ40" i="38"/>
  <c r="AZ41" i="38"/>
  <c r="AZ42" i="38"/>
  <c r="AZ43" i="38"/>
  <c r="AZ44" i="38"/>
  <c r="AZ45" i="38"/>
  <c r="AZ46" i="38"/>
  <c r="AZ47" i="38"/>
  <c r="AZ48" i="38"/>
  <c r="AZ49" i="38"/>
  <c r="AZ50" i="38"/>
  <c r="AZ51" i="38"/>
  <c r="AZ52" i="38"/>
  <c r="AZ53" i="38"/>
  <c r="AZ54" i="38"/>
  <c r="AZ55" i="38"/>
  <c r="AZ56" i="38"/>
  <c r="AZ57" i="38"/>
  <c r="AZ58" i="38"/>
  <c r="AZ59" i="38"/>
  <c r="AZ60" i="38"/>
  <c r="AZ61" i="38"/>
  <c r="AZ62" i="38"/>
  <c r="AZ63" i="38"/>
  <c r="AZ64" i="38"/>
  <c r="AZ65" i="38"/>
  <c r="AZ66" i="38"/>
  <c r="AZ67" i="38"/>
  <c r="AZ68" i="38"/>
  <c r="AZ69" i="38"/>
  <c r="AZ70" i="38"/>
  <c r="AZ71" i="38"/>
  <c r="AZ72" i="38"/>
  <c r="AZ73" i="38"/>
  <c r="AZ74" i="38"/>
  <c r="AZ75" i="38"/>
  <c r="AZ76" i="38"/>
  <c r="AZ77" i="38"/>
  <c r="AZ78" i="38"/>
  <c r="AZ79" i="38"/>
  <c r="AZ80" i="38"/>
  <c r="AZ81" i="38"/>
  <c r="AZ82" i="38"/>
  <c r="AZ83" i="38"/>
  <c r="AZ84" i="38"/>
  <c r="AZ85" i="38"/>
  <c r="AZ86" i="38"/>
  <c r="AZ87" i="38"/>
  <c r="AZ88" i="38"/>
  <c r="AZ89" i="38"/>
  <c r="AZ90" i="38"/>
  <c r="AZ91" i="38"/>
  <c r="AZ92" i="38"/>
  <c r="AZ93" i="38"/>
  <c r="AZ94" i="38"/>
  <c r="AZ95" i="38"/>
  <c r="AZ96" i="38"/>
  <c r="AZ97" i="38"/>
  <c r="AZ98" i="38"/>
  <c r="AZ99" i="38"/>
  <c r="AZ100" i="38"/>
  <c r="AZ101" i="38"/>
  <c r="AZ102" i="38"/>
  <c r="AZ103" i="38"/>
  <c r="AZ104" i="38"/>
  <c r="AZ5" i="38"/>
  <c r="AZ6" i="37"/>
  <c r="AZ7" i="37"/>
  <c r="AZ8" i="37"/>
  <c r="AZ9" i="37"/>
  <c r="AZ10" i="37"/>
  <c r="AZ11" i="37"/>
  <c r="AZ12" i="37"/>
  <c r="AZ13" i="37"/>
  <c r="AZ14" i="37"/>
  <c r="AZ15" i="37"/>
  <c r="AZ16" i="37"/>
  <c r="AZ17" i="37"/>
  <c r="AZ18" i="37"/>
  <c r="AZ19" i="37"/>
  <c r="AZ20" i="37"/>
  <c r="AZ21" i="37"/>
  <c r="AZ22" i="37"/>
  <c r="AZ23" i="37"/>
  <c r="AZ24" i="37"/>
  <c r="AZ25" i="37"/>
  <c r="AZ26" i="37"/>
  <c r="AZ27" i="37"/>
  <c r="AZ28" i="37"/>
  <c r="AZ29" i="37"/>
  <c r="AZ30" i="37"/>
  <c r="AZ31" i="37"/>
  <c r="AZ32" i="37"/>
  <c r="AZ33" i="37"/>
  <c r="AZ34" i="37"/>
  <c r="AZ35" i="37"/>
  <c r="AZ36" i="37"/>
  <c r="AZ37" i="37"/>
  <c r="AZ38" i="37"/>
  <c r="AZ39" i="37"/>
  <c r="AZ40" i="37"/>
  <c r="AZ41" i="37"/>
  <c r="AZ42" i="37"/>
  <c r="AZ43" i="37"/>
  <c r="AZ44" i="37"/>
  <c r="AZ45" i="37"/>
  <c r="AZ46" i="37"/>
  <c r="AZ47" i="37"/>
  <c r="AZ48" i="37"/>
  <c r="AZ49" i="37"/>
  <c r="AZ50" i="37"/>
  <c r="AZ51" i="37"/>
  <c r="AZ52" i="37"/>
  <c r="AZ53" i="37"/>
  <c r="AZ54" i="37"/>
  <c r="AZ55" i="37"/>
  <c r="AZ56" i="37"/>
  <c r="AZ57" i="37"/>
  <c r="AZ58" i="37"/>
  <c r="AZ59" i="37"/>
  <c r="AZ60" i="37"/>
  <c r="AZ61" i="37"/>
  <c r="AZ62" i="37"/>
  <c r="AZ63" i="37"/>
  <c r="AZ64" i="37"/>
  <c r="AZ65" i="37"/>
  <c r="AZ66" i="37"/>
  <c r="AZ67" i="37"/>
  <c r="AZ68" i="37"/>
  <c r="AZ69" i="37"/>
  <c r="AZ70" i="37"/>
  <c r="AZ71" i="37"/>
  <c r="AZ72" i="37"/>
  <c r="AZ73" i="37"/>
  <c r="AZ74" i="37"/>
  <c r="AZ75" i="37"/>
  <c r="AZ76" i="37"/>
  <c r="AZ77" i="37"/>
  <c r="AZ78" i="37"/>
  <c r="AZ79" i="37"/>
  <c r="AZ80" i="37"/>
  <c r="AZ81" i="37"/>
  <c r="AZ82" i="37"/>
  <c r="AZ83" i="37"/>
  <c r="AZ84" i="37"/>
  <c r="AZ85" i="37"/>
  <c r="AZ86" i="37"/>
  <c r="AZ87" i="37"/>
  <c r="AZ88" i="37"/>
  <c r="AZ89" i="37"/>
  <c r="AZ90" i="37"/>
  <c r="AZ91" i="37"/>
  <c r="AZ92" i="37"/>
  <c r="AZ93" i="37"/>
  <c r="AZ94" i="37"/>
  <c r="AZ95" i="37"/>
  <c r="AZ96" i="37"/>
  <c r="AZ97" i="37"/>
  <c r="AZ98" i="37"/>
  <c r="AZ99" i="37"/>
  <c r="AZ100" i="37"/>
  <c r="AZ101" i="37"/>
  <c r="AZ102" i="37"/>
  <c r="AZ103" i="37"/>
  <c r="AZ104" i="37"/>
  <c r="AZ5" i="37"/>
  <c r="AZ6" i="36"/>
  <c r="AZ7" i="36"/>
  <c r="AZ8" i="36"/>
  <c r="AZ9" i="36"/>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68" i="36"/>
  <c r="AZ69" i="36"/>
  <c r="AZ70" i="36"/>
  <c r="AZ71" i="36"/>
  <c r="AZ72" i="36"/>
  <c r="AZ73" i="36"/>
  <c r="AZ74" i="36"/>
  <c r="AZ75" i="36"/>
  <c r="AZ76" i="36"/>
  <c r="AZ77" i="36"/>
  <c r="AZ78" i="36"/>
  <c r="AZ79" i="36"/>
  <c r="AZ80" i="36"/>
  <c r="AZ81" i="36"/>
  <c r="AZ82" i="36"/>
  <c r="AZ83" i="36"/>
  <c r="AZ84" i="36"/>
  <c r="AZ85" i="36"/>
  <c r="AZ86" i="36"/>
  <c r="AZ87" i="36"/>
  <c r="AZ88" i="36"/>
  <c r="AZ89" i="36"/>
  <c r="AZ90" i="36"/>
  <c r="AZ91" i="36"/>
  <c r="AZ92" i="36"/>
  <c r="AZ93" i="36"/>
  <c r="AZ94" i="36"/>
  <c r="AZ95" i="36"/>
  <c r="AZ96" i="36"/>
  <c r="AZ97" i="36"/>
  <c r="AZ98" i="36"/>
  <c r="AZ99" i="36"/>
  <c r="AZ100" i="36"/>
  <c r="AZ101" i="36"/>
  <c r="AZ102" i="36"/>
  <c r="AZ103" i="36"/>
  <c r="AZ104" i="36"/>
  <c r="AZ5" i="36"/>
  <c r="AZ6" i="35"/>
  <c r="AZ7" i="35"/>
  <c r="AZ8" i="35"/>
  <c r="AZ9" i="35"/>
  <c r="AZ10" i="35"/>
  <c r="AZ11" i="35"/>
  <c r="AZ12" i="35"/>
  <c r="AZ13" i="35"/>
  <c r="AZ14" i="35"/>
  <c r="AZ15" i="35"/>
  <c r="AZ16" i="35"/>
  <c r="AZ17" i="35"/>
  <c r="AZ18" i="35"/>
  <c r="AZ19" i="35"/>
  <c r="AZ20" i="35"/>
  <c r="AZ21" i="35"/>
  <c r="AZ22" i="35"/>
  <c r="AZ23" i="35"/>
  <c r="AZ24" i="35"/>
  <c r="AZ25" i="35"/>
  <c r="AZ26" i="35"/>
  <c r="AZ27" i="35"/>
  <c r="AZ28" i="35"/>
  <c r="AZ29" i="35"/>
  <c r="AZ30" i="35"/>
  <c r="AZ31" i="35"/>
  <c r="AZ32" i="35"/>
  <c r="AZ33" i="35"/>
  <c r="AZ34" i="35"/>
  <c r="AZ35" i="35"/>
  <c r="AZ36" i="35"/>
  <c r="AZ37" i="35"/>
  <c r="AZ38" i="35"/>
  <c r="AZ39" i="35"/>
  <c r="AZ40" i="35"/>
  <c r="AZ41" i="35"/>
  <c r="AZ42" i="35"/>
  <c r="AZ43" i="35"/>
  <c r="AZ44" i="35"/>
  <c r="AZ45" i="35"/>
  <c r="AZ46" i="35"/>
  <c r="AZ47" i="35"/>
  <c r="AZ48" i="35"/>
  <c r="AZ49" i="35"/>
  <c r="AZ50" i="35"/>
  <c r="AZ51" i="35"/>
  <c r="AZ52" i="35"/>
  <c r="AZ53" i="35"/>
  <c r="AZ54" i="35"/>
  <c r="AZ55" i="35"/>
  <c r="AZ56" i="35"/>
  <c r="AZ57" i="35"/>
  <c r="AZ58" i="35"/>
  <c r="AZ59" i="35"/>
  <c r="AZ60" i="35"/>
  <c r="AZ61" i="35"/>
  <c r="AZ62" i="35"/>
  <c r="AZ63" i="35"/>
  <c r="AZ64" i="35"/>
  <c r="AZ65" i="35"/>
  <c r="AZ66" i="35"/>
  <c r="AZ67" i="35"/>
  <c r="AZ68" i="35"/>
  <c r="AZ69" i="35"/>
  <c r="AZ70" i="35"/>
  <c r="AZ71" i="35"/>
  <c r="AZ72" i="35"/>
  <c r="AZ73" i="35"/>
  <c r="AZ74" i="35"/>
  <c r="AZ75" i="35"/>
  <c r="AZ76" i="35"/>
  <c r="AZ77" i="35"/>
  <c r="AZ78" i="35"/>
  <c r="AZ79" i="35"/>
  <c r="AZ80" i="35"/>
  <c r="AZ81" i="35"/>
  <c r="AZ82" i="35"/>
  <c r="AZ83" i="35"/>
  <c r="AZ84" i="35"/>
  <c r="AZ85" i="35"/>
  <c r="AZ86" i="35"/>
  <c r="AZ87" i="35"/>
  <c r="AZ88" i="35"/>
  <c r="AZ89" i="35"/>
  <c r="AZ90" i="35"/>
  <c r="AZ91" i="35"/>
  <c r="AZ92" i="35"/>
  <c r="AZ93" i="35"/>
  <c r="AZ94" i="35"/>
  <c r="AZ95" i="35"/>
  <c r="AZ96" i="35"/>
  <c r="AZ97" i="35"/>
  <c r="AZ98" i="35"/>
  <c r="AZ99" i="35"/>
  <c r="AZ100" i="35"/>
  <c r="AZ101" i="35"/>
  <c r="AZ102" i="35"/>
  <c r="AZ103" i="35"/>
  <c r="AZ104" i="35"/>
  <c r="AZ5" i="35"/>
  <c r="AZ6" i="34"/>
  <c r="AZ7" i="34"/>
  <c r="AZ8" i="34"/>
  <c r="AZ9" i="34"/>
  <c r="AZ10" i="34"/>
  <c r="AZ11" i="34"/>
  <c r="AZ12" i="34"/>
  <c r="AZ13" i="34"/>
  <c r="AZ14" i="34"/>
  <c r="AZ15" i="34"/>
  <c r="AZ16" i="34"/>
  <c r="AZ17" i="34"/>
  <c r="AZ18" i="34"/>
  <c r="AZ19" i="34"/>
  <c r="AZ20" i="34"/>
  <c r="AZ21" i="34"/>
  <c r="AZ22" i="34"/>
  <c r="AZ23" i="34"/>
  <c r="AZ24" i="34"/>
  <c r="AZ25" i="34"/>
  <c r="AZ26" i="34"/>
  <c r="AZ27" i="34"/>
  <c r="AZ28" i="34"/>
  <c r="AZ29" i="34"/>
  <c r="AZ30" i="34"/>
  <c r="AZ31" i="34"/>
  <c r="AZ32" i="34"/>
  <c r="AZ33" i="34"/>
  <c r="AZ34" i="34"/>
  <c r="AZ35" i="34"/>
  <c r="AZ36" i="34"/>
  <c r="AZ37" i="34"/>
  <c r="AZ38" i="34"/>
  <c r="AZ39" i="34"/>
  <c r="AZ40" i="34"/>
  <c r="AZ41" i="34"/>
  <c r="AZ42" i="34"/>
  <c r="AZ43" i="34"/>
  <c r="AZ44" i="34"/>
  <c r="AZ45" i="34"/>
  <c r="AZ46" i="34"/>
  <c r="AZ47" i="34"/>
  <c r="AZ48" i="34"/>
  <c r="AZ49" i="34"/>
  <c r="AZ50" i="34"/>
  <c r="AZ51" i="34"/>
  <c r="AZ52" i="34"/>
  <c r="AZ53" i="34"/>
  <c r="AZ54" i="34"/>
  <c r="AZ55" i="34"/>
  <c r="AZ56" i="34"/>
  <c r="AZ57" i="34"/>
  <c r="AZ58" i="34"/>
  <c r="AZ59" i="34"/>
  <c r="AZ60" i="34"/>
  <c r="AZ61" i="34"/>
  <c r="AZ62" i="34"/>
  <c r="AZ63" i="34"/>
  <c r="AZ64" i="34"/>
  <c r="AZ65" i="34"/>
  <c r="AZ66" i="34"/>
  <c r="AZ67" i="34"/>
  <c r="AZ68" i="34"/>
  <c r="AZ69" i="34"/>
  <c r="AZ70" i="34"/>
  <c r="AZ71" i="34"/>
  <c r="AZ72" i="34"/>
  <c r="AZ73" i="34"/>
  <c r="AZ74" i="34"/>
  <c r="AZ75" i="34"/>
  <c r="AZ76" i="34"/>
  <c r="AZ77" i="34"/>
  <c r="AZ78" i="34"/>
  <c r="AZ79" i="34"/>
  <c r="AZ80" i="34"/>
  <c r="AZ81" i="34"/>
  <c r="AZ82" i="34"/>
  <c r="AZ83" i="34"/>
  <c r="AZ84" i="34"/>
  <c r="AZ85" i="34"/>
  <c r="AZ86" i="34"/>
  <c r="AZ87" i="34"/>
  <c r="AZ88" i="34"/>
  <c r="AZ89" i="34"/>
  <c r="AZ90" i="34"/>
  <c r="AZ91" i="34"/>
  <c r="AZ92" i="34"/>
  <c r="AZ93" i="34"/>
  <c r="AZ94" i="34"/>
  <c r="AZ95" i="34"/>
  <c r="AZ96" i="34"/>
  <c r="AZ97" i="34"/>
  <c r="AZ98" i="34"/>
  <c r="AZ99" i="34"/>
  <c r="AZ100" i="34"/>
  <c r="AZ101" i="34"/>
  <c r="AZ102" i="34"/>
  <c r="AZ103" i="34"/>
  <c r="AZ104" i="34"/>
  <c r="AZ5" i="34"/>
  <c r="AZ50" i="33"/>
  <c r="AZ51" i="33"/>
  <c r="AZ52" i="33"/>
  <c r="AZ53" i="33"/>
  <c r="AZ54" i="33"/>
  <c r="AZ55" i="33"/>
  <c r="AZ56" i="33"/>
  <c r="AZ57" i="33"/>
  <c r="AZ58" i="33"/>
  <c r="AZ59" i="33"/>
  <c r="AZ60" i="33"/>
  <c r="AZ61" i="33"/>
  <c r="AZ62" i="33"/>
  <c r="AZ63" i="33"/>
  <c r="AZ64" i="33"/>
  <c r="AZ65" i="33"/>
  <c r="AZ66" i="33"/>
  <c r="AZ67" i="33"/>
  <c r="AZ68" i="33"/>
  <c r="AZ69" i="33"/>
  <c r="AZ70" i="33"/>
  <c r="AZ71" i="33"/>
  <c r="AZ72" i="33"/>
  <c r="AZ73" i="33"/>
  <c r="AZ74" i="33"/>
  <c r="AZ75" i="33"/>
  <c r="AZ76" i="33"/>
  <c r="AZ77" i="33"/>
  <c r="AZ78" i="33"/>
  <c r="AZ79" i="33"/>
  <c r="AZ80" i="33"/>
  <c r="AZ81" i="33"/>
  <c r="AZ82" i="33"/>
  <c r="AZ83" i="33"/>
  <c r="AZ84" i="33"/>
  <c r="AZ85" i="33"/>
  <c r="AZ86" i="33"/>
  <c r="AZ87" i="33"/>
  <c r="AZ88" i="33"/>
  <c r="AZ89" i="33"/>
  <c r="AZ90" i="33"/>
  <c r="AZ91" i="33"/>
  <c r="AZ92" i="33"/>
  <c r="AZ93" i="33"/>
  <c r="AZ94" i="33"/>
  <c r="AZ95" i="33"/>
  <c r="AZ96" i="33"/>
  <c r="AZ97" i="33"/>
  <c r="AZ98" i="33"/>
  <c r="AZ99" i="33"/>
  <c r="AZ100" i="33"/>
  <c r="AZ101" i="33"/>
  <c r="AZ102" i="33"/>
  <c r="AZ103" i="33"/>
  <c r="AZ104" i="33"/>
  <c r="AZ103" i="32"/>
  <c r="AZ104" i="32"/>
  <c r="AX3" i="52"/>
  <c r="AW3" i="52"/>
  <c r="AX3" i="51"/>
  <c r="AW3" i="51"/>
  <c r="AX3" i="50"/>
  <c r="AW3" i="50"/>
  <c r="AX3" i="49"/>
  <c r="AW3" i="49"/>
  <c r="AX3" i="48"/>
  <c r="AW3" i="48"/>
  <c r="AX3" i="47"/>
  <c r="AW3" i="47"/>
  <c r="AX3" i="46"/>
  <c r="AW3" i="46"/>
  <c r="AX3" i="45"/>
  <c r="AW3" i="45"/>
  <c r="AX3" i="44"/>
  <c r="AW3" i="44"/>
  <c r="AX3" i="43"/>
  <c r="AW3" i="43"/>
  <c r="AX3" i="40"/>
  <c r="AW3" i="40"/>
  <c r="AX3" i="39"/>
  <c r="AW3" i="39"/>
  <c r="AX3" i="38"/>
  <c r="AW3" i="38"/>
  <c r="AX3" i="37"/>
  <c r="AW3" i="37"/>
  <c r="AX3" i="36"/>
  <c r="AW3" i="36"/>
  <c r="AX3" i="35"/>
  <c r="AW3" i="35"/>
  <c r="AX3" i="34"/>
  <c r="AW3" i="34"/>
  <c r="AZ100" i="29"/>
  <c r="AZ101" i="29"/>
  <c r="AZ102" i="29"/>
  <c r="AZ103" i="29"/>
  <c r="AZ104" i="29"/>
  <c r="AZ52" i="2"/>
  <c r="AZ54" i="2"/>
  <c r="AZ60" i="2"/>
  <c r="AZ62" i="2"/>
  <c r="AZ70" i="2"/>
  <c r="AZ78" i="2"/>
  <c r="AZ84" i="2"/>
  <c r="AZ86" i="2"/>
  <c r="AZ94" i="2"/>
  <c r="AZ102" i="2"/>
  <c r="AY38" i="2"/>
  <c r="AZ38" i="2" s="1"/>
  <c r="AY39" i="2"/>
  <c r="AZ39" i="2" s="1"/>
  <c r="AY40" i="2"/>
  <c r="AZ40" i="2" s="1"/>
  <c r="AY41" i="2"/>
  <c r="AZ41" i="2" s="1"/>
  <c r="AY42" i="2"/>
  <c r="AZ42" i="2" s="1"/>
  <c r="AY43" i="2"/>
  <c r="AZ43" i="2" s="1"/>
  <c r="AY44" i="2"/>
  <c r="AZ44" i="2" s="1"/>
  <c r="AY45" i="2"/>
  <c r="AZ45" i="2" s="1"/>
  <c r="AY46" i="2"/>
  <c r="AZ46" i="2" s="1"/>
  <c r="AY47" i="2"/>
  <c r="AZ47" i="2" s="1"/>
  <c r="AY48" i="2"/>
  <c r="AZ48" i="2" s="1"/>
  <c r="AY49" i="2"/>
  <c r="AZ49" i="2" s="1"/>
  <c r="AY50" i="2"/>
  <c r="AZ50" i="2" s="1"/>
  <c r="AY51" i="2"/>
  <c r="AZ51" i="2" s="1"/>
  <c r="AY52" i="2"/>
  <c r="AY53" i="2"/>
  <c r="AZ53" i="2" s="1"/>
  <c r="AY54" i="2"/>
  <c r="AY55" i="2"/>
  <c r="AZ55" i="2" s="1"/>
  <c r="AY56" i="2"/>
  <c r="AZ56" i="2" s="1"/>
  <c r="AY57" i="2"/>
  <c r="AZ57" i="2" s="1"/>
  <c r="AY58" i="2"/>
  <c r="AZ58" i="2" s="1"/>
  <c r="AY59" i="2"/>
  <c r="AZ59" i="2" s="1"/>
  <c r="AY60" i="2"/>
  <c r="AY61" i="2"/>
  <c r="AZ61" i="2" s="1"/>
  <c r="AY62" i="2"/>
  <c r="AY63" i="2"/>
  <c r="AZ63" i="2" s="1"/>
  <c r="AY64" i="2"/>
  <c r="AZ64" i="2" s="1"/>
  <c r="AY65" i="2"/>
  <c r="AZ65" i="2" s="1"/>
  <c r="AY66" i="2"/>
  <c r="AZ66" i="2" s="1"/>
  <c r="AY67" i="2"/>
  <c r="AZ67" i="2" s="1"/>
  <c r="AY68" i="2"/>
  <c r="AZ68" i="2" s="1"/>
  <c r="AY69" i="2"/>
  <c r="AZ69" i="2" s="1"/>
  <c r="AY70" i="2"/>
  <c r="AY71" i="2"/>
  <c r="AZ71" i="2" s="1"/>
  <c r="AY72" i="2"/>
  <c r="AZ72" i="2" s="1"/>
  <c r="AY73" i="2"/>
  <c r="AZ73" i="2" s="1"/>
  <c r="AY74" i="2"/>
  <c r="AZ74" i="2" s="1"/>
  <c r="AY75" i="2"/>
  <c r="AZ75" i="2" s="1"/>
  <c r="AY76" i="2"/>
  <c r="AZ76" i="2" s="1"/>
  <c r="AY77" i="2"/>
  <c r="AZ77" i="2" s="1"/>
  <c r="AY78" i="2"/>
  <c r="AY79" i="2"/>
  <c r="AZ79" i="2" s="1"/>
  <c r="AY80" i="2"/>
  <c r="AZ80" i="2" s="1"/>
  <c r="AY81" i="2"/>
  <c r="AZ81" i="2" s="1"/>
  <c r="AY82" i="2"/>
  <c r="AZ82" i="2" s="1"/>
  <c r="AY83" i="2"/>
  <c r="AZ83" i="2" s="1"/>
  <c r="AY84" i="2"/>
  <c r="AY85" i="2"/>
  <c r="AZ85" i="2" s="1"/>
  <c r="AY86" i="2"/>
  <c r="AY87" i="2"/>
  <c r="AZ87" i="2" s="1"/>
  <c r="AY88" i="2"/>
  <c r="AZ88" i="2" s="1"/>
  <c r="AY89" i="2"/>
  <c r="AZ89" i="2" s="1"/>
  <c r="AY90" i="2"/>
  <c r="AZ90" i="2" s="1"/>
  <c r="AY91" i="2"/>
  <c r="AZ91" i="2" s="1"/>
  <c r="AY92" i="2"/>
  <c r="AZ92" i="2" s="1"/>
  <c r="AY93" i="2"/>
  <c r="AZ93" i="2" s="1"/>
  <c r="AY94" i="2"/>
  <c r="AY95" i="2"/>
  <c r="AZ95" i="2" s="1"/>
  <c r="AY96" i="2"/>
  <c r="AZ96" i="2" s="1"/>
  <c r="AY97" i="2"/>
  <c r="AZ97" i="2" s="1"/>
  <c r="AY98" i="2"/>
  <c r="AZ98" i="2" s="1"/>
  <c r="AY99" i="2"/>
  <c r="AZ99" i="2" s="1"/>
  <c r="AY100" i="2"/>
  <c r="AZ100" i="2" s="1"/>
  <c r="AY101" i="2"/>
  <c r="AZ101" i="2" s="1"/>
  <c r="AY102" i="2"/>
  <c r="AY103" i="2"/>
  <c r="AZ103" i="2" s="1"/>
  <c r="AY104" i="2"/>
  <c r="AZ104" i="2" s="1"/>
  <c r="D38" i="27" l="1"/>
  <c r="H2" i="52"/>
  <c r="H2" i="51"/>
  <c r="H2" i="50"/>
  <c r="H2" i="49"/>
  <c r="H2" i="48"/>
  <c r="H2" i="47"/>
  <c r="H2" i="46"/>
  <c r="H2" i="45"/>
  <c r="H2" i="44"/>
  <c r="H2" i="43"/>
  <c r="H2" i="40"/>
  <c r="H2" i="39"/>
  <c r="H2" i="38"/>
  <c r="H2" i="37"/>
  <c r="H2" i="36"/>
  <c r="H2" i="35"/>
  <c r="H2" i="34"/>
  <c r="Y17" i="27" l="1"/>
  <c r="AD36" i="53"/>
  <c r="AD37" i="53"/>
  <c r="AD40" i="53" s="1"/>
  <c r="V16" i="27" s="1"/>
  <c r="AD38" i="53"/>
  <c r="AD39" i="53"/>
  <c r="AD35" i="53"/>
  <c r="AE37" i="53"/>
  <c r="AA36" i="53"/>
  <c r="AE36" i="53" s="1"/>
  <c r="AA37" i="53"/>
  <c r="AA38" i="53"/>
  <c r="AE38" i="53" s="1"/>
  <c r="AA39" i="53"/>
  <c r="AE39" i="53" s="1"/>
  <c r="AA35" i="53"/>
  <c r="AE35" i="53" s="1"/>
  <c r="S10" i="27"/>
  <c r="S8" i="27"/>
  <c r="S9" i="27" s="1"/>
  <c r="AC36" i="53"/>
  <c r="AC37" i="53"/>
  <c r="AC38" i="53"/>
  <c r="AC39" i="53"/>
  <c r="AC35" i="53"/>
  <c r="BC3" i="52"/>
  <c r="AQ3" i="52"/>
  <c r="BC3" i="51"/>
  <c r="AQ3" i="51"/>
  <c r="BC3" i="50"/>
  <c r="AQ3" i="50"/>
  <c r="BC3" i="49"/>
  <c r="AQ3" i="49"/>
  <c r="BC3" i="48"/>
  <c r="AQ3" i="48"/>
  <c r="BC3" i="47"/>
  <c r="AQ3" i="47"/>
  <c r="BC3" i="46"/>
  <c r="AQ3" i="46"/>
  <c r="BC3" i="45"/>
  <c r="AQ3" i="45"/>
  <c r="BC3" i="44"/>
  <c r="AQ3" i="44"/>
  <c r="BC3" i="43"/>
  <c r="AQ3" i="43"/>
  <c r="BC3" i="40"/>
  <c r="AQ3" i="40"/>
  <c r="BC3" i="39"/>
  <c r="AQ3" i="39"/>
  <c r="BC3" i="38"/>
  <c r="AQ3" i="38"/>
  <c r="BC3" i="37"/>
  <c r="AQ3" i="37"/>
  <c r="BC3" i="36"/>
  <c r="AQ3" i="36"/>
  <c r="BC3" i="35"/>
  <c r="AQ3" i="35"/>
  <c r="BC3" i="34"/>
  <c r="AQ3" i="34"/>
  <c r="AV13" i="29"/>
  <c r="AV13" i="33"/>
  <c r="AV14" i="33"/>
  <c r="AV15" i="33"/>
  <c r="AV16" i="33"/>
  <c r="AV17" i="33"/>
  <c r="AV18" i="33"/>
  <c r="AV19" i="33"/>
  <c r="AV22" i="33"/>
  <c r="AV23" i="33"/>
  <c r="AV24" i="33"/>
  <c r="AV25" i="33"/>
  <c r="AV26" i="33"/>
  <c r="AV27" i="33"/>
  <c r="AV28" i="33"/>
  <c r="AV29" i="33"/>
  <c r="AV30" i="33"/>
  <c r="AV31" i="33"/>
  <c r="T10" i="27" l="1"/>
  <c r="X15" i="27"/>
  <c r="AE40" i="53"/>
  <c r="AC40" i="53"/>
  <c r="BF4" i="32"/>
  <c r="BF4" i="33"/>
  <c r="BF4" i="34"/>
  <c r="BF4" i="35"/>
  <c r="BF4" i="36"/>
  <c r="BF4" i="37"/>
  <c r="BF4" i="38"/>
  <c r="BF4" i="39"/>
  <c r="BF4" i="40"/>
  <c r="BF111" i="52"/>
  <c r="BF110" i="52"/>
  <c r="BF109" i="52"/>
  <c r="BF108" i="52"/>
  <c r="BF107" i="52"/>
  <c r="BF106" i="52"/>
  <c r="BF105" i="52"/>
  <c r="BF4" i="52"/>
  <c r="BF111" i="51"/>
  <c r="BF110" i="51"/>
  <c r="BF109" i="51"/>
  <c r="BF108" i="51"/>
  <c r="BF107" i="51"/>
  <c r="BF106" i="51"/>
  <c r="BF105" i="51"/>
  <c r="BF4" i="51"/>
  <c r="BF111" i="50"/>
  <c r="BF110" i="50"/>
  <c r="BF109" i="50"/>
  <c r="BF108" i="50"/>
  <c r="BF107" i="50"/>
  <c r="BF106" i="50"/>
  <c r="BF105" i="50"/>
  <c r="BF4" i="50"/>
  <c r="BF111" i="49"/>
  <c r="BF110" i="49"/>
  <c r="BF109" i="49"/>
  <c r="BF108" i="49"/>
  <c r="BF107" i="49"/>
  <c r="BF106" i="49"/>
  <c r="BF105" i="49"/>
  <c r="BF4" i="49"/>
  <c r="BF111" i="48"/>
  <c r="BF110" i="48"/>
  <c r="BF109" i="48"/>
  <c r="BF108" i="48"/>
  <c r="BF107" i="48"/>
  <c r="BF106" i="48"/>
  <c r="BF105" i="48"/>
  <c r="BF4" i="48"/>
  <c r="BF111" i="47"/>
  <c r="BF110" i="47"/>
  <c r="BF109" i="47"/>
  <c r="BF108" i="47"/>
  <c r="BF107" i="47"/>
  <c r="BF106" i="47"/>
  <c r="BF105" i="47"/>
  <c r="BF4" i="47"/>
  <c r="BF111" i="46"/>
  <c r="BF110" i="46"/>
  <c r="BF109" i="46"/>
  <c r="BF108" i="46"/>
  <c r="BF107" i="46"/>
  <c r="BF106" i="46"/>
  <c r="BF105" i="46"/>
  <c r="BF4" i="46"/>
  <c r="BF111" i="45"/>
  <c r="BF110" i="45"/>
  <c r="BF109" i="45"/>
  <c r="BF108" i="45"/>
  <c r="BF107" i="45"/>
  <c r="BF106" i="45"/>
  <c r="BF105" i="45"/>
  <c r="BF4" i="45"/>
  <c r="BF4" i="44"/>
  <c r="BF111" i="44"/>
  <c r="BF110" i="44"/>
  <c r="BF109" i="44"/>
  <c r="BF108" i="44"/>
  <c r="BF107" i="44"/>
  <c r="BF106" i="44"/>
  <c r="BF105" i="44"/>
  <c r="BF111" i="43"/>
  <c r="BF110" i="43"/>
  <c r="BF109" i="43"/>
  <c r="BF108" i="43"/>
  <c r="BF107" i="43"/>
  <c r="BF106" i="43"/>
  <c r="BF105" i="43"/>
  <c r="BF4" i="43"/>
  <c r="BF111" i="42"/>
  <c r="BF110" i="42"/>
  <c r="BF109" i="42"/>
  <c r="BF108" i="42"/>
  <c r="BF107" i="42"/>
  <c r="BF106" i="42"/>
  <c r="BF105" i="42"/>
  <c r="BF4" i="42"/>
  <c r="BF4" i="41"/>
  <c r="BF111" i="41"/>
  <c r="BF110" i="41"/>
  <c r="BF109" i="41"/>
  <c r="BF108" i="41"/>
  <c r="BF107" i="41"/>
  <c r="BF106" i="41"/>
  <c r="BF105" i="41"/>
  <c r="BF111" i="40"/>
  <c r="BF110" i="40"/>
  <c r="BF109" i="40"/>
  <c r="BF108" i="40"/>
  <c r="BF107" i="40"/>
  <c r="BF106" i="40"/>
  <c r="BF105" i="40"/>
  <c r="BF111" i="39"/>
  <c r="BF110" i="39"/>
  <c r="BF109" i="39"/>
  <c r="BF108" i="39"/>
  <c r="BF107" i="39"/>
  <c r="BF106" i="39"/>
  <c r="BF105" i="39"/>
  <c r="BF111" i="38"/>
  <c r="BF110" i="38"/>
  <c r="BF109" i="38"/>
  <c r="BF108" i="38"/>
  <c r="BF107" i="38"/>
  <c r="BF106" i="38"/>
  <c r="BF105" i="38"/>
  <c r="BF111" i="37"/>
  <c r="BF110" i="37"/>
  <c r="BF109" i="37"/>
  <c r="BF108" i="37"/>
  <c r="BF107" i="37"/>
  <c r="BF106" i="37"/>
  <c r="BF105" i="37"/>
  <c r="BF111" i="36"/>
  <c r="BF110" i="36"/>
  <c r="BF109" i="36"/>
  <c r="BF108" i="36"/>
  <c r="BF107" i="36"/>
  <c r="BF106" i="36"/>
  <c r="BF105" i="36"/>
  <c r="BF111" i="35"/>
  <c r="BF110" i="35"/>
  <c r="BF109" i="35"/>
  <c r="BF108" i="35"/>
  <c r="BF107" i="35"/>
  <c r="BF106" i="35"/>
  <c r="BF105" i="35"/>
  <c r="BF111" i="34"/>
  <c r="BF110" i="34"/>
  <c r="BF109" i="34"/>
  <c r="BF108" i="34"/>
  <c r="BF107" i="34"/>
  <c r="BF106" i="34"/>
  <c r="BF105" i="34"/>
  <c r="BF111" i="33"/>
  <c r="BF110" i="33"/>
  <c r="BF109" i="33"/>
  <c r="BF108" i="33"/>
  <c r="BF107" i="33"/>
  <c r="BF106" i="33"/>
  <c r="BF105" i="33"/>
  <c r="BF111" i="32"/>
  <c r="BF110" i="32"/>
  <c r="BF109" i="32"/>
  <c r="BF108" i="32"/>
  <c r="BF107" i="32"/>
  <c r="BF106" i="32"/>
  <c r="BF105" i="32"/>
  <c r="BF111" i="31"/>
  <c r="BF110" i="31"/>
  <c r="BF109" i="31"/>
  <c r="BF108" i="31"/>
  <c r="BF107" i="31"/>
  <c r="BF106" i="31"/>
  <c r="BF105" i="31"/>
  <c r="AR111" i="52"/>
  <c r="AQ111" i="52"/>
  <c r="AP111" i="52"/>
  <c r="AO111" i="52"/>
  <c r="AM111" i="52"/>
  <c r="AL111" i="52"/>
  <c r="AJ111" i="52"/>
  <c r="AE111" i="52"/>
  <c r="AF111" i="52" s="1"/>
  <c r="AC111" i="52"/>
  <c r="AB111" i="52"/>
  <c r="X111" i="52"/>
  <c r="Y111" i="52" s="1"/>
  <c r="W111" i="52"/>
  <c r="V111" i="52"/>
  <c r="T111" i="52"/>
  <c r="U111" i="52" s="1"/>
  <c r="S111" i="52"/>
  <c r="R111" i="52"/>
  <c r="P111" i="52"/>
  <c r="Q111" i="52" s="1"/>
  <c r="N111" i="52"/>
  <c r="O111" i="52" s="1"/>
  <c r="L111" i="52"/>
  <c r="M111" i="52" s="1"/>
  <c r="K111" i="52"/>
  <c r="J111" i="52"/>
  <c r="AR110" i="52"/>
  <c r="AQ110" i="52"/>
  <c r="AP110" i="52"/>
  <c r="AO110" i="52"/>
  <c r="AM110" i="52"/>
  <c r="AL110" i="52"/>
  <c r="AJ110" i="52"/>
  <c r="AE110" i="52"/>
  <c r="AF110" i="52" s="1"/>
  <c r="AC110" i="52"/>
  <c r="AB110" i="52"/>
  <c r="X110" i="52"/>
  <c r="Y110" i="52" s="1"/>
  <c r="W110" i="52"/>
  <c r="V110" i="52"/>
  <c r="T110" i="52"/>
  <c r="U110" i="52" s="1"/>
  <c r="S110" i="52"/>
  <c r="R110" i="52"/>
  <c r="Q110" i="52"/>
  <c r="P110" i="52"/>
  <c r="O110" i="52"/>
  <c r="N110" i="52"/>
  <c r="L110" i="52"/>
  <c r="M110" i="52" s="1"/>
  <c r="K110" i="52"/>
  <c r="J110" i="52"/>
  <c r="AR109" i="52"/>
  <c r="AQ109" i="52"/>
  <c r="AP109" i="52"/>
  <c r="AO109" i="52"/>
  <c r="AM109" i="52"/>
  <c r="AL109" i="52"/>
  <c r="AJ109" i="52"/>
  <c r="AE109" i="52"/>
  <c r="AF109" i="52" s="1"/>
  <c r="AC109" i="52"/>
  <c r="AB109" i="52"/>
  <c r="X109" i="52"/>
  <c r="Y109" i="52" s="1"/>
  <c r="V109" i="52"/>
  <c r="W109" i="52" s="1"/>
  <c r="U109" i="52"/>
  <c r="T109" i="52"/>
  <c r="R109" i="52"/>
  <c r="S109" i="52" s="1"/>
  <c r="P109" i="52"/>
  <c r="Q109" i="52" s="1"/>
  <c r="N109" i="52"/>
  <c r="O109" i="52" s="1"/>
  <c r="M109" i="52"/>
  <c r="L109" i="52"/>
  <c r="J109" i="52"/>
  <c r="K109" i="52" s="1"/>
  <c r="AR108" i="52"/>
  <c r="AQ108" i="52"/>
  <c r="AP108" i="52"/>
  <c r="AO108" i="52"/>
  <c r="AM108" i="52"/>
  <c r="AL108" i="52"/>
  <c r="AJ108" i="52"/>
  <c r="AF108" i="52"/>
  <c r="AE108" i="52"/>
  <c r="AC108" i="52"/>
  <c r="AB108" i="52"/>
  <c r="Y108" i="52"/>
  <c r="X108" i="52"/>
  <c r="V108" i="52"/>
  <c r="W108" i="52" s="1"/>
  <c r="U108" i="52"/>
  <c r="T108" i="52"/>
  <c r="R108" i="52"/>
  <c r="S108" i="52" s="1"/>
  <c r="P108" i="52"/>
  <c r="Q108" i="52" s="1"/>
  <c r="N108" i="52"/>
  <c r="O108" i="52" s="1"/>
  <c r="M108" i="52"/>
  <c r="L108" i="52"/>
  <c r="J108" i="52"/>
  <c r="K108" i="52" s="1"/>
  <c r="AR107" i="52"/>
  <c r="AQ107" i="52"/>
  <c r="AP107" i="52"/>
  <c r="AO107" i="52"/>
  <c r="AM107" i="52"/>
  <c r="AL107" i="52"/>
  <c r="AJ107" i="52"/>
  <c r="AE107" i="52"/>
  <c r="AF107" i="52" s="1"/>
  <c r="AC107" i="52"/>
  <c r="AB107" i="52"/>
  <c r="X107" i="52"/>
  <c r="Y107" i="52" s="1"/>
  <c r="V107" i="52"/>
  <c r="W107" i="52" s="1"/>
  <c r="T107" i="52"/>
  <c r="U107" i="52" s="1"/>
  <c r="R107" i="52"/>
  <c r="S107" i="52" s="1"/>
  <c r="P107" i="52"/>
  <c r="Q107" i="52" s="1"/>
  <c r="O107" i="52"/>
  <c r="N107" i="52"/>
  <c r="L107" i="52"/>
  <c r="M107" i="52" s="1"/>
  <c r="J107" i="52"/>
  <c r="K107" i="52" s="1"/>
  <c r="AR106" i="52"/>
  <c r="AQ106" i="52"/>
  <c r="AP106" i="52"/>
  <c r="AO106" i="52"/>
  <c r="AM106" i="52"/>
  <c r="AL106" i="52"/>
  <c r="AJ106" i="52"/>
  <c r="AE106" i="52"/>
  <c r="AF106" i="52" s="1"/>
  <c r="AC106" i="52"/>
  <c r="AB106" i="52"/>
  <c r="X106" i="52"/>
  <c r="Y106" i="52" s="1"/>
  <c r="W106" i="52"/>
  <c r="V106" i="52"/>
  <c r="T106" i="52"/>
  <c r="U106" i="52" s="1"/>
  <c r="S106" i="52"/>
  <c r="R106" i="52"/>
  <c r="P106" i="52"/>
  <c r="Q106" i="52" s="1"/>
  <c r="O106" i="52"/>
  <c r="N106" i="52"/>
  <c r="L106" i="52"/>
  <c r="M106" i="52" s="1"/>
  <c r="J106" i="52"/>
  <c r="K106" i="52" s="1"/>
  <c r="AR105" i="52"/>
  <c r="AQ105" i="52"/>
  <c r="AP105" i="52"/>
  <c r="AO105" i="52"/>
  <c r="AM105" i="52"/>
  <c r="AL105" i="52"/>
  <c r="AJ105" i="52"/>
  <c r="AE105" i="52"/>
  <c r="AF105" i="52" s="1"/>
  <c r="AC105" i="52"/>
  <c r="AB105" i="52"/>
  <c r="X105" i="52"/>
  <c r="Y105" i="52" s="1"/>
  <c r="V105" i="52"/>
  <c r="W105" i="52" s="1"/>
  <c r="T105" i="52"/>
  <c r="U105" i="52" s="1"/>
  <c r="R105" i="52"/>
  <c r="S105" i="52" s="1"/>
  <c r="P105" i="52"/>
  <c r="Q105" i="52" s="1"/>
  <c r="N105" i="52"/>
  <c r="O105" i="52" s="1"/>
  <c r="L105" i="52"/>
  <c r="M105" i="52" s="1"/>
  <c r="J105" i="52"/>
  <c r="K105" i="52" s="1"/>
  <c r="AY104" i="52"/>
  <c r="AR104" i="52"/>
  <c r="AQ104" i="52"/>
  <c r="AP104" i="52"/>
  <c r="AO104" i="52"/>
  <c r="AM104" i="52"/>
  <c r="AL104" i="52"/>
  <c r="AJ104" i="52"/>
  <c r="AE104" i="52"/>
  <c r="AF104" i="52" s="1"/>
  <c r="AC104" i="52"/>
  <c r="AB104" i="52"/>
  <c r="X104" i="52"/>
  <c r="Y104" i="52" s="1"/>
  <c r="V104" i="52"/>
  <c r="W104" i="52" s="1"/>
  <c r="U104" i="52"/>
  <c r="T104" i="52"/>
  <c r="R104" i="52"/>
  <c r="S104" i="52" s="1"/>
  <c r="P104" i="52"/>
  <c r="Q104" i="52" s="1"/>
  <c r="N104" i="52"/>
  <c r="O104" i="52" s="1"/>
  <c r="M104" i="52"/>
  <c r="L104" i="52"/>
  <c r="J104" i="52"/>
  <c r="K104" i="52" s="1"/>
  <c r="AY103" i="52"/>
  <c r="AR103" i="52"/>
  <c r="AQ103" i="52"/>
  <c r="AP103" i="52"/>
  <c r="AO103" i="52"/>
  <c r="AM103" i="52"/>
  <c r="AL103" i="52"/>
  <c r="AJ103" i="52"/>
  <c r="AE103" i="52"/>
  <c r="AF103" i="52" s="1"/>
  <c r="AC103" i="52"/>
  <c r="AB103" i="52"/>
  <c r="Y103" i="52"/>
  <c r="X103" i="52"/>
  <c r="V103" i="52"/>
  <c r="W103" i="52" s="1"/>
  <c r="T103" i="52"/>
  <c r="U103" i="52" s="1"/>
  <c r="R103" i="52"/>
  <c r="S103" i="52" s="1"/>
  <c r="Q103" i="52"/>
  <c r="P103" i="52"/>
  <c r="N103" i="52"/>
  <c r="O103" i="52" s="1"/>
  <c r="L103" i="52"/>
  <c r="M103" i="52" s="1"/>
  <c r="J103" i="52"/>
  <c r="K103" i="52" s="1"/>
  <c r="AY102" i="52"/>
  <c r="AR102" i="52"/>
  <c r="AQ102" i="52"/>
  <c r="AP102" i="52"/>
  <c r="AO102" i="52"/>
  <c r="AM102" i="52"/>
  <c r="AL102" i="52"/>
  <c r="AJ102" i="52"/>
  <c r="AF102" i="52"/>
  <c r="AE102" i="52"/>
  <c r="AC102" i="52"/>
  <c r="AB102" i="52"/>
  <c r="X102" i="52"/>
  <c r="Y102" i="52" s="1"/>
  <c r="V102" i="52"/>
  <c r="W102" i="52" s="1"/>
  <c r="T102" i="52"/>
  <c r="U102" i="52" s="1"/>
  <c r="R102" i="52"/>
  <c r="S102" i="52" s="1"/>
  <c r="Q102" i="52"/>
  <c r="P102" i="52"/>
  <c r="N102" i="52"/>
  <c r="O102" i="52" s="1"/>
  <c r="M102" i="52"/>
  <c r="L102" i="52"/>
  <c r="J102" i="52"/>
  <c r="K102" i="52" s="1"/>
  <c r="AY101" i="52"/>
  <c r="AR101" i="52"/>
  <c r="AQ101" i="52"/>
  <c r="AP101" i="52"/>
  <c r="AO101" i="52"/>
  <c r="AM101" i="52"/>
  <c r="AL101" i="52"/>
  <c r="AJ101" i="52"/>
  <c r="AE101" i="52"/>
  <c r="AF101" i="52" s="1"/>
  <c r="AC101" i="52"/>
  <c r="AB101" i="52"/>
  <c r="X101" i="52"/>
  <c r="Y101" i="52" s="1"/>
  <c r="V101" i="52"/>
  <c r="W101" i="52" s="1"/>
  <c r="T101" i="52"/>
  <c r="U101" i="52" s="1"/>
  <c r="R101" i="52"/>
  <c r="S101" i="52" s="1"/>
  <c r="Q101" i="52"/>
  <c r="P101" i="52"/>
  <c r="N101" i="52"/>
  <c r="O101" i="52" s="1"/>
  <c r="L101" i="52"/>
  <c r="M101" i="52" s="1"/>
  <c r="J101" i="52"/>
  <c r="K101" i="52" s="1"/>
  <c r="AY100" i="52"/>
  <c r="AR100" i="52"/>
  <c r="AQ100" i="52"/>
  <c r="AP100" i="52"/>
  <c r="AO100" i="52"/>
  <c r="AM100" i="52"/>
  <c r="AL100" i="52"/>
  <c r="AJ100" i="52"/>
  <c r="AF100" i="52"/>
  <c r="AE100" i="52"/>
  <c r="AC100" i="52"/>
  <c r="AB100" i="52"/>
  <c r="X100" i="52"/>
  <c r="Y100" i="52" s="1"/>
  <c r="V100" i="52"/>
  <c r="W100" i="52" s="1"/>
  <c r="U100" i="52"/>
  <c r="T100" i="52"/>
  <c r="R100" i="52"/>
  <c r="S100" i="52" s="1"/>
  <c r="Q100" i="52"/>
  <c r="P100" i="52"/>
  <c r="N100" i="52"/>
  <c r="O100" i="52" s="1"/>
  <c r="L100" i="52"/>
  <c r="M100" i="52" s="1"/>
  <c r="J100" i="52"/>
  <c r="K100" i="52" s="1"/>
  <c r="AY99" i="52"/>
  <c r="AR99" i="52"/>
  <c r="AQ99" i="52"/>
  <c r="AP99" i="52"/>
  <c r="AO99" i="52"/>
  <c r="AM99" i="52"/>
  <c r="AL99" i="52"/>
  <c r="AJ99" i="52"/>
  <c r="AF99" i="52"/>
  <c r="AE99" i="52"/>
  <c r="AC99" i="52"/>
  <c r="AB99" i="52"/>
  <c r="X99" i="52"/>
  <c r="Y99" i="52" s="1"/>
  <c r="V99" i="52"/>
  <c r="W99" i="52" s="1"/>
  <c r="T99" i="52"/>
  <c r="U99" i="52" s="1"/>
  <c r="R99" i="52"/>
  <c r="S99" i="52" s="1"/>
  <c r="Q99" i="52"/>
  <c r="P99" i="52"/>
  <c r="N99" i="52"/>
  <c r="O99" i="52" s="1"/>
  <c r="L99" i="52"/>
  <c r="M99" i="52" s="1"/>
  <c r="J99" i="52"/>
  <c r="K99" i="52" s="1"/>
  <c r="AY98" i="52"/>
  <c r="AR98" i="52"/>
  <c r="AO98" i="52"/>
  <c r="AM98" i="52"/>
  <c r="AL98" i="52"/>
  <c r="AJ98" i="52"/>
  <c r="AE98" i="52"/>
  <c r="AF98" i="52" s="1"/>
  <c r="AC98" i="52"/>
  <c r="AB98" i="52"/>
  <c r="X98" i="52"/>
  <c r="Y98" i="52" s="1"/>
  <c r="V98" i="52"/>
  <c r="W98" i="52" s="1"/>
  <c r="T98" i="52"/>
  <c r="U98" i="52" s="1"/>
  <c r="R98" i="52"/>
  <c r="S98" i="52" s="1"/>
  <c r="Q98" i="52"/>
  <c r="P98" i="52"/>
  <c r="N98" i="52"/>
  <c r="O98" i="52" s="1"/>
  <c r="M98" i="52"/>
  <c r="L98" i="52"/>
  <c r="J98" i="52"/>
  <c r="K98" i="52" s="1"/>
  <c r="AY97" i="52"/>
  <c r="AR97" i="52"/>
  <c r="AO97" i="52"/>
  <c r="AM97" i="52"/>
  <c r="AL97" i="52"/>
  <c r="AJ97" i="52"/>
  <c r="AE97" i="52"/>
  <c r="AF97" i="52" s="1"/>
  <c r="AC97" i="52"/>
  <c r="AB97" i="52"/>
  <c r="Y97" i="52"/>
  <c r="X97" i="52"/>
  <c r="V97" i="52"/>
  <c r="W97" i="52" s="1"/>
  <c r="U97" i="52"/>
  <c r="T97" i="52"/>
  <c r="R97" i="52"/>
  <c r="S97" i="52" s="1"/>
  <c r="P97" i="52"/>
  <c r="Q97" i="52" s="1"/>
  <c r="N97" i="52"/>
  <c r="O97" i="52" s="1"/>
  <c r="L97" i="52"/>
  <c r="M97" i="52" s="1"/>
  <c r="J97" i="52"/>
  <c r="K97" i="52" s="1"/>
  <c r="AY96" i="52"/>
  <c r="AR96" i="52"/>
  <c r="AO96" i="52"/>
  <c r="AM96" i="52"/>
  <c r="AL96" i="52"/>
  <c r="AJ96" i="52"/>
  <c r="AF96" i="52"/>
  <c r="AE96" i="52"/>
  <c r="AC96" i="52"/>
  <c r="AB96" i="52"/>
  <c r="Y96" i="52"/>
  <c r="X96" i="52"/>
  <c r="V96" i="52"/>
  <c r="W96" i="52" s="1"/>
  <c r="U96" i="52"/>
  <c r="T96" i="52"/>
  <c r="R96" i="52"/>
  <c r="S96" i="52" s="1"/>
  <c r="P96" i="52"/>
  <c r="Q96" i="52" s="1"/>
  <c r="N96" i="52"/>
  <c r="O96" i="52" s="1"/>
  <c r="M96" i="52"/>
  <c r="L96" i="52"/>
  <c r="J96" i="52"/>
  <c r="K96" i="52" s="1"/>
  <c r="AY95" i="52"/>
  <c r="AR95" i="52"/>
  <c r="AO95" i="52"/>
  <c r="AM95" i="52"/>
  <c r="AL95" i="52"/>
  <c r="AJ95" i="52"/>
  <c r="AE95" i="52"/>
  <c r="AF95" i="52" s="1"/>
  <c r="AC95" i="52"/>
  <c r="AB95" i="52"/>
  <c r="X95" i="52"/>
  <c r="Y95" i="52" s="1"/>
  <c r="V95" i="52"/>
  <c r="W95" i="52" s="1"/>
  <c r="T95" i="52"/>
  <c r="U95" i="52" s="1"/>
  <c r="R95" i="52"/>
  <c r="S95" i="52" s="1"/>
  <c r="P95" i="52"/>
  <c r="Q95" i="52" s="1"/>
  <c r="N95" i="52"/>
  <c r="O95" i="52" s="1"/>
  <c r="L95" i="52"/>
  <c r="M95" i="52" s="1"/>
  <c r="J95" i="52"/>
  <c r="K95" i="52" s="1"/>
  <c r="AY94" i="52"/>
  <c r="AR94" i="52"/>
  <c r="AO94" i="52"/>
  <c r="AM94" i="52"/>
  <c r="AL94" i="52"/>
  <c r="AJ94" i="52"/>
  <c r="AE94" i="52"/>
  <c r="AF94" i="52" s="1"/>
  <c r="AC94" i="52"/>
  <c r="AB94" i="52"/>
  <c r="Y94" i="52"/>
  <c r="X94" i="52"/>
  <c r="V94" i="52"/>
  <c r="W94" i="52" s="1"/>
  <c r="T94" i="52"/>
  <c r="U94" i="52" s="1"/>
  <c r="R94" i="52"/>
  <c r="S94" i="52" s="1"/>
  <c r="P94" i="52"/>
  <c r="Q94" i="52" s="1"/>
  <c r="N94" i="52"/>
  <c r="O94" i="52" s="1"/>
  <c r="L94" i="52"/>
  <c r="M94" i="52" s="1"/>
  <c r="J94" i="52"/>
  <c r="K94" i="52" s="1"/>
  <c r="AY93" i="52"/>
  <c r="AR93" i="52"/>
  <c r="AO93" i="52"/>
  <c r="AM93" i="52"/>
  <c r="AL93" i="52"/>
  <c r="AJ93" i="52"/>
  <c r="AE93" i="52"/>
  <c r="AF93" i="52" s="1"/>
  <c r="AC93" i="52"/>
  <c r="AB93" i="52"/>
  <c r="X93" i="52"/>
  <c r="Y93" i="52" s="1"/>
  <c r="V93" i="52"/>
  <c r="W93" i="52" s="1"/>
  <c r="U93" i="52"/>
  <c r="T93" i="52"/>
  <c r="R93" i="52"/>
  <c r="S93" i="52" s="1"/>
  <c r="Q93" i="52"/>
  <c r="P93" i="52"/>
  <c r="N93" i="52"/>
  <c r="O93" i="52" s="1"/>
  <c r="L93" i="52"/>
  <c r="M93" i="52" s="1"/>
  <c r="J93" i="52"/>
  <c r="K93" i="52" s="1"/>
  <c r="AY92" i="52"/>
  <c r="AR92" i="52"/>
  <c r="AO92" i="52"/>
  <c r="AM92" i="52"/>
  <c r="AL92" i="52"/>
  <c r="AJ92" i="52"/>
  <c r="AE92" i="52"/>
  <c r="AF92" i="52" s="1"/>
  <c r="AC92" i="52"/>
  <c r="AB92" i="52"/>
  <c r="X92" i="52"/>
  <c r="Y92" i="52" s="1"/>
  <c r="V92" i="52"/>
  <c r="W92" i="52" s="1"/>
  <c r="T92" i="52"/>
  <c r="U92" i="52" s="1"/>
  <c r="R92" i="52"/>
  <c r="S92" i="52" s="1"/>
  <c r="P92" i="52"/>
  <c r="Q92" i="52" s="1"/>
  <c r="N92" i="52"/>
  <c r="O92" i="52" s="1"/>
  <c r="L92" i="52"/>
  <c r="M92" i="52" s="1"/>
  <c r="J92" i="52"/>
  <c r="K92" i="52" s="1"/>
  <c r="AY91" i="52"/>
  <c r="AR91" i="52"/>
  <c r="AO91" i="52"/>
  <c r="AM91" i="52"/>
  <c r="AL91" i="52"/>
  <c r="AJ91" i="52"/>
  <c r="AF91" i="52"/>
  <c r="AE91" i="52"/>
  <c r="AC91" i="52"/>
  <c r="AB91" i="52"/>
  <c r="X91" i="52"/>
  <c r="Y91" i="52" s="1"/>
  <c r="V91" i="52"/>
  <c r="W91" i="52" s="1"/>
  <c r="T91" i="52"/>
  <c r="U91" i="52" s="1"/>
  <c r="R91" i="52"/>
  <c r="S91" i="52" s="1"/>
  <c r="P91" i="52"/>
  <c r="Q91" i="52" s="1"/>
  <c r="N91" i="52"/>
  <c r="O91" i="52" s="1"/>
  <c r="L91" i="52"/>
  <c r="M91" i="52" s="1"/>
  <c r="J91" i="52"/>
  <c r="K91" i="52" s="1"/>
  <c r="AY90" i="52"/>
  <c r="AR90" i="52"/>
  <c r="AO90" i="52"/>
  <c r="AM90" i="52"/>
  <c r="AL90" i="52"/>
  <c r="AJ90" i="52"/>
  <c r="AE90" i="52"/>
  <c r="AF90" i="52" s="1"/>
  <c r="AC90" i="52"/>
  <c r="AB90" i="52"/>
  <c r="X90" i="52"/>
  <c r="Y90" i="52" s="1"/>
  <c r="V90" i="52"/>
  <c r="W90" i="52" s="1"/>
  <c r="T90" i="52"/>
  <c r="U90" i="52" s="1"/>
  <c r="R90" i="52"/>
  <c r="S90" i="52" s="1"/>
  <c r="Q90" i="52"/>
  <c r="P90" i="52"/>
  <c r="N90" i="52"/>
  <c r="O90" i="52" s="1"/>
  <c r="L90" i="52"/>
  <c r="M90" i="52" s="1"/>
  <c r="J90" i="52"/>
  <c r="K90" i="52" s="1"/>
  <c r="AY89" i="52"/>
  <c r="AR89" i="52"/>
  <c r="AO89" i="52"/>
  <c r="AM89" i="52"/>
  <c r="AL89" i="52"/>
  <c r="AJ89" i="52"/>
  <c r="AE89" i="52"/>
  <c r="AF89" i="52" s="1"/>
  <c r="AC89" i="52"/>
  <c r="AB89" i="52"/>
  <c r="X89" i="52"/>
  <c r="Y89" i="52" s="1"/>
  <c r="V89" i="52"/>
  <c r="W89" i="52" s="1"/>
  <c r="T89" i="52"/>
  <c r="U89" i="52" s="1"/>
  <c r="R89" i="52"/>
  <c r="S89" i="52" s="1"/>
  <c r="P89" i="52"/>
  <c r="Q89" i="52" s="1"/>
  <c r="N89" i="52"/>
  <c r="O89" i="52" s="1"/>
  <c r="L89" i="52"/>
  <c r="M89" i="52" s="1"/>
  <c r="J89" i="52"/>
  <c r="K89" i="52" s="1"/>
  <c r="AY88" i="52"/>
  <c r="AR88" i="52"/>
  <c r="AO88" i="52"/>
  <c r="AM88" i="52"/>
  <c r="AL88" i="52"/>
  <c r="AJ88" i="52"/>
  <c r="AF88" i="52"/>
  <c r="AE88" i="52"/>
  <c r="AC88" i="52"/>
  <c r="AB88" i="52"/>
  <c r="X88" i="52"/>
  <c r="Y88" i="52" s="1"/>
  <c r="V88" i="52"/>
  <c r="W88" i="52" s="1"/>
  <c r="T88" i="52"/>
  <c r="U88" i="52" s="1"/>
  <c r="R88" i="52"/>
  <c r="S88" i="52" s="1"/>
  <c r="P88" i="52"/>
  <c r="Q88" i="52" s="1"/>
  <c r="N88" i="52"/>
  <c r="O88" i="52" s="1"/>
  <c r="L88" i="52"/>
  <c r="M88" i="52" s="1"/>
  <c r="J88" i="52"/>
  <c r="K88" i="52" s="1"/>
  <c r="AY87" i="52"/>
  <c r="AR87" i="52"/>
  <c r="AO87" i="52"/>
  <c r="AM87" i="52"/>
  <c r="AL87" i="52"/>
  <c r="AJ87" i="52"/>
  <c r="AE87" i="52"/>
  <c r="AF87" i="52" s="1"/>
  <c r="AC87" i="52"/>
  <c r="AB87" i="52"/>
  <c r="X87" i="52"/>
  <c r="Y87" i="52" s="1"/>
  <c r="V87" i="52"/>
  <c r="W87" i="52" s="1"/>
  <c r="U87" i="52"/>
  <c r="T87" i="52"/>
  <c r="R87" i="52"/>
  <c r="S87" i="52" s="1"/>
  <c r="P87" i="52"/>
  <c r="Q87" i="52" s="1"/>
  <c r="N87" i="52"/>
  <c r="O87" i="52" s="1"/>
  <c r="L87" i="52"/>
  <c r="M87" i="52" s="1"/>
  <c r="J87" i="52"/>
  <c r="K87" i="52" s="1"/>
  <c r="AY86" i="52"/>
  <c r="AR86" i="52"/>
  <c r="AO86" i="52"/>
  <c r="AM86" i="52"/>
  <c r="AL86" i="52"/>
  <c r="AJ86" i="52"/>
  <c r="AE86" i="52"/>
  <c r="AF86" i="52" s="1"/>
  <c r="AC86" i="52"/>
  <c r="AB86" i="52"/>
  <c r="X86" i="52"/>
  <c r="Y86" i="52" s="1"/>
  <c r="V86" i="52"/>
  <c r="W86" i="52" s="1"/>
  <c r="T86" i="52"/>
  <c r="U86" i="52" s="1"/>
  <c r="R86" i="52"/>
  <c r="S86" i="52" s="1"/>
  <c r="P86" i="52"/>
  <c r="Q86" i="52" s="1"/>
  <c r="N86" i="52"/>
  <c r="O86" i="52" s="1"/>
  <c r="M86" i="52"/>
  <c r="L86" i="52"/>
  <c r="J86" i="52"/>
  <c r="K86" i="52" s="1"/>
  <c r="AY85" i="52"/>
  <c r="AR85" i="52"/>
  <c r="AO85" i="52"/>
  <c r="AM85" i="52"/>
  <c r="AL85" i="52"/>
  <c r="AJ85" i="52"/>
  <c r="AF85" i="52"/>
  <c r="AE85" i="52"/>
  <c r="AC85" i="52"/>
  <c r="AB85" i="52"/>
  <c r="X85" i="52"/>
  <c r="Y85" i="52" s="1"/>
  <c r="V85" i="52"/>
  <c r="W85" i="52" s="1"/>
  <c r="T85" i="52"/>
  <c r="U85" i="52" s="1"/>
  <c r="S85" i="52"/>
  <c r="R85" i="52"/>
  <c r="P85" i="52"/>
  <c r="Q85" i="52" s="1"/>
  <c r="N85" i="52"/>
  <c r="O85" i="52" s="1"/>
  <c r="L85" i="52"/>
  <c r="M85" i="52" s="1"/>
  <c r="J85" i="52"/>
  <c r="K85" i="52" s="1"/>
  <c r="AY84" i="52"/>
  <c r="AR84" i="52"/>
  <c r="AO84" i="52"/>
  <c r="AM84" i="52"/>
  <c r="AL84" i="52"/>
  <c r="AJ84" i="52"/>
  <c r="AE84" i="52"/>
  <c r="AF84" i="52" s="1"/>
  <c r="AC84" i="52"/>
  <c r="AB84" i="52"/>
  <c r="X84" i="52"/>
  <c r="Y84" i="52" s="1"/>
  <c r="V84" i="52"/>
  <c r="W84" i="52" s="1"/>
  <c r="T84" i="52"/>
  <c r="U84" i="52" s="1"/>
  <c r="R84" i="52"/>
  <c r="S84" i="52" s="1"/>
  <c r="P84" i="52"/>
  <c r="Q84" i="52" s="1"/>
  <c r="O84" i="52"/>
  <c r="N84" i="52"/>
  <c r="L84" i="52"/>
  <c r="M84" i="52" s="1"/>
  <c r="J84" i="52"/>
  <c r="K84" i="52" s="1"/>
  <c r="AY83" i="52"/>
  <c r="AR83" i="52"/>
  <c r="AO83" i="52"/>
  <c r="AM83" i="52"/>
  <c r="AL83" i="52"/>
  <c r="AJ83" i="52"/>
  <c r="AE83" i="52"/>
  <c r="AF83" i="52" s="1"/>
  <c r="AC83" i="52"/>
  <c r="AB83" i="52"/>
  <c r="Y83" i="52"/>
  <c r="X83" i="52"/>
  <c r="V83" i="52"/>
  <c r="W83" i="52" s="1"/>
  <c r="T83" i="52"/>
  <c r="U83" i="52" s="1"/>
  <c r="R83" i="52"/>
  <c r="S83" i="52" s="1"/>
  <c r="P83" i="52"/>
  <c r="Q83" i="52" s="1"/>
  <c r="N83" i="52"/>
  <c r="O83" i="52" s="1"/>
  <c r="M83" i="52"/>
  <c r="L83" i="52"/>
  <c r="J83" i="52"/>
  <c r="K83" i="52" s="1"/>
  <c r="AY82" i="52"/>
  <c r="AR82" i="52"/>
  <c r="AO82" i="52"/>
  <c r="AM82" i="52"/>
  <c r="AL82" i="52"/>
  <c r="AJ82" i="52"/>
  <c r="AE82" i="52"/>
  <c r="AF82" i="52" s="1"/>
  <c r="AC82" i="52"/>
  <c r="AB82" i="52"/>
  <c r="Y82" i="52"/>
  <c r="X82" i="52"/>
  <c r="V82" i="52"/>
  <c r="W82" i="52" s="1"/>
  <c r="T82" i="52"/>
  <c r="U82" i="52" s="1"/>
  <c r="R82" i="52"/>
  <c r="S82" i="52" s="1"/>
  <c r="Q82" i="52"/>
  <c r="P82" i="52"/>
  <c r="N82" i="52"/>
  <c r="O82" i="52" s="1"/>
  <c r="L82" i="52"/>
  <c r="M82" i="52" s="1"/>
  <c r="J82" i="52"/>
  <c r="K82" i="52" s="1"/>
  <c r="AY81" i="52"/>
  <c r="AR81" i="52"/>
  <c r="AO81" i="52"/>
  <c r="AM81" i="52"/>
  <c r="AL81" i="52"/>
  <c r="AJ81" i="52"/>
  <c r="AF81" i="52"/>
  <c r="AE81" i="52"/>
  <c r="AC81" i="52"/>
  <c r="AB81" i="52"/>
  <c r="X81" i="52"/>
  <c r="Y81" i="52" s="1"/>
  <c r="V81" i="52"/>
  <c r="W81" i="52" s="1"/>
  <c r="U81" i="52"/>
  <c r="T81" i="52"/>
  <c r="R81" i="52"/>
  <c r="S81" i="52" s="1"/>
  <c r="P81" i="52"/>
  <c r="Q81" i="52" s="1"/>
  <c r="N81" i="52"/>
  <c r="O81" i="52" s="1"/>
  <c r="L81" i="52"/>
  <c r="M81" i="52" s="1"/>
  <c r="J81" i="52"/>
  <c r="K81" i="52" s="1"/>
  <c r="AY80" i="52"/>
  <c r="AR80" i="52"/>
  <c r="AO80" i="52"/>
  <c r="AM80" i="52"/>
  <c r="AL80" i="52"/>
  <c r="AJ80" i="52"/>
  <c r="AE80" i="52"/>
  <c r="AF80" i="52" s="1"/>
  <c r="AC80" i="52"/>
  <c r="AB80" i="52"/>
  <c r="Y80" i="52"/>
  <c r="X80" i="52"/>
  <c r="V80" i="52"/>
  <c r="W80" i="52" s="1"/>
  <c r="T80" i="52"/>
  <c r="U80" i="52" s="1"/>
  <c r="R80" i="52"/>
  <c r="S80" i="52" s="1"/>
  <c r="P80" i="52"/>
  <c r="Q80" i="52" s="1"/>
  <c r="N80" i="52"/>
  <c r="O80" i="52" s="1"/>
  <c r="M80" i="52"/>
  <c r="L80" i="52"/>
  <c r="J80" i="52"/>
  <c r="K80" i="52" s="1"/>
  <c r="AY79" i="52"/>
  <c r="AR79" i="52"/>
  <c r="AO79" i="52"/>
  <c r="AM79" i="52"/>
  <c r="AL79" i="52"/>
  <c r="AJ79" i="52"/>
  <c r="AE79" i="52"/>
  <c r="AF79" i="52" s="1"/>
  <c r="AC79" i="52"/>
  <c r="AB79" i="52"/>
  <c r="X79" i="52"/>
  <c r="Y79" i="52" s="1"/>
  <c r="V79" i="52"/>
  <c r="W79" i="52" s="1"/>
  <c r="U79" i="52"/>
  <c r="T79" i="52"/>
  <c r="R79" i="52"/>
  <c r="S79" i="52" s="1"/>
  <c r="P79" i="52"/>
  <c r="Q79" i="52" s="1"/>
  <c r="N79" i="52"/>
  <c r="O79" i="52" s="1"/>
  <c r="M79" i="52"/>
  <c r="L79" i="52"/>
  <c r="J79" i="52"/>
  <c r="K79" i="52" s="1"/>
  <c r="AY78" i="52"/>
  <c r="AR78" i="52"/>
  <c r="AO78" i="52"/>
  <c r="AM78" i="52"/>
  <c r="AL78" i="52"/>
  <c r="AJ78" i="52"/>
  <c r="AE78" i="52"/>
  <c r="AF78" i="52" s="1"/>
  <c r="AC78" i="52"/>
  <c r="AB78" i="52"/>
  <c r="Y78" i="52"/>
  <c r="X78" i="52"/>
  <c r="V78" i="52"/>
  <c r="W78" i="52" s="1"/>
  <c r="T78" i="52"/>
  <c r="U78" i="52" s="1"/>
  <c r="R78" i="52"/>
  <c r="S78" i="52" s="1"/>
  <c r="P78" i="52"/>
  <c r="Q78" i="52" s="1"/>
  <c r="N78" i="52"/>
  <c r="O78" i="52" s="1"/>
  <c r="L78" i="52"/>
  <c r="M78" i="52" s="1"/>
  <c r="J78" i="52"/>
  <c r="K78" i="52" s="1"/>
  <c r="AY77" i="52"/>
  <c r="AR77" i="52"/>
  <c r="AO77" i="52"/>
  <c r="AM77" i="52"/>
  <c r="AL77" i="52"/>
  <c r="AJ77" i="52"/>
  <c r="AF77" i="52"/>
  <c r="AE77" i="52"/>
  <c r="AC77" i="52"/>
  <c r="AB77" i="52"/>
  <c r="X77" i="52"/>
  <c r="Y77" i="52" s="1"/>
  <c r="V77" i="52"/>
  <c r="W77" i="52" s="1"/>
  <c r="U77" i="52"/>
  <c r="T77" i="52"/>
  <c r="R77" i="52"/>
  <c r="S77" i="52" s="1"/>
  <c r="P77" i="52"/>
  <c r="Q77" i="52" s="1"/>
  <c r="N77" i="52"/>
  <c r="O77" i="52" s="1"/>
  <c r="M77" i="52"/>
  <c r="L77" i="52"/>
  <c r="J77" i="52"/>
  <c r="K77" i="52" s="1"/>
  <c r="AY76" i="52"/>
  <c r="AR76" i="52"/>
  <c r="AO76" i="52"/>
  <c r="AM76" i="52"/>
  <c r="AL76" i="52"/>
  <c r="AJ76" i="52"/>
  <c r="AF76" i="52"/>
  <c r="AE76" i="52"/>
  <c r="AC76" i="52"/>
  <c r="AB76" i="52"/>
  <c r="X76" i="52"/>
  <c r="Y76" i="52" s="1"/>
  <c r="V76" i="52"/>
  <c r="W76" i="52" s="1"/>
  <c r="T76" i="52"/>
  <c r="U76" i="52" s="1"/>
  <c r="R76" i="52"/>
  <c r="S76" i="52" s="1"/>
  <c r="Q76" i="52"/>
  <c r="P76" i="52"/>
  <c r="N76" i="52"/>
  <c r="O76" i="52" s="1"/>
  <c r="L76" i="52"/>
  <c r="M76" i="52" s="1"/>
  <c r="J76" i="52"/>
  <c r="K76" i="52" s="1"/>
  <c r="AY75" i="52"/>
  <c r="AR75" i="52"/>
  <c r="AO75" i="52"/>
  <c r="AM75" i="52"/>
  <c r="AL75" i="52"/>
  <c r="AJ75" i="52"/>
  <c r="AF75" i="52"/>
  <c r="AE75" i="52"/>
  <c r="AC75" i="52"/>
  <c r="AB75" i="52"/>
  <c r="Y75" i="52"/>
  <c r="X75" i="52"/>
  <c r="V75" i="52"/>
  <c r="W75" i="52" s="1"/>
  <c r="T75" i="52"/>
  <c r="U75" i="52" s="1"/>
  <c r="R75" i="52"/>
  <c r="S75" i="52" s="1"/>
  <c r="P75" i="52"/>
  <c r="Q75" i="52" s="1"/>
  <c r="N75" i="52"/>
  <c r="O75" i="52" s="1"/>
  <c r="L75" i="52"/>
  <c r="M75" i="52" s="1"/>
  <c r="J75" i="52"/>
  <c r="K75" i="52" s="1"/>
  <c r="AY74" i="52"/>
  <c r="AR74" i="52"/>
  <c r="AO74" i="52"/>
  <c r="AM74" i="52"/>
  <c r="AL74" i="52"/>
  <c r="AJ74" i="52"/>
  <c r="AE74" i="52"/>
  <c r="AF74" i="52" s="1"/>
  <c r="AC74" i="52"/>
  <c r="AB74" i="52"/>
  <c r="X74" i="52"/>
  <c r="Y74" i="52" s="1"/>
  <c r="V74" i="52"/>
  <c r="W74" i="52" s="1"/>
  <c r="U74" i="52"/>
  <c r="T74" i="52"/>
  <c r="R74" i="52"/>
  <c r="S74" i="52" s="1"/>
  <c r="P74" i="52"/>
  <c r="Q74" i="52" s="1"/>
  <c r="N74" i="52"/>
  <c r="O74" i="52" s="1"/>
  <c r="L74" i="52"/>
  <c r="M74" i="52" s="1"/>
  <c r="J74" i="52"/>
  <c r="K74" i="52" s="1"/>
  <c r="AY73" i="52"/>
  <c r="AR73" i="52"/>
  <c r="AO73" i="52"/>
  <c r="AM73" i="52"/>
  <c r="AL73" i="52"/>
  <c r="AJ73" i="52"/>
  <c r="AE73" i="52"/>
  <c r="AF73" i="52" s="1"/>
  <c r="AC73" i="52"/>
  <c r="AB73" i="52"/>
  <c r="X73" i="52"/>
  <c r="Y73" i="52" s="1"/>
  <c r="V73" i="52"/>
  <c r="W73" i="52" s="1"/>
  <c r="T73" i="52"/>
  <c r="U73" i="52" s="1"/>
  <c r="R73" i="52"/>
  <c r="S73" i="52" s="1"/>
  <c r="Q73" i="52"/>
  <c r="P73" i="52"/>
  <c r="N73" i="52"/>
  <c r="O73" i="52" s="1"/>
  <c r="L73" i="52"/>
  <c r="M73" i="52" s="1"/>
  <c r="J73" i="52"/>
  <c r="K73" i="52" s="1"/>
  <c r="AY72" i="52"/>
  <c r="AR72" i="52"/>
  <c r="AO72" i="52"/>
  <c r="AM72" i="52"/>
  <c r="AL72" i="52"/>
  <c r="AJ72" i="52"/>
  <c r="AE72" i="52"/>
  <c r="AF72" i="52" s="1"/>
  <c r="AC72" i="52"/>
  <c r="AB72" i="52"/>
  <c r="X72" i="52"/>
  <c r="Y72" i="52" s="1"/>
  <c r="V72" i="52"/>
  <c r="W72" i="52" s="1"/>
  <c r="T72" i="52"/>
  <c r="U72" i="52" s="1"/>
  <c r="R72" i="52"/>
  <c r="S72" i="52" s="1"/>
  <c r="P72" i="52"/>
  <c r="Q72" i="52" s="1"/>
  <c r="O72" i="52"/>
  <c r="N72" i="52"/>
  <c r="L72" i="52"/>
  <c r="M72" i="52" s="1"/>
  <c r="J72" i="52"/>
  <c r="K72" i="52" s="1"/>
  <c r="AY71" i="52"/>
  <c r="AR71" i="52"/>
  <c r="AO71" i="52"/>
  <c r="AM71" i="52"/>
  <c r="AL71" i="52"/>
  <c r="AJ71" i="52"/>
  <c r="AE71" i="52"/>
  <c r="AF71" i="52" s="1"/>
  <c r="AC71" i="52"/>
  <c r="AB71" i="52"/>
  <c r="X71" i="52"/>
  <c r="Y71" i="52" s="1"/>
  <c r="V71" i="52"/>
  <c r="W71" i="52" s="1"/>
  <c r="T71" i="52"/>
  <c r="U71" i="52" s="1"/>
  <c r="R71" i="52"/>
  <c r="S71" i="52" s="1"/>
  <c r="P71" i="52"/>
  <c r="Q71" i="52" s="1"/>
  <c r="N71" i="52"/>
  <c r="O71" i="52" s="1"/>
  <c r="L71" i="52"/>
  <c r="M71" i="52" s="1"/>
  <c r="K71" i="52"/>
  <c r="J71" i="52"/>
  <c r="AY70" i="52"/>
  <c r="AR70" i="52"/>
  <c r="AO70" i="52"/>
  <c r="AM70" i="52"/>
  <c r="AL70" i="52"/>
  <c r="AJ70" i="52"/>
  <c r="AF70" i="52"/>
  <c r="AE70" i="52"/>
  <c r="AC70" i="52"/>
  <c r="AB70" i="52"/>
  <c r="X70" i="52"/>
  <c r="Y70" i="52" s="1"/>
  <c r="W70" i="52"/>
  <c r="V70" i="52"/>
  <c r="U70" i="52"/>
  <c r="T70" i="52"/>
  <c r="R70" i="52"/>
  <c r="S70" i="52" s="1"/>
  <c r="P70" i="52"/>
  <c r="Q70" i="52" s="1"/>
  <c r="N70" i="52"/>
  <c r="O70" i="52" s="1"/>
  <c r="L70" i="52"/>
  <c r="M70" i="52" s="1"/>
  <c r="J70" i="52"/>
  <c r="K70" i="52" s="1"/>
  <c r="AY69" i="52"/>
  <c r="AR69" i="52"/>
  <c r="AO69" i="52"/>
  <c r="AM69" i="52"/>
  <c r="AL69" i="52"/>
  <c r="AJ69" i="52"/>
  <c r="AF69" i="52"/>
  <c r="AE69" i="52"/>
  <c r="AC69" i="52"/>
  <c r="AB69" i="52"/>
  <c r="X69" i="52"/>
  <c r="Y69" i="52" s="1"/>
  <c r="V69" i="52"/>
  <c r="W69" i="52" s="1"/>
  <c r="T69" i="52"/>
  <c r="U69" i="52" s="1"/>
  <c r="R69" i="52"/>
  <c r="S69" i="52" s="1"/>
  <c r="P69" i="52"/>
  <c r="Q69" i="52" s="1"/>
  <c r="N69" i="52"/>
  <c r="O69" i="52" s="1"/>
  <c r="M69" i="52"/>
  <c r="L69" i="52"/>
  <c r="J69" i="52"/>
  <c r="K69" i="52" s="1"/>
  <c r="AY68" i="52"/>
  <c r="AR68" i="52"/>
  <c r="AO68" i="52"/>
  <c r="AM68" i="52"/>
  <c r="AL68" i="52"/>
  <c r="AJ68" i="52"/>
  <c r="AE68" i="52"/>
  <c r="AF68" i="52" s="1"/>
  <c r="AC68" i="52"/>
  <c r="AB68" i="52"/>
  <c r="X68" i="52"/>
  <c r="Y68" i="52" s="1"/>
  <c r="W68" i="52"/>
  <c r="V68" i="52"/>
  <c r="T68" i="52"/>
  <c r="U68" i="52" s="1"/>
  <c r="R68" i="52"/>
  <c r="S68" i="52" s="1"/>
  <c r="P68" i="52"/>
  <c r="Q68" i="52" s="1"/>
  <c r="O68" i="52"/>
  <c r="N68" i="52"/>
  <c r="L68" i="52"/>
  <c r="M68" i="52" s="1"/>
  <c r="J68" i="52"/>
  <c r="K68" i="52" s="1"/>
  <c r="AY67" i="52"/>
  <c r="AR67" i="52"/>
  <c r="AO67" i="52"/>
  <c r="AM67" i="52"/>
  <c r="AL67" i="52"/>
  <c r="AJ67" i="52"/>
  <c r="AE67" i="52"/>
  <c r="AF67" i="52" s="1"/>
  <c r="AC67" i="52"/>
  <c r="AB67" i="52"/>
  <c r="X67" i="52"/>
  <c r="Y67" i="52" s="1"/>
  <c r="V67" i="52"/>
  <c r="W67" i="52" s="1"/>
  <c r="T67" i="52"/>
  <c r="U67" i="52" s="1"/>
  <c r="R67" i="52"/>
  <c r="S67" i="52" s="1"/>
  <c r="P67" i="52"/>
  <c r="Q67" i="52" s="1"/>
  <c r="N67" i="52"/>
  <c r="O67" i="52" s="1"/>
  <c r="L67" i="52"/>
  <c r="M67" i="52" s="1"/>
  <c r="J67" i="52"/>
  <c r="K67" i="52" s="1"/>
  <c r="AY66" i="52"/>
  <c r="AR66" i="52"/>
  <c r="AO66" i="52"/>
  <c r="AM66" i="52"/>
  <c r="AL66" i="52"/>
  <c r="AJ66" i="52"/>
  <c r="AE66" i="52"/>
  <c r="AF66" i="52" s="1"/>
  <c r="AC66" i="52"/>
  <c r="AB66" i="52"/>
  <c r="X66" i="52"/>
  <c r="Y66" i="52" s="1"/>
  <c r="V66" i="52"/>
  <c r="W66" i="52" s="1"/>
  <c r="T66" i="52"/>
  <c r="U66" i="52" s="1"/>
  <c r="S66" i="52"/>
  <c r="R66" i="52"/>
  <c r="P66" i="52"/>
  <c r="Q66" i="52" s="1"/>
  <c r="N66" i="52"/>
  <c r="O66" i="52" s="1"/>
  <c r="M66" i="52"/>
  <c r="L66" i="52"/>
  <c r="J66" i="52"/>
  <c r="K66" i="52" s="1"/>
  <c r="AY65" i="52"/>
  <c r="AR65" i="52"/>
  <c r="AO65" i="52"/>
  <c r="AM65" i="52"/>
  <c r="AL65" i="52"/>
  <c r="AJ65" i="52"/>
  <c r="AE65" i="52"/>
  <c r="AF65" i="52" s="1"/>
  <c r="AC65" i="52"/>
  <c r="AB65" i="52"/>
  <c r="X65" i="52"/>
  <c r="Y65" i="52" s="1"/>
  <c r="W65" i="52"/>
  <c r="V65" i="52"/>
  <c r="T65" i="52"/>
  <c r="U65" i="52" s="1"/>
  <c r="R65" i="52"/>
  <c r="S65" i="52" s="1"/>
  <c r="P65" i="52"/>
  <c r="Q65" i="52" s="1"/>
  <c r="N65" i="52"/>
  <c r="O65" i="52" s="1"/>
  <c r="L65" i="52"/>
  <c r="M65" i="52" s="1"/>
  <c r="J65" i="52"/>
  <c r="K65" i="52" s="1"/>
  <c r="AY64" i="52"/>
  <c r="AR64" i="52"/>
  <c r="AO64" i="52"/>
  <c r="AM64" i="52"/>
  <c r="AL64" i="52"/>
  <c r="AJ64" i="52"/>
  <c r="AE64" i="52"/>
  <c r="AF64" i="52" s="1"/>
  <c r="AC64" i="52"/>
  <c r="AB64" i="52"/>
  <c r="X64" i="52"/>
  <c r="Y64" i="52" s="1"/>
  <c r="V64" i="52"/>
  <c r="W64" i="52" s="1"/>
  <c r="T64" i="52"/>
  <c r="U64" i="52" s="1"/>
  <c r="S64" i="52"/>
  <c r="R64" i="52"/>
  <c r="P64" i="52"/>
  <c r="Q64" i="52" s="1"/>
  <c r="N64" i="52"/>
  <c r="O64" i="52" s="1"/>
  <c r="M64" i="52"/>
  <c r="L64" i="52"/>
  <c r="J64" i="52"/>
  <c r="K64" i="52" s="1"/>
  <c r="AY63" i="52"/>
  <c r="AR63" i="52"/>
  <c r="AO63" i="52"/>
  <c r="AM63" i="52"/>
  <c r="AL63" i="52"/>
  <c r="AJ63" i="52"/>
  <c r="AE63" i="52"/>
  <c r="AF63" i="52" s="1"/>
  <c r="AC63" i="52"/>
  <c r="AB63" i="52"/>
  <c r="X63" i="52"/>
  <c r="Y63" i="52" s="1"/>
  <c r="W63" i="52"/>
  <c r="V63" i="52"/>
  <c r="T63" i="52"/>
  <c r="U63" i="52" s="1"/>
  <c r="R63" i="52"/>
  <c r="S63" i="52" s="1"/>
  <c r="P63" i="52"/>
  <c r="Q63" i="52" s="1"/>
  <c r="O63" i="52"/>
  <c r="N63" i="52"/>
  <c r="L63" i="52"/>
  <c r="M63" i="52" s="1"/>
  <c r="J63" i="52"/>
  <c r="K63" i="52" s="1"/>
  <c r="AY62" i="52"/>
  <c r="AR62" i="52"/>
  <c r="AO62" i="52"/>
  <c r="AM62" i="52"/>
  <c r="AL62" i="52"/>
  <c r="AJ62" i="52"/>
  <c r="AF62" i="52"/>
  <c r="AE62" i="52"/>
  <c r="AC62" i="52"/>
  <c r="AB62" i="52"/>
  <c r="X62" i="52"/>
  <c r="Y62" i="52" s="1"/>
  <c r="V62" i="52"/>
  <c r="W62" i="52" s="1"/>
  <c r="T62" i="52"/>
  <c r="U62" i="52" s="1"/>
  <c r="S62" i="52"/>
  <c r="R62" i="52"/>
  <c r="P62" i="52"/>
  <c r="Q62" i="52" s="1"/>
  <c r="N62" i="52"/>
  <c r="O62" i="52" s="1"/>
  <c r="L62" i="52"/>
  <c r="M62" i="52" s="1"/>
  <c r="K62" i="52"/>
  <c r="J62" i="52"/>
  <c r="AY61" i="52"/>
  <c r="AR61" i="52"/>
  <c r="AO61" i="52"/>
  <c r="AM61" i="52"/>
  <c r="AL61" i="52"/>
  <c r="AJ61" i="52"/>
  <c r="AF61" i="52"/>
  <c r="AE61" i="52"/>
  <c r="AC61" i="52"/>
  <c r="AB61" i="52"/>
  <c r="X61" i="52"/>
  <c r="Y61" i="52" s="1"/>
  <c r="V61" i="52"/>
  <c r="W61" i="52" s="1"/>
  <c r="T61" i="52"/>
  <c r="U61" i="52" s="1"/>
  <c r="R61" i="52"/>
  <c r="S61" i="52" s="1"/>
  <c r="P61" i="52"/>
  <c r="Q61" i="52" s="1"/>
  <c r="N61" i="52"/>
  <c r="O61" i="52" s="1"/>
  <c r="M61" i="52"/>
  <c r="L61" i="52"/>
  <c r="J61" i="52"/>
  <c r="K61" i="52" s="1"/>
  <c r="AY60" i="52"/>
  <c r="AR60" i="52"/>
  <c r="AO60" i="52"/>
  <c r="AM60" i="52"/>
  <c r="AL60" i="52"/>
  <c r="AJ60" i="52"/>
  <c r="AE60" i="52"/>
  <c r="AF60" i="52" s="1"/>
  <c r="AC60" i="52"/>
  <c r="AB60" i="52"/>
  <c r="X60" i="52"/>
  <c r="Y60" i="52" s="1"/>
  <c r="V60" i="52"/>
  <c r="W60" i="52" s="1"/>
  <c r="U60" i="52"/>
  <c r="T60" i="52"/>
  <c r="R60" i="52"/>
  <c r="S60" i="52" s="1"/>
  <c r="P60" i="52"/>
  <c r="Q60" i="52" s="1"/>
  <c r="N60" i="52"/>
  <c r="O60" i="52" s="1"/>
  <c r="M60" i="52"/>
  <c r="L60" i="52"/>
  <c r="K60" i="52"/>
  <c r="J60" i="52"/>
  <c r="AY59" i="52"/>
  <c r="AR59" i="52"/>
  <c r="AO59" i="52"/>
  <c r="AM59" i="52"/>
  <c r="AL59" i="52"/>
  <c r="AJ59" i="52"/>
  <c r="AF59" i="52"/>
  <c r="AE59" i="52"/>
  <c r="AC59" i="52"/>
  <c r="AB59" i="52"/>
  <c r="X59" i="52"/>
  <c r="Y59" i="52" s="1"/>
  <c r="V59" i="52"/>
  <c r="W59" i="52" s="1"/>
  <c r="T59" i="52"/>
  <c r="U59" i="52" s="1"/>
  <c r="R59" i="52"/>
  <c r="S59" i="52" s="1"/>
  <c r="P59" i="52"/>
  <c r="Q59" i="52" s="1"/>
  <c r="N59" i="52"/>
  <c r="O59" i="52" s="1"/>
  <c r="L59" i="52"/>
  <c r="M59" i="52" s="1"/>
  <c r="J59" i="52"/>
  <c r="K59" i="52" s="1"/>
  <c r="AY58" i="52"/>
  <c r="AR58" i="52"/>
  <c r="AO58" i="52"/>
  <c r="AM58" i="52"/>
  <c r="AL58" i="52"/>
  <c r="AJ58" i="52"/>
  <c r="AE58" i="52"/>
  <c r="AF58" i="52" s="1"/>
  <c r="AC58" i="52"/>
  <c r="AB58" i="52"/>
  <c r="X58" i="52"/>
  <c r="Y58" i="52" s="1"/>
  <c r="V58" i="52"/>
  <c r="W58" i="52" s="1"/>
  <c r="U58" i="52"/>
  <c r="T58" i="52"/>
  <c r="R58" i="52"/>
  <c r="S58" i="52" s="1"/>
  <c r="P58" i="52"/>
  <c r="Q58" i="52" s="1"/>
  <c r="N58" i="52"/>
  <c r="O58" i="52" s="1"/>
  <c r="L58" i="52"/>
  <c r="M58" i="52" s="1"/>
  <c r="J58" i="52"/>
  <c r="K58" i="52" s="1"/>
  <c r="AY57" i="52"/>
  <c r="AR57" i="52"/>
  <c r="AO57" i="52"/>
  <c r="AM57" i="52"/>
  <c r="AL57" i="52"/>
  <c r="AJ57" i="52"/>
  <c r="AE57" i="52"/>
  <c r="AF57" i="52" s="1"/>
  <c r="AC57" i="52"/>
  <c r="AB57" i="52"/>
  <c r="X57" i="52"/>
  <c r="Y57" i="52" s="1"/>
  <c r="V57" i="52"/>
  <c r="W57" i="52" s="1"/>
  <c r="T57" i="52"/>
  <c r="U57" i="52" s="1"/>
  <c r="R57" i="52"/>
  <c r="S57" i="52" s="1"/>
  <c r="P57" i="52"/>
  <c r="Q57" i="52" s="1"/>
  <c r="N57" i="52"/>
  <c r="O57" i="52" s="1"/>
  <c r="M57" i="52"/>
  <c r="L57" i="52"/>
  <c r="J57" i="52"/>
  <c r="K57" i="52" s="1"/>
  <c r="AY56" i="52"/>
  <c r="AR56" i="52"/>
  <c r="AO56" i="52"/>
  <c r="AM56" i="52"/>
  <c r="AL56" i="52"/>
  <c r="AJ56" i="52"/>
  <c r="AE56" i="52"/>
  <c r="AF56" i="52" s="1"/>
  <c r="AC56" i="52"/>
  <c r="AB56" i="52"/>
  <c r="X56" i="52"/>
  <c r="Y56" i="52" s="1"/>
  <c r="V56" i="52"/>
  <c r="W56" i="52" s="1"/>
  <c r="T56" i="52"/>
  <c r="U56" i="52" s="1"/>
  <c r="R56" i="52"/>
  <c r="S56" i="52" s="1"/>
  <c r="P56" i="52"/>
  <c r="Q56" i="52" s="1"/>
  <c r="N56" i="52"/>
  <c r="O56" i="52" s="1"/>
  <c r="M56" i="52"/>
  <c r="L56" i="52"/>
  <c r="K56" i="52"/>
  <c r="J56" i="52"/>
  <c r="AY55" i="52"/>
  <c r="AR55" i="52"/>
  <c r="AO55" i="52"/>
  <c r="AM55" i="52"/>
  <c r="AL55" i="52"/>
  <c r="AJ55" i="52"/>
  <c r="AF55" i="52"/>
  <c r="AE55" i="52"/>
  <c r="AC55" i="52"/>
  <c r="AB55" i="52"/>
  <c r="X55" i="52"/>
  <c r="Y55" i="52" s="1"/>
  <c r="W55" i="52"/>
  <c r="V55" i="52"/>
  <c r="U55" i="52"/>
  <c r="T55" i="52"/>
  <c r="R55" i="52"/>
  <c r="S55" i="52" s="1"/>
  <c r="P55" i="52"/>
  <c r="Q55" i="52" s="1"/>
  <c r="N55" i="52"/>
  <c r="O55" i="52" s="1"/>
  <c r="L55" i="52"/>
  <c r="M55" i="52" s="1"/>
  <c r="J55" i="52"/>
  <c r="K55" i="52" s="1"/>
  <c r="AY54" i="52"/>
  <c r="AR54" i="52"/>
  <c r="AO54" i="52"/>
  <c r="AM54" i="52"/>
  <c r="AL54" i="52"/>
  <c r="AJ54" i="52"/>
  <c r="AE54" i="52"/>
  <c r="AF54" i="52" s="1"/>
  <c r="AC54" i="52"/>
  <c r="AB54" i="52"/>
  <c r="X54" i="52"/>
  <c r="Y54" i="52" s="1"/>
  <c r="V54" i="52"/>
  <c r="W54" i="52" s="1"/>
  <c r="T54" i="52"/>
  <c r="U54" i="52" s="1"/>
  <c r="R54" i="52"/>
  <c r="S54" i="52" s="1"/>
  <c r="Q54" i="52"/>
  <c r="P54" i="52"/>
  <c r="N54" i="52"/>
  <c r="O54" i="52" s="1"/>
  <c r="L54" i="52"/>
  <c r="M54" i="52" s="1"/>
  <c r="J54" i="52"/>
  <c r="K54" i="52" s="1"/>
  <c r="AY53" i="52"/>
  <c r="AR53" i="52"/>
  <c r="AO53" i="52"/>
  <c r="AM53" i="52"/>
  <c r="AL53" i="52"/>
  <c r="AJ53" i="52"/>
  <c r="AE53" i="52"/>
  <c r="AF53" i="52" s="1"/>
  <c r="AC53" i="52"/>
  <c r="AB53" i="52"/>
  <c r="X53" i="52"/>
  <c r="Y53" i="52" s="1"/>
  <c r="V53" i="52"/>
  <c r="W53" i="52" s="1"/>
  <c r="U53" i="52"/>
  <c r="T53" i="52"/>
  <c r="R53" i="52"/>
  <c r="S53" i="52" s="1"/>
  <c r="P53" i="52"/>
  <c r="Q53" i="52" s="1"/>
  <c r="N53" i="52"/>
  <c r="O53" i="52" s="1"/>
  <c r="L53" i="52"/>
  <c r="M53" i="52" s="1"/>
  <c r="J53" i="52"/>
  <c r="K53" i="52" s="1"/>
  <c r="AY52" i="52"/>
  <c r="AR52" i="52"/>
  <c r="AO52" i="52"/>
  <c r="AM52" i="52"/>
  <c r="AL52" i="52"/>
  <c r="AJ52" i="52"/>
  <c r="AE52" i="52"/>
  <c r="AF52" i="52" s="1"/>
  <c r="AC52" i="52"/>
  <c r="AB52" i="52"/>
  <c r="Y52" i="52"/>
  <c r="X52" i="52"/>
  <c r="V52" i="52"/>
  <c r="W52" i="52" s="1"/>
  <c r="T52" i="52"/>
  <c r="U52" i="52" s="1"/>
  <c r="R52" i="52"/>
  <c r="S52" i="52" s="1"/>
  <c r="P52" i="52"/>
  <c r="Q52" i="52" s="1"/>
  <c r="N52" i="52"/>
  <c r="O52" i="52" s="1"/>
  <c r="L52" i="52"/>
  <c r="M52" i="52" s="1"/>
  <c r="J52" i="52"/>
  <c r="K52" i="52" s="1"/>
  <c r="AY51" i="52"/>
  <c r="AR51" i="52"/>
  <c r="AO51" i="52"/>
  <c r="AM51" i="52"/>
  <c r="AL51" i="52"/>
  <c r="AJ51" i="52"/>
  <c r="AE51" i="52"/>
  <c r="AF51" i="52" s="1"/>
  <c r="AC51" i="52"/>
  <c r="AB51" i="52"/>
  <c r="X51" i="52"/>
  <c r="Y51" i="52" s="1"/>
  <c r="V51" i="52"/>
  <c r="W51" i="52" s="1"/>
  <c r="U51" i="52"/>
  <c r="T51" i="52"/>
  <c r="R51" i="52"/>
  <c r="S51" i="52" s="1"/>
  <c r="P51" i="52"/>
  <c r="Q51" i="52" s="1"/>
  <c r="N51" i="52"/>
  <c r="O51" i="52" s="1"/>
  <c r="M51" i="52"/>
  <c r="L51" i="52"/>
  <c r="J51" i="52"/>
  <c r="K51" i="52" s="1"/>
  <c r="AY50" i="52"/>
  <c r="AR50" i="52"/>
  <c r="AO50" i="52"/>
  <c r="AM50" i="52"/>
  <c r="AL50" i="52"/>
  <c r="AJ50" i="52"/>
  <c r="AE50" i="52"/>
  <c r="AF50" i="52" s="1"/>
  <c r="AC50" i="52"/>
  <c r="AB50" i="52"/>
  <c r="X50" i="52"/>
  <c r="Y50" i="52" s="1"/>
  <c r="W50" i="52"/>
  <c r="V50" i="52"/>
  <c r="T50" i="52"/>
  <c r="U50" i="52" s="1"/>
  <c r="R50" i="52"/>
  <c r="S50" i="52" s="1"/>
  <c r="Q50" i="52"/>
  <c r="P50" i="52"/>
  <c r="N50" i="52"/>
  <c r="O50" i="52" s="1"/>
  <c r="L50" i="52"/>
  <c r="M50" i="52" s="1"/>
  <c r="J50" i="52"/>
  <c r="K50" i="52" s="1"/>
  <c r="AY49" i="52"/>
  <c r="AR49" i="52"/>
  <c r="AO49" i="52"/>
  <c r="AM49" i="52"/>
  <c r="AL49" i="52"/>
  <c r="AJ49" i="52"/>
  <c r="AF49" i="52"/>
  <c r="AE49" i="52"/>
  <c r="AC49" i="52"/>
  <c r="AB49" i="52"/>
  <c r="X49" i="52"/>
  <c r="Y49" i="52" s="1"/>
  <c r="V49" i="52"/>
  <c r="W49" i="52" s="1"/>
  <c r="T49" i="52"/>
  <c r="U49" i="52" s="1"/>
  <c r="S49" i="52"/>
  <c r="R49" i="52"/>
  <c r="P49" i="52"/>
  <c r="Q49" i="52" s="1"/>
  <c r="N49" i="52"/>
  <c r="O49" i="52" s="1"/>
  <c r="L49" i="52"/>
  <c r="M49" i="52" s="1"/>
  <c r="J49" i="52"/>
  <c r="K49" i="52" s="1"/>
  <c r="AY48" i="52"/>
  <c r="AR48" i="52"/>
  <c r="AO48" i="52"/>
  <c r="AM48" i="52"/>
  <c r="AL48" i="52"/>
  <c r="AJ48" i="52"/>
  <c r="AE48" i="52"/>
  <c r="AF48" i="52" s="1"/>
  <c r="AC48" i="52"/>
  <c r="AB48" i="52"/>
  <c r="Y48" i="52"/>
  <c r="X48" i="52"/>
  <c r="V48" i="52"/>
  <c r="W48" i="52" s="1"/>
  <c r="T48" i="52"/>
  <c r="U48" i="52" s="1"/>
  <c r="R48" i="52"/>
  <c r="S48" i="52" s="1"/>
  <c r="P48" i="52"/>
  <c r="Q48" i="52" s="1"/>
  <c r="N48" i="52"/>
  <c r="O48" i="52" s="1"/>
  <c r="L48" i="52"/>
  <c r="M48" i="52" s="1"/>
  <c r="J48" i="52"/>
  <c r="K48" i="52" s="1"/>
  <c r="AY47" i="52"/>
  <c r="AR47" i="52"/>
  <c r="AO47" i="52"/>
  <c r="AM47" i="52"/>
  <c r="AL47" i="52"/>
  <c r="AJ47" i="52"/>
  <c r="AE47" i="52"/>
  <c r="AF47" i="52" s="1"/>
  <c r="AC47" i="52"/>
  <c r="AB47" i="52"/>
  <c r="X47" i="52"/>
  <c r="Y47" i="52" s="1"/>
  <c r="V47" i="52"/>
  <c r="W47" i="52" s="1"/>
  <c r="U47" i="52"/>
  <c r="T47" i="52"/>
  <c r="R47" i="52"/>
  <c r="S47" i="52" s="1"/>
  <c r="P47" i="52"/>
  <c r="Q47" i="52" s="1"/>
  <c r="N47" i="52"/>
  <c r="O47" i="52" s="1"/>
  <c r="L47" i="52"/>
  <c r="M47" i="52" s="1"/>
  <c r="J47" i="52"/>
  <c r="K47" i="52" s="1"/>
  <c r="AY46" i="52"/>
  <c r="AR46" i="52"/>
  <c r="AO46" i="52"/>
  <c r="AM46" i="52"/>
  <c r="AL46" i="52"/>
  <c r="AJ46" i="52"/>
  <c r="AE46" i="52"/>
  <c r="AF46" i="52" s="1"/>
  <c r="AC46" i="52"/>
  <c r="AB46" i="52"/>
  <c r="X46" i="52"/>
  <c r="Y46" i="52" s="1"/>
  <c r="W46" i="52"/>
  <c r="V46" i="52"/>
  <c r="T46" i="52"/>
  <c r="U46" i="52" s="1"/>
  <c r="R46" i="52"/>
  <c r="S46" i="52" s="1"/>
  <c r="P46" i="52"/>
  <c r="Q46" i="52" s="1"/>
  <c r="N46" i="52"/>
  <c r="O46" i="52" s="1"/>
  <c r="L46" i="52"/>
  <c r="M46" i="52" s="1"/>
  <c r="J46" i="52"/>
  <c r="K46" i="52" s="1"/>
  <c r="AY45" i="52"/>
  <c r="AR45" i="52"/>
  <c r="AO45" i="52"/>
  <c r="AM45" i="52"/>
  <c r="AL45" i="52"/>
  <c r="AJ45" i="52"/>
  <c r="AF45" i="52"/>
  <c r="AE45" i="52"/>
  <c r="AC45" i="52"/>
  <c r="AB45" i="52"/>
  <c r="X45" i="52"/>
  <c r="Y45" i="52" s="1"/>
  <c r="V45" i="52"/>
  <c r="W45" i="52" s="1"/>
  <c r="T45" i="52"/>
  <c r="U45" i="52" s="1"/>
  <c r="S45" i="52"/>
  <c r="R45" i="52"/>
  <c r="P45" i="52"/>
  <c r="Q45" i="52" s="1"/>
  <c r="N45" i="52"/>
  <c r="O45" i="52" s="1"/>
  <c r="L45" i="52"/>
  <c r="M45" i="52" s="1"/>
  <c r="J45" i="52"/>
  <c r="K45" i="52" s="1"/>
  <c r="AY44" i="52"/>
  <c r="AR44" i="52"/>
  <c r="AO44" i="52"/>
  <c r="AM44" i="52"/>
  <c r="AL44" i="52"/>
  <c r="AJ44" i="52"/>
  <c r="AE44" i="52"/>
  <c r="AF44" i="52" s="1"/>
  <c r="AC44" i="52"/>
  <c r="AB44" i="52"/>
  <c r="Y44" i="52"/>
  <c r="X44" i="52"/>
  <c r="V44" i="52"/>
  <c r="W44" i="52" s="1"/>
  <c r="T44" i="52"/>
  <c r="U44" i="52" s="1"/>
  <c r="R44" i="52"/>
  <c r="S44" i="52" s="1"/>
  <c r="P44" i="52"/>
  <c r="Q44" i="52" s="1"/>
  <c r="N44" i="52"/>
  <c r="O44" i="52" s="1"/>
  <c r="L44" i="52"/>
  <c r="M44" i="52" s="1"/>
  <c r="J44" i="52"/>
  <c r="K44" i="52" s="1"/>
  <c r="AY43" i="52"/>
  <c r="AR43" i="52"/>
  <c r="AO43" i="52"/>
  <c r="AM43" i="52"/>
  <c r="AL43" i="52"/>
  <c r="AJ43" i="52"/>
  <c r="AE43" i="52"/>
  <c r="AF43" i="52" s="1"/>
  <c r="AC43" i="52"/>
  <c r="AB43" i="52"/>
  <c r="X43" i="52"/>
  <c r="Y43" i="52" s="1"/>
  <c r="V43" i="52"/>
  <c r="W43" i="52" s="1"/>
  <c r="T43" i="52"/>
  <c r="U43" i="52" s="1"/>
  <c r="R43" i="52"/>
  <c r="S43" i="52" s="1"/>
  <c r="P43" i="52"/>
  <c r="Q43" i="52" s="1"/>
  <c r="N43" i="52"/>
  <c r="O43" i="52" s="1"/>
  <c r="L43" i="52"/>
  <c r="M43" i="52" s="1"/>
  <c r="J43" i="52"/>
  <c r="K43" i="52" s="1"/>
  <c r="AY42" i="52"/>
  <c r="AR42" i="52"/>
  <c r="AO42" i="52"/>
  <c r="AM42" i="52"/>
  <c r="AL42" i="52"/>
  <c r="AJ42" i="52"/>
  <c r="AE42" i="52"/>
  <c r="AF42" i="52" s="1"/>
  <c r="AC42" i="52"/>
  <c r="AB42" i="52"/>
  <c r="X42" i="52"/>
  <c r="Y42" i="52" s="1"/>
  <c r="W42" i="52"/>
  <c r="V42" i="52"/>
  <c r="T42" i="52"/>
  <c r="U42" i="52" s="1"/>
  <c r="R42" i="52"/>
  <c r="S42" i="52" s="1"/>
  <c r="Q42" i="52"/>
  <c r="P42" i="52"/>
  <c r="N42" i="52"/>
  <c r="O42" i="52" s="1"/>
  <c r="L42" i="52"/>
  <c r="M42" i="52" s="1"/>
  <c r="J42" i="52"/>
  <c r="K42" i="52" s="1"/>
  <c r="AY41" i="52"/>
  <c r="AR41" i="52"/>
  <c r="AO41" i="52"/>
  <c r="AM41" i="52"/>
  <c r="AL41" i="52"/>
  <c r="AJ41" i="52"/>
  <c r="AF41" i="52"/>
  <c r="AE41" i="52"/>
  <c r="AC41" i="52"/>
  <c r="AB41" i="52"/>
  <c r="X41" i="52"/>
  <c r="Y41" i="52" s="1"/>
  <c r="V41" i="52"/>
  <c r="W41" i="52" s="1"/>
  <c r="T41" i="52"/>
  <c r="U41" i="52" s="1"/>
  <c r="S41" i="52"/>
  <c r="R41" i="52"/>
  <c r="P41" i="52"/>
  <c r="Q41" i="52" s="1"/>
  <c r="N41" i="52"/>
  <c r="O41" i="52" s="1"/>
  <c r="L41" i="52"/>
  <c r="M41" i="52" s="1"/>
  <c r="J41" i="52"/>
  <c r="K41" i="52" s="1"/>
  <c r="AY40" i="52"/>
  <c r="AR40" i="52"/>
  <c r="AO40" i="52"/>
  <c r="AM40" i="52"/>
  <c r="AL40" i="52"/>
  <c r="AJ40" i="52"/>
  <c r="AE40" i="52"/>
  <c r="AF40" i="52" s="1"/>
  <c r="AC40" i="52"/>
  <c r="AB40" i="52"/>
  <c r="Y40" i="52"/>
  <c r="X40" i="52"/>
  <c r="V40" i="52"/>
  <c r="W40" i="52" s="1"/>
  <c r="T40" i="52"/>
  <c r="U40" i="52" s="1"/>
  <c r="R40" i="52"/>
  <c r="S40" i="52" s="1"/>
  <c r="P40" i="52"/>
  <c r="Q40" i="52" s="1"/>
  <c r="N40" i="52"/>
  <c r="O40" i="52" s="1"/>
  <c r="L40" i="52"/>
  <c r="M40" i="52" s="1"/>
  <c r="J40" i="52"/>
  <c r="K40" i="52" s="1"/>
  <c r="AY39" i="52"/>
  <c r="AR39" i="52"/>
  <c r="AO39" i="52"/>
  <c r="AM39" i="52"/>
  <c r="AL39" i="52"/>
  <c r="AJ39" i="52"/>
  <c r="AF39" i="52"/>
  <c r="AE39" i="52"/>
  <c r="AC39" i="52"/>
  <c r="AB39" i="52"/>
  <c r="X39" i="52"/>
  <c r="Y39" i="52" s="1"/>
  <c r="V39" i="52"/>
  <c r="W39" i="52" s="1"/>
  <c r="T39" i="52"/>
  <c r="U39" i="52" s="1"/>
  <c r="S39" i="52"/>
  <c r="R39" i="52"/>
  <c r="P39" i="52"/>
  <c r="Q39" i="52" s="1"/>
  <c r="N39" i="52"/>
  <c r="O39" i="52" s="1"/>
  <c r="L39" i="52"/>
  <c r="M39" i="52" s="1"/>
  <c r="J39" i="52"/>
  <c r="K39" i="52" s="1"/>
  <c r="AY38" i="52"/>
  <c r="AR38" i="52"/>
  <c r="AO38" i="52"/>
  <c r="AM38" i="52"/>
  <c r="AL38" i="52"/>
  <c r="AJ38" i="52"/>
  <c r="AE38" i="52"/>
  <c r="AF38" i="52" s="1"/>
  <c r="AC38" i="52"/>
  <c r="AB38" i="52"/>
  <c r="X38" i="52"/>
  <c r="Y38" i="52" s="1"/>
  <c r="V38" i="52"/>
  <c r="W38" i="52" s="1"/>
  <c r="T38" i="52"/>
  <c r="U38" i="52" s="1"/>
  <c r="R38" i="52"/>
  <c r="S38" i="52" s="1"/>
  <c r="P38" i="52"/>
  <c r="Q38" i="52" s="1"/>
  <c r="N38" i="52"/>
  <c r="O38" i="52" s="1"/>
  <c r="M38" i="52"/>
  <c r="L38" i="52"/>
  <c r="J38" i="52"/>
  <c r="K38" i="52" s="1"/>
  <c r="AY37" i="52"/>
  <c r="AR37" i="52"/>
  <c r="AO37" i="52"/>
  <c r="AM37" i="52"/>
  <c r="AL37" i="52"/>
  <c r="AJ37" i="52"/>
  <c r="AE37" i="52"/>
  <c r="AF37" i="52" s="1"/>
  <c r="AC37" i="52"/>
  <c r="AB37" i="52"/>
  <c r="Y37" i="52"/>
  <c r="X37" i="52"/>
  <c r="W37" i="52"/>
  <c r="V37" i="52"/>
  <c r="T37" i="52"/>
  <c r="U37" i="52" s="1"/>
  <c r="R37" i="52"/>
  <c r="S37" i="52" s="1"/>
  <c r="Q37" i="52"/>
  <c r="P37" i="52"/>
  <c r="O37" i="52"/>
  <c r="N37" i="52"/>
  <c r="L37" i="52"/>
  <c r="M37" i="52" s="1"/>
  <c r="J37" i="52"/>
  <c r="K37" i="52" s="1"/>
  <c r="AY36" i="52"/>
  <c r="AR36" i="52"/>
  <c r="AO36" i="52"/>
  <c r="AM36" i="52"/>
  <c r="AL36" i="52"/>
  <c r="AJ36" i="52"/>
  <c r="AF36" i="52"/>
  <c r="AE36" i="52"/>
  <c r="AC36" i="52"/>
  <c r="AB36" i="52"/>
  <c r="X36" i="52"/>
  <c r="Y36" i="52" s="1"/>
  <c r="V36" i="52"/>
  <c r="W36" i="52" s="1"/>
  <c r="U36" i="52"/>
  <c r="T36" i="52"/>
  <c r="S36" i="52"/>
  <c r="R36" i="52"/>
  <c r="P36" i="52"/>
  <c r="Q36" i="52" s="1"/>
  <c r="N36" i="52"/>
  <c r="O36" i="52" s="1"/>
  <c r="M36" i="52"/>
  <c r="L36" i="52"/>
  <c r="K36" i="52"/>
  <c r="J36" i="52"/>
  <c r="AY35" i="52"/>
  <c r="AR35" i="52"/>
  <c r="AO35" i="52"/>
  <c r="AM35" i="52"/>
  <c r="AL35" i="52"/>
  <c r="AJ35" i="52"/>
  <c r="AE35" i="52"/>
  <c r="AF35" i="52" s="1"/>
  <c r="AC35" i="52"/>
  <c r="AB35" i="52"/>
  <c r="Y35" i="52"/>
  <c r="X35" i="52"/>
  <c r="V35" i="52"/>
  <c r="W35" i="52" s="1"/>
  <c r="T35" i="52"/>
  <c r="U35" i="52" s="1"/>
  <c r="R35" i="52"/>
  <c r="S35" i="52" s="1"/>
  <c r="Q35" i="52"/>
  <c r="P35" i="52"/>
  <c r="O35" i="52"/>
  <c r="N35" i="52"/>
  <c r="L35" i="52"/>
  <c r="M35" i="52" s="1"/>
  <c r="J35" i="52"/>
  <c r="K35" i="52" s="1"/>
  <c r="AY34" i="52"/>
  <c r="AR34" i="52"/>
  <c r="AO34" i="52"/>
  <c r="AM34" i="52"/>
  <c r="AL34" i="52"/>
  <c r="AJ34" i="52"/>
  <c r="AF34" i="52"/>
  <c r="AE34" i="52"/>
  <c r="AC34" i="52"/>
  <c r="AB34" i="52"/>
  <c r="X34" i="52"/>
  <c r="Y34" i="52" s="1"/>
  <c r="V34" i="52"/>
  <c r="W34" i="52" s="1"/>
  <c r="T34" i="52"/>
  <c r="U34" i="52" s="1"/>
  <c r="S34" i="52"/>
  <c r="R34" i="52"/>
  <c r="P34" i="52"/>
  <c r="Q34" i="52" s="1"/>
  <c r="N34" i="52"/>
  <c r="O34" i="52" s="1"/>
  <c r="M34" i="52"/>
  <c r="L34" i="52"/>
  <c r="J34" i="52"/>
  <c r="K34" i="52" s="1"/>
  <c r="AY33" i="52"/>
  <c r="AR33" i="52"/>
  <c r="AO33" i="52"/>
  <c r="AM33" i="52"/>
  <c r="AL33" i="52"/>
  <c r="AJ33" i="52"/>
  <c r="AE33" i="52"/>
  <c r="AF33" i="52" s="1"/>
  <c r="AC33" i="52"/>
  <c r="AB33" i="52"/>
  <c r="X33" i="52"/>
  <c r="Y33" i="52" s="1"/>
  <c r="W33" i="52"/>
  <c r="V33" i="52"/>
  <c r="T33" i="52"/>
  <c r="U33" i="52" s="1"/>
  <c r="R33" i="52"/>
  <c r="S33" i="52" s="1"/>
  <c r="P33" i="52"/>
  <c r="Q33" i="52" s="1"/>
  <c r="N33" i="52"/>
  <c r="O33" i="52" s="1"/>
  <c r="L33" i="52"/>
  <c r="M33" i="52" s="1"/>
  <c r="J33" i="52"/>
  <c r="K33" i="52" s="1"/>
  <c r="AY32" i="52"/>
  <c r="AR32" i="52"/>
  <c r="AO32" i="52"/>
  <c r="AM32" i="52"/>
  <c r="AL32" i="52"/>
  <c r="AJ32" i="52"/>
  <c r="AF32" i="52"/>
  <c r="AE32" i="52"/>
  <c r="AC32" i="52"/>
  <c r="AB32" i="52"/>
  <c r="X32" i="52"/>
  <c r="Y32" i="52" s="1"/>
  <c r="V32" i="52"/>
  <c r="W32" i="52" s="1"/>
  <c r="T32" i="52"/>
  <c r="U32" i="52" s="1"/>
  <c r="S32" i="52"/>
  <c r="R32" i="52"/>
  <c r="P32" i="52"/>
  <c r="Q32" i="52" s="1"/>
  <c r="N32" i="52"/>
  <c r="O32" i="52" s="1"/>
  <c r="L32" i="52"/>
  <c r="M32" i="52" s="1"/>
  <c r="J32" i="52"/>
  <c r="K32" i="52" s="1"/>
  <c r="AY31" i="52"/>
  <c r="AR31" i="52"/>
  <c r="AO31" i="52"/>
  <c r="AM31" i="52"/>
  <c r="AL31" i="52"/>
  <c r="AJ31" i="52"/>
  <c r="AE31" i="52"/>
  <c r="AF31" i="52" s="1"/>
  <c r="AC31" i="52"/>
  <c r="AB31" i="52"/>
  <c r="X31" i="52"/>
  <c r="Y31" i="52" s="1"/>
  <c r="W31" i="52"/>
  <c r="V31" i="52"/>
  <c r="T31" i="52"/>
  <c r="U31" i="52" s="1"/>
  <c r="S31" i="52"/>
  <c r="R31" i="52"/>
  <c r="P31" i="52"/>
  <c r="Q31" i="52" s="1"/>
  <c r="O31" i="52"/>
  <c r="N31" i="52"/>
  <c r="L31" i="52"/>
  <c r="M31" i="52" s="1"/>
  <c r="J31" i="52"/>
  <c r="K31" i="52" s="1"/>
  <c r="AY30" i="52"/>
  <c r="AX30" i="52"/>
  <c r="AV30" i="52"/>
  <c r="AT30" i="52"/>
  <c r="AR30" i="52"/>
  <c r="AO30" i="52"/>
  <c r="AM30" i="52"/>
  <c r="AL30" i="52"/>
  <c r="AJ30" i="52"/>
  <c r="AE30" i="52"/>
  <c r="AF30" i="52" s="1"/>
  <c r="AC30" i="52"/>
  <c r="AB30" i="52"/>
  <c r="Y30" i="52"/>
  <c r="X30" i="52"/>
  <c r="V30" i="52"/>
  <c r="W30" i="52" s="1"/>
  <c r="T30" i="52"/>
  <c r="U30" i="52" s="1"/>
  <c r="R30" i="52"/>
  <c r="S30" i="52" s="1"/>
  <c r="Q30" i="52"/>
  <c r="P30" i="52"/>
  <c r="N30" i="52"/>
  <c r="O30" i="52" s="1"/>
  <c r="L30" i="52"/>
  <c r="M30" i="52" s="1"/>
  <c r="J30" i="52"/>
  <c r="K30" i="52" s="1"/>
  <c r="AY29" i="52"/>
  <c r="AX29" i="52"/>
  <c r="AV29" i="52"/>
  <c r="AT29" i="52"/>
  <c r="AR29" i="52"/>
  <c r="AO29" i="52"/>
  <c r="AM29" i="52"/>
  <c r="AL29" i="52"/>
  <c r="AJ29" i="52"/>
  <c r="AF29" i="52"/>
  <c r="AE29" i="52"/>
  <c r="AC29" i="52"/>
  <c r="AB29" i="52"/>
  <c r="X29" i="52"/>
  <c r="Y29" i="52" s="1"/>
  <c r="V29" i="52"/>
  <c r="W29" i="52" s="1"/>
  <c r="U29" i="52"/>
  <c r="T29" i="52"/>
  <c r="S29" i="52"/>
  <c r="R29" i="52"/>
  <c r="P29" i="52"/>
  <c r="Q29" i="52" s="1"/>
  <c r="N29" i="52"/>
  <c r="O29" i="52" s="1"/>
  <c r="L29" i="52"/>
  <c r="M29" i="52" s="1"/>
  <c r="J29" i="52"/>
  <c r="K29" i="52" s="1"/>
  <c r="AY28" i="52"/>
  <c r="AX28" i="52"/>
  <c r="AV28" i="52"/>
  <c r="AT28" i="52"/>
  <c r="AR28" i="52"/>
  <c r="AO28" i="52"/>
  <c r="AM28" i="52"/>
  <c r="AL28" i="52"/>
  <c r="AJ28" i="52"/>
  <c r="AE28" i="52"/>
  <c r="AF28" i="52" s="1"/>
  <c r="AC28" i="52"/>
  <c r="AB28" i="52"/>
  <c r="X28" i="52"/>
  <c r="Y28" i="52" s="1"/>
  <c r="W28" i="52"/>
  <c r="V28" i="52"/>
  <c r="T28" i="52"/>
  <c r="U28" i="52" s="1"/>
  <c r="R28" i="52"/>
  <c r="S28" i="52" s="1"/>
  <c r="P28" i="52"/>
  <c r="Q28" i="52" s="1"/>
  <c r="N28" i="52"/>
  <c r="O28" i="52" s="1"/>
  <c r="L28" i="52"/>
  <c r="M28" i="52" s="1"/>
  <c r="J28" i="52"/>
  <c r="K28" i="52" s="1"/>
  <c r="AY27" i="52"/>
  <c r="AX27" i="52"/>
  <c r="AV27" i="52"/>
  <c r="AT27" i="52"/>
  <c r="AR27" i="52"/>
  <c r="AO27" i="52"/>
  <c r="AM27" i="52"/>
  <c r="AL27" i="52"/>
  <c r="AJ27" i="52"/>
  <c r="AE27" i="52"/>
  <c r="AF27" i="52" s="1"/>
  <c r="AC27" i="52"/>
  <c r="AB27" i="52"/>
  <c r="X27" i="52"/>
  <c r="Y27" i="52" s="1"/>
  <c r="W27" i="52"/>
  <c r="V27" i="52"/>
  <c r="T27" i="52"/>
  <c r="U27" i="52" s="1"/>
  <c r="R27" i="52"/>
  <c r="S27" i="52" s="1"/>
  <c r="P27" i="52"/>
  <c r="Q27" i="52" s="1"/>
  <c r="N27" i="52"/>
  <c r="O27" i="52" s="1"/>
  <c r="L27" i="52"/>
  <c r="M27" i="52" s="1"/>
  <c r="K27" i="52"/>
  <c r="J27" i="52"/>
  <c r="AY26" i="52"/>
  <c r="AX26" i="52"/>
  <c r="AV26" i="52"/>
  <c r="AT26" i="52"/>
  <c r="AR26" i="52"/>
  <c r="AO26" i="52"/>
  <c r="AM26" i="52"/>
  <c r="AL26" i="52"/>
  <c r="AJ26" i="52"/>
  <c r="AE26" i="52"/>
  <c r="AF26" i="52" s="1"/>
  <c r="AC26" i="52"/>
  <c r="AB26" i="52"/>
  <c r="X26" i="52"/>
  <c r="Y26" i="52" s="1"/>
  <c r="W26" i="52"/>
  <c r="V26" i="52"/>
  <c r="T26" i="52"/>
  <c r="U26" i="52" s="1"/>
  <c r="R26" i="52"/>
  <c r="S26" i="52" s="1"/>
  <c r="P26" i="52"/>
  <c r="Q26" i="52" s="1"/>
  <c r="O26" i="52"/>
  <c r="N26" i="52"/>
  <c r="M26" i="52"/>
  <c r="L26" i="52"/>
  <c r="J26" i="52"/>
  <c r="K26" i="52" s="1"/>
  <c r="AY25" i="52"/>
  <c r="AX25" i="52"/>
  <c r="AV25" i="52"/>
  <c r="AT25" i="52"/>
  <c r="AR25" i="52"/>
  <c r="AO25" i="52"/>
  <c r="AM25" i="52"/>
  <c r="AL25" i="52"/>
  <c r="AJ25" i="52"/>
  <c r="AE25" i="52"/>
  <c r="AF25" i="52" s="1"/>
  <c r="AC25" i="52"/>
  <c r="AB25" i="52"/>
  <c r="Y25" i="52"/>
  <c r="X25" i="52"/>
  <c r="V25" i="52"/>
  <c r="W25" i="52" s="1"/>
  <c r="U25" i="52"/>
  <c r="T25" i="52"/>
  <c r="R25" i="52"/>
  <c r="S25" i="52" s="1"/>
  <c r="Q25" i="52"/>
  <c r="P25" i="52"/>
  <c r="O25" i="52"/>
  <c r="N25" i="52"/>
  <c r="L25" i="52"/>
  <c r="M25" i="52" s="1"/>
  <c r="J25" i="52"/>
  <c r="K25" i="52" s="1"/>
  <c r="AY24" i="52"/>
  <c r="AX24" i="52"/>
  <c r="AV24" i="52"/>
  <c r="AT24" i="52"/>
  <c r="AR24" i="52"/>
  <c r="AO24" i="52"/>
  <c r="AM24" i="52"/>
  <c r="AL24" i="52"/>
  <c r="AJ24" i="52"/>
  <c r="AF24" i="52"/>
  <c r="AE24" i="52"/>
  <c r="AC24" i="52"/>
  <c r="AB24" i="52"/>
  <c r="X24" i="52"/>
  <c r="Y24" i="52" s="1"/>
  <c r="V24" i="52"/>
  <c r="W24" i="52" s="1"/>
  <c r="T24" i="52"/>
  <c r="U24" i="52" s="1"/>
  <c r="S24" i="52"/>
  <c r="R24" i="52"/>
  <c r="P24" i="52"/>
  <c r="Q24" i="52" s="1"/>
  <c r="N24" i="52"/>
  <c r="O24" i="52" s="1"/>
  <c r="L24" i="52"/>
  <c r="M24" i="52" s="1"/>
  <c r="J24" i="52"/>
  <c r="K24" i="52" s="1"/>
  <c r="AY23" i="52"/>
  <c r="AX23" i="52"/>
  <c r="AV23" i="52"/>
  <c r="AT23" i="52"/>
  <c r="AR23" i="52"/>
  <c r="AO23" i="52"/>
  <c r="AM23" i="52"/>
  <c r="AL23" i="52"/>
  <c r="AJ23" i="52"/>
  <c r="AE23" i="52"/>
  <c r="AF23" i="52" s="1"/>
  <c r="AC23" i="52"/>
  <c r="AB23" i="52"/>
  <c r="X23" i="52"/>
  <c r="Y23" i="52" s="1"/>
  <c r="W23" i="52"/>
  <c r="V23" i="52"/>
  <c r="U23" i="52"/>
  <c r="T23" i="52"/>
  <c r="S23" i="52"/>
  <c r="R23" i="52"/>
  <c r="P23" i="52"/>
  <c r="Q23" i="52" s="1"/>
  <c r="N23" i="52"/>
  <c r="O23" i="52" s="1"/>
  <c r="L23" i="52"/>
  <c r="M23" i="52" s="1"/>
  <c r="K23" i="52"/>
  <c r="J23" i="52"/>
  <c r="AY22" i="52"/>
  <c r="AX22" i="52"/>
  <c r="AV22" i="52"/>
  <c r="AT22" i="52"/>
  <c r="AR22" i="52"/>
  <c r="AO22" i="52"/>
  <c r="AM22" i="52"/>
  <c r="AL22" i="52"/>
  <c r="AJ22" i="52"/>
  <c r="AE22" i="52"/>
  <c r="AF22" i="52" s="1"/>
  <c r="AC22" i="52"/>
  <c r="AB22" i="52"/>
  <c r="X22" i="52"/>
  <c r="Y22" i="52" s="1"/>
  <c r="V22" i="52"/>
  <c r="W22" i="52" s="1"/>
  <c r="T22" i="52"/>
  <c r="U22" i="52" s="1"/>
  <c r="R22" i="52"/>
  <c r="S22" i="52" s="1"/>
  <c r="P22" i="52"/>
  <c r="Q22" i="52" s="1"/>
  <c r="N22" i="52"/>
  <c r="O22" i="52" s="1"/>
  <c r="L22" i="52"/>
  <c r="M22" i="52" s="1"/>
  <c r="K22" i="52"/>
  <c r="J22" i="52"/>
  <c r="AY21" i="52"/>
  <c r="AR21" i="52"/>
  <c r="AO21" i="52"/>
  <c r="AM21" i="52"/>
  <c r="AL21" i="52"/>
  <c r="AJ21" i="52"/>
  <c r="AE21" i="52"/>
  <c r="AF21" i="52" s="1"/>
  <c r="AC21" i="52"/>
  <c r="AB21" i="52"/>
  <c r="Y21" i="52"/>
  <c r="X21" i="52"/>
  <c r="V21" i="52"/>
  <c r="W21" i="52" s="1"/>
  <c r="U21" i="52"/>
  <c r="T21" i="52"/>
  <c r="R21" i="52"/>
  <c r="S21" i="52" s="1"/>
  <c r="Q21" i="52"/>
  <c r="P21" i="52"/>
  <c r="N21" i="52"/>
  <c r="O21" i="52" s="1"/>
  <c r="M21" i="52"/>
  <c r="L21" i="52"/>
  <c r="J21" i="52"/>
  <c r="K21" i="52" s="1"/>
  <c r="AY20" i="52"/>
  <c r="AR20" i="52"/>
  <c r="AO20" i="52"/>
  <c r="AM20" i="52"/>
  <c r="AL20" i="52"/>
  <c r="AJ20" i="52"/>
  <c r="AE20" i="52"/>
  <c r="AF20" i="52" s="1"/>
  <c r="AC20" i="52"/>
  <c r="AB20" i="52"/>
  <c r="X20" i="52"/>
  <c r="Y20" i="52" s="1"/>
  <c r="W20" i="52"/>
  <c r="V20" i="52"/>
  <c r="T20" i="52"/>
  <c r="U20" i="52" s="1"/>
  <c r="R20" i="52"/>
  <c r="S20" i="52" s="1"/>
  <c r="P20" i="52"/>
  <c r="Q20" i="52" s="1"/>
  <c r="O20" i="52"/>
  <c r="N20" i="52"/>
  <c r="L20" i="52"/>
  <c r="M20" i="52" s="1"/>
  <c r="J20" i="52"/>
  <c r="K20" i="52" s="1"/>
  <c r="AY19" i="52"/>
  <c r="AX19" i="52"/>
  <c r="AV19" i="52"/>
  <c r="AT19" i="52"/>
  <c r="AR19" i="52"/>
  <c r="AO19" i="52"/>
  <c r="AM19" i="52"/>
  <c r="AL19" i="52"/>
  <c r="AJ19" i="52"/>
  <c r="AE19" i="52"/>
  <c r="AF19" i="52" s="1"/>
  <c r="AC19" i="52"/>
  <c r="AB19" i="52"/>
  <c r="X19" i="52"/>
  <c r="Y19" i="52" s="1"/>
  <c r="W19" i="52"/>
  <c r="V19" i="52"/>
  <c r="T19" i="52"/>
  <c r="U19" i="52" s="1"/>
  <c r="S19" i="52"/>
  <c r="R19" i="52"/>
  <c r="P19" i="52"/>
  <c r="Q19" i="52" s="1"/>
  <c r="O19" i="52"/>
  <c r="N19" i="52"/>
  <c r="L19" i="52"/>
  <c r="M19" i="52" s="1"/>
  <c r="K19" i="52"/>
  <c r="J19" i="52"/>
  <c r="AY18" i="52"/>
  <c r="AX18" i="52"/>
  <c r="AV18" i="52"/>
  <c r="AT18" i="52"/>
  <c r="AR18" i="52"/>
  <c r="AO18" i="52"/>
  <c r="AM18" i="52"/>
  <c r="AL18" i="52"/>
  <c r="AJ18" i="52"/>
  <c r="AE18" i="52"/>
  <c r="AF18" i="52" s="1"/>
  <c r="AC18" i="52"/>
  <c r="AB18" i="52"/>
  <c r="X18" i="52"/>
  <c r="Y18" i="52" s="1"/>
  <c r="W18" i="52"/>
  <c r="V18" i="52"/>
  <c r="U18" i="52"/>
  <c r="T18" i="52"/>
  <c r="R18" i="52"/>
  <c r="S18" i="52" s="1"/>
  <c r="P18" i="52"/>
  <c r="Q18" i="52" s="1"/>
  <c r="N18" i="52"/>
  <c r="O18" i="52" s="1"/>
  <c r="M18" i="52"/>
  <c r="L18" i="52"/>
  <c r="J18" i="52"/>
  <c r="K18" i="52" s="1"/>
  <c r="AY17" i="52"/>
  <c r="AX17" i="52"/>
  <c r="AV17" i="52"/>
  <c r="AT17" i="52"/>
  <c r="AR17" i="52"/>
  <c r="AO17" i="52"/>
  <c r="AM17" i="52"/>
  <c r="AL17" i="52"/>
  <c r="AJ17" i="52"/>
  <c r="AE17" i="52"/>
  <c r="AF17" i="52" s="1"/>
  <c r="AC17" i="52"/>
  <c r="AB17" i="52"/>
  <c r="Y17" i="52"/>
  <c r="X17" i="52"/>
  <c r="W17" i="52"/>
  <c r="V17" i="52"/>
  <c r="T17" i="52"/>
  <c r="U17" i="52" s="1"/>
  <c r="R17" i="52"/>
  <c r="S17" i="52" s="1"/>
  <c r="Q17" i="52"/>
  <c r="P17" i="52"/>
  <c r="N17" i="52"/>
  <c r="O17" i="52" s="1"/>
  <c r="L17" i="52"/>
  <c r="M17" i="52" s="1"/>
  <c r="J17" i="52"/>
  <c r="K17" i="52" s="1"/>
  <c r="AY16" i="52"/>
  <c r="AX16" i="52"/>
  <c r="AV16" i="52"/>
  <c r="AT16" i="52"/>
  <c r="AR16" i="52"/>
  <c r="AO16" i="52"/>
  <c r="AM16" i="52"/>
  <c r="AL16" i="52"/>
  <c r="AJ16" i="52"/>
  <c r="AE16" i="52"/>
  <c r="AF16" i="52" s="1"/>
  <c r="AC16" i="52"/>
  <c r="AB16" i="52"/>
  <c r="X16" i="52"/>
  <c r="Y16" i="52" s="1"/>
  <c r="V16" i="52"/>
  <c r="W16" i="52" s="1"/>
  <c r="T16" i="52"/>
  <c r="U16" i="52" s="1"/>
  <c r="R16" i="52"/>
  <c r="S16" i="52" s="1"/>
  <c r="P16" i="52"/>
  <c r="Q16" i="52" s="1"/>
  <c r="N16" i="52"/>
  <c r="O16" i="52" s="1"/>
  <c r="M16" i="52"/>
  <c r="L16" i="52"/>
  <c r="K16" i="52"/>
  <c r="J16" i="52"/>
  <c r="AY15" i="52"/>
  <c r="AX15" i="52"/>
  <c r="AV15" i="52"/>
  <c r="AT15" i="52"/>
  <c r="AR15" i="52"/>
  <c r="AO15" i="52"/>
  <c r="AM15" i="52"/>
  <c r="AL15" i="52"/>
  <c r="AJ15" i="52"/>
  <c r="AE15" i="52"/>
  <c r="AF15" i="52" s="1"/>
  <c r="AC15" i="52"/>
  <c r="AB15" i="52"/>
  <c r="X15" i="52"/>
  <c r="Y15" i="52" s="1"/>
  <c r="W15" i="52"/>
  <c r="V15" i="52"/>
  <c r="U15" i="52"/>
  <c r="T15" i="52"/>
  <c r="R15" i="52"/>
  <c r="S15" i="52" s="1"/>
  <c r="P15" i="52"/>
  <c r="Q15" i="52" s="1"/>
  <c r="N15" i="52"/>
  <c r="O15" i="52" s="1"/>
  <c r="L15" i="52"/>
  <c r="M15" i="52" s="1"/>
  <c r="J15" i="52"/>
  <c r="K15" i="52" s="1"/>
  <c r="AY14" i="52"/>
  <c r="AX14" i="52"/>
  <c r="AV14" i="52"/>
  <c r="AT14" i="52"/>
  <c r="AR14" i="52"/>
  <c r="AO14" i="52"/>
  <c r="AM14" i="52"/>
  <c r="AL14" i="52"/>
  <c r="AJ14" i="52"/>
  <c r="AE14" i="52"/>
  <c r="AF14" i="52" s="1"/>
  <c r="AC14" i="52"/>
  <c r="AB14" i="52"/>
  <c r="X14" i="52"/>
  <c r="Y14" i="52" s="1"/>
  <c r="V14" i="52"/>
  <c r="W14" i="52" s="1"/>
  <c r="T14" i="52"/>
  <c r="U14" i="52" s="1"/>
  <c r="R14" i="52"/>
  <c r="S14" i="52" s="1"/>
  <c r="P14" i="52"/>
  <c r="Q14" i="52" s="1"/>
  <c r="N14" i="52"/>
  <c r="O14" i="52" s="1"/>
  <c r="L14" i="52"/>
  <c r="M14" i="52" s="1"/>
  <c r="J14" i="52"/>
  <c r="K14" i="52" s="1"/>
  <c r="AY13" i="52"/>
  <c r="AX13" i="52"/>
  <c r="AV13" i="52"/>
  <c r="AT13" i="52"/>
  <c r="AR13" i="52"/>
  <c r="AO13" i="52"/>
  <c r="AM13" i="52"/>
  <c r="AL13" i="52"/>
  <c r="AJ13" i="52"/>
  <c r="AE13" i="52"/>
  <c r="AF13" i="52" s="1"/>
  <c r="AC13" i="52"/>
  <c r="AB13" i="52"/>
  <c r="X13" i="52"/>
  <c r="Y13" i="52" s="1"/>
  <c r="V13" i="52"/>
  <c r="W13" i="52" s="1"/>
  <c r="T13" i="52"/>
  <c r="U13" i="52" s="1"/>
  <c r="S13" i="52"/>
  <c r="R13" i="52"/>
  <c r="Q13" i="52"/>
  <c r="P13" i="52"/>
  <c r="N13" i="52"/>
  <c r="O13" i="52" s="1"/>
  <c r="L13" i="52"/>
  <c r="M13" i="52" s="1"/>
  <c r="J13" i="52"/>
  <c r="K13" i="52" s="1"/>
  <c r="AY12" i="52"/>
  <c r="AR12" i="52"/>
  <c r="AO12" i="52"/>
  <c r="AM12" i="52"/>
  <c r="AL12" i="52"/>
  <c r="AJ12" i="52"/>
  <c r="AE12" i="52"/>
  <c r="AF12" i="52" s="1"/>
  <c r="AC12" i="52"/>
  <c r="AB12" i="52"/>
  <c r="X12" i="52"/>
  <c r="Y12" i="52" s="1"/>
  <c r="V12" i="52"/>
  <c r="W12" i="52" s="1"/>
  <c r="T12" i="52"/>
  <c r="U12" i="52" s="1"/>
  <c r="R12" i="52"/>
  <c r="S12" i="52" s="1"/>
  <c r="P12" i="52"/>
  <c r="Q12" i="52" s="1"/>
  <c r="O12" i="52"/>
  <c r="N12" i="52"/>
  <c r="L12" i="52"/>
  <c r="M12" i="52" s="1"/>
  <c r="J12" i="52"/>
  <c r="K12" i="52" s="1"/>
  <c r="AY11" i="52"/>
  <c r="AR11" i="52"/>
  <c r="AO11" i="52"/>
  <c r="AM11" i="52"/>
  <c r="AL11" i="52"/>
  <c r="AJ11" i="52"/>
  <c r="AE11" i="52"/>
  <c r="AF11" i="52" s="1"/>
  <c r="AC11" i="52"/>
  <c r="AB11" i="52"/>
  <c r="Y11" i="52"/>
  <c r="X11" i="52"/>
  <c r="V11" i="52"/>
  <c r="W11" i="52" s="1"/>
  <c r="T11" i="52"/>
  <c r="U11" i="52" s="1"/>
  <c r="R11" i="52"/>
  <c r="S11" i="52" s="1"/>
  <c r="P11" i="52"/>
  <c r="Q11" i="52" s="1"/>
  <c r="N11" i="52"/>
  <c r="O11" i="52" s="1"/>
  <c r="L11" i="52"/>
  <c r="M11" i="52" s="1"/>
  <c r="K11" i="52"/>
  <c r="J11" i="52"/>
  <c r="AY10" i="52"/>
  <c r="AR10" i="52"/>
  <c r="AO10" i="52"/>
  <c r="AM10" i="52"/>
  <c r="AL10" i="52"/>
  <c r="AJ10" i="52"/>
  <c r="AF10" i="52"/>
  <c r="AE10" i="52"/>
  <c r="AC10" i="52"/>
  <c r="AB10" i="52"/>
  <c r="Y10" i="52"/>
  <c r="X10" i="52"/>
  <c r="W10" i="52"/>
  <c r="V10" i="52"/>
  <c r="U10" i="52"/>
  <c r="T10" i="52"/>
  <c r="R10" i="52"/>
  <c r="S10" i="52" s="1"/>
  <c r="Q10" i="52"/>
  <c r="P10" i="52"/>
  <c r="O10" i="52"/>
  <c r="N10" i="52"/>
  <c r="L10" i="52"/>
  <c r="M10" i="52" s="1"/>
  <c r="J10" i="52"/>
  <c r="K10" i="52" s="1"/>
  <c r="AY9" i="52"/>
  <c r="AR9" i="52"/>
  <c r="AO9" i="52"/>
  <c r="AM9" i="52"/>
  <c r="AL9" i="52"/>
  <c r="AJ9" i="52"/>
  <c r="AF9" i="52"/>
  <c r="AE9" i="52"/>
  <c r="AC9" i="52"/>
  <c r="AB9" i="52"/>
  <c r="X9" i="52"/>
  <c r="Y9" i="52" s="1"/>
  <c r="W9" i="52"/>
  <c r="V9" i="52"/>
  <c r="T9" i="52"/>
  <c r="U9" i="52" s="1"/>
  <c r="R9" i="52"/>
  <c r="S9" i="52" s="1"/>
  <c r="P9" i="52"/>
  <c r="Q9" i="52" s="1"/>
  <c r="N9" i="52"/>
  <c r="O9" i="52" s="1"/>
  <c r="L9" i="52"/>
  <c r="M9" i="52" s="1"/>
  <c r="J9" i="52"/>
  <c r="K9" i="52" s="1"/>
  <c r="AY8" i="52"/>
  <c r="AR8" i="52"/>
  <c r="AO8" i="52"/>
  <c r="AM8" i="52"/>
  <c r="AL8" i="52"/>
  <c r="AJ8" i="52"/>
  <c r="AE8" i="52"/>
  <c r="AF8" i="52" s="1"/>
  <c r="AC8" i="52"/>
  <c r="AB8" i="52"/>
  <c r="X8" i="52"/>
  <c r="Y8" i="52" s="1"/>
  <c r="W8" i="52"/>
  <c r="V8" i="52"/>
  <c r="T8" i="52"/>
  <c r="U8" i="52" s="1"/>
  <c r="R8" i="52"/>
  <c r="S8" i="52" s="1"/>
  <c r="P8" i="52"/>
  <c r="Q8" i="52" s="1"/>
  <c r="N8" i="52"/>
  <c r="O8" i="52" s="1"/>
  <c r="L8" i="52"/>
  <c r="M8" i="52" s="1"/>
  <c r="J8" i="52"/>
  <c r="K8" i="52" s="1"/>
  <c r="AY7" i="52"/>
  <c r="AR7" i="52"/>
  <c r="AO7" i="52"/>
  <c r="AM7" i="52"/>
  <c r="AL7" i="52"/>
  <c r="AJ7" i="52"/>
  <c r="AF7" i="52"/>
  <c r="AE7" i="52"/>
  <c r="AC7" i="52"/>
  <c r="AB7" i="52"/>
  <c r="Y7" i="52"/>
  <c r="X7" i="52"/>
  <c r="V7" i="52"/>
  <c r="W7" i="52" s="1"/>
  <c r="T7" i="52"/>
  <c r="U7" i="52" s="1"/>
  <c r="R7" i="52"/>
  <c r="S7" i="52" s="1"/>
  <c r="P7" i="52"/>
  <c r="Q7" i="52" s="1"/>
  <c r="N7" i="52"/>
  <c r="O7" i="52" s="1"/>
  <c r="M7" i="52"/>
  <c r="L7" i="52"/>
  <c r="J7" i="52"/>
  <c r="K7" i="52" s="1"/>
  <c r="AY6" i="52"/>
  <c r="AX6" i="52"/>
  <c r="AX31" i="52" s="1"/>
  <c r="AW6" i="52"/>
  <c r="AV6" i="52"/>
  <c r="AV31" i="52" s="1"/>
  <c r="AU6" i="52"/>
  <c r="AT6" i="52"/>
  <c r="AT31" i="52" s="1"/>
  <c r="AS6" i="52"/>
  <c r="AR6" i="52"/>
  <c r="AO6" i="52"/>
  <c r="AM6" i="52"/>
  <c r="AL6" i="52"/>
  <c r="AJ6" i="52"/>
  <c r="AE6" i="52"/>
  <c r="AF6" i="52" s="1"/>
  <c r="AC6" i="52"/>
  <c r="AB6" i="52"/>
  <c r="X6" i="52"/>
  <c r="Y6" i="52" s="1"/>
  <c r="W6" i="52"/>
  <c r="V6" i="52"/>
  <c r="T6" i="52"/>
  <c r="U6" i="52" s="1"/>
  <c r="S6" i="52"/>
  <c r="R6" i="52"/>
  <c r="P6" i="52"/>
  <c r="Q6" i="52" s="1"/>
  <c r="O6" i="52"/>
  <c r="N6" i="52"/>
  <c r="L6" i="52"/>
  <c r="M6" i="52" s="1"/>
  <c r="K6" i="52"/>
  <c r="J6" i="52"/>
  <c r="AY5" i="52"/>
  <c r="AR5" i="52"/>
  <c r="AO5" i="52"/>
  <c r="AC5" i="52"/>
  <c r="AB5" i="52"/>
  <c r="AB3" i="52" s="1"/>
  <c r="X5" i="52"/>
  <c r="Y5" i="52" s="1"/>
  <c r="V5" i="52"/>
  <c r="W5" i="52" s="1"/>
  <c r="T5" i="52"/>
  <c r="U5" i="52" s="1"/>
  <c r="R5" i="52"/>
  <c r="S5" i="52" s="1"/>
  <c r="P5" i="52"/>
  <c r="Q5" i="52" s="1"/>
  <c r="N5" i="52"/>
  <c r="O5" i="52" s="1"/>
  <c r="L5" i="52"/>
  <c r="M5" i="52" s="1"/>
  <c r="J5" i="52"/>
  <c r="K5" i="52" s="1"/>
  <c r="AK3" i="52"/>
  <c r="AI3" i="52"/>
  <c r="AH3" i="52"/>
  <c r="AG3" i="52"/>
  <c r="AA3" i="52"/>
  <c r="AZ3" i="52"/>
  <c r="AR111" i="51"/>
  <c r="AQ111" i="51"/>
  <c r="AP111" i="51"/>
  <c r="AO111" i="51"/>
  <c r="AM111" i="51"/>
  <c r="AL111" i="51"/>
  <c r="AJ111" i="51"/>
  <c r="AE111" i="51"/>
  <c r="AF111" i="51" s="1"/>
  <c r="AC111" i="51"/>
  <c r="AB111" i="51"/>
  <c r="Y111" i="51"/>
  <c r="X111" i="51"/>
  <c r="W111" i="51"/>
  <c r="V111" i="51"/>
  <c r="T111" i="51"/>
  <c r="U111" i="51" s="1"/>
  <c r="S111" i="51"/>
  <c r="R111" i="51"/>
  <c r="Q111" i="51"/>
  <c r="P111" i="51"/>
  <c r="O111" i="51"/>
  <c r="N111" i="51"/>
  <c r="L111" i="51"/>
  <c r="M111" i="51" s="1"/>
  <c r="K111" i="51"/>
  <c r="J111" i="51"/>
  <c r="AR110" i="51"/>
  <c r="AQ110" i="51"/>
  <c r="AP110" i="51"/>
  <c r="AO110" i="51"/>
  <c r="AM110" i="51"/>
  <c r="AL110" i="51"/>
  <c r="AJ110" i="51"/>
  <c r="AF110" i="51"/>
  <c r="AE110" i="51"/>
  <c r="AC110" i="51"/>
  <c r="AB110" i="51"/>
  <c r="X110" i="51"/>
  <c r="Y110" i="51" s="1"/>
  <c r="V110" i="51"/>
  <c r="W110" i="51" s="1"/>
  <c r="U110" i="51"/>
  <c r="T110" i="51"/>
  <c r="R110" i="51"/>
  <c r="S110" i="51" s="1"/>
  <c r="P110" i="51"/>
  <c r="Q110" i="51" s="1"/>
  <c r="N110" i="51"/>
  <c r="O110" i="51" s="1"/>
  <c r="L110" i="51"/>
  <c r="M110" i="51" s="1"/>
  <c r="J110" i="51"/>
  <c r="K110" i="51" s="1"/>
  <c r="AR109" i="51"/>
  <c r="AQ109" i="51"/>
  <c r="AP109" i="51"/>
  <c r="AO109" i="51"/>
  <c r="AM109" i="51"/>
  <c r="AL109" i="51"/>
  <c r="AJ109" i="51"/>
  <c r="AF109" i="51"/>
  <c r="AE109" i="51"/>
  <c r="AC109" i="51"/>
  <c r="AB109" i="51"/>
  <c r="Y109" i="51"/>
  <c r="X109" i="51"/>
  <c r="W109" i="51"/>
  <c r="V109" i="51"/>
  <c r="U109" i="51"/>
  <c r="T109" i="51"/>
  <c r="S109" i="51"/>
  <c r="R109" i="51"/>
  <c r="Q109" i="51"/>
  <c r="P109" i="51"/>
  <c r="O109" i="51"/>
  <c r="N109" i="51"/>
  <c r="M109" i="51"/>
  <c r="L109" i="51"/>
  <c r="K109" i="51"/>
  <c r="J109" i="51"/>
  <c r="AR108" i="51"/>
  <c r="AQ108" i="51"/>
  <c r="AP108" i="51"/>
  <c r="AO108" i="51"/>
  <c r="AM108" i="51"/>
  <c r="AL108" i="51"/>
  <c r="AJ108" i="51"/>
  <c r="AE108" i="51"/>
  <c r="AF108" i="51" s="1"/>
  <c r="AC108" i="51"/>
  <c r="AB108" i="51"/>
  <c r="X108" i="51"/>
  <c r="Y108" i="51" s="1"/>
  <c r="V108" i="51"/>
  <c r="W108" i="51" s="1"/>
  <c r="T108" i="51"/>
  <c r="U108" i="51" s="1"/>
  <c r="S108" i="51"/>
  <c r="R108" i="51"/>
  <c r="P108" i="51"/>
  <c r="Q108" i="51" s="1"/>
  <c r="N108" i="51"/>
  <c r="O108" i="51" s="1"/>
  <c r="L108" i="51"/>
  <c r="M108" i="51" s="1"/>
  <c r="K108" i="51"/>
  <c r="J108" i="51"/>
  <c r="AR107" i="51"/>
  <c r="AQ107" i="51"/>
  <c r="AP107" i="51"/>
  <c r="AO107" i="51"/>
  <c r="AM107" i="51"/>
  <c r="AL107" i="51"/>
  <c r="AJ107" i="51"/>
  <c r="AF107" i="51"/>
  <c r="AE107" i="51"/>
  <c r="AC107" i="51"/>
  <c r="AB107" i="51"/>
  <c r="X107" i="51"/>
  <c r="Y107" i="51" s="1"/>
  <c r="W107" i="51"/>
  <c r="V107" i="51"/>
  <c r="U107" i="51"/>
  <c r="T107" i="51"/>
  <c r="S107" i="51"/>
  <c r="R107" i="51"/>
  <c r="P107" i="51"/>
  <c r="Q107" i="51" s="1"/>
  <c r="O107" i="51"/>
  <c r="N107" i="51"/>
  <c r="M107" i="51"/>
  <c r="L107" i="51"/>
  <c r="K107" i="51"/>
  <c r="J107" i="51"/>
  <c r="AR106" i="51"/>
  <c r="AQ106" i="51"/>
  <c r="AP106" i="51"/>
  <c r="AO106" i="51"/>
  <c r="AM106" i="51"/>
  <c r="AL106" i="51"/>
  <c r="AJ106" i="51"/>
  <c r="AF106" i="51"/>
  <c r="AE106" i="51"/>
  <c r="AC106" i="51"/>
  <c r="AB106" i="51"/>
  <c r="Y106" i="51"/>
  <c r="X106" i="51"/>
  <c r="V106" i="51"/>
  <c r="W106" i="51" s="1"/>
  <c r="U106" i="51"/>
  <c r="T106" i="51"/>
  <c r="R106" i="51"/>
  <c r="S106" i="51" s="1"/>
  <c r="Q106" i="51"/>
  <c r="P106" i="51"/>
  <c r="N106" i="51"/>
  <c r="O106" i="51" s="1"/>
  <c r="M106" i="51"/>
  <c r="L106" i="51"/>
  <c r="J106" i="51"/>
  <c r="K106" i="51" s="1"/>
  <c r="AR105" i="51"/>
  <c r="AQ105" i="51"/>
  <c r="AP105" i="51"/>
  <c r="AO105" i="51"/>
  <c r="AM105" i="51"/>
  <c r="AL105" i="51"/>
  <c r="AJ105" i="51"/>
  <c r="AF105" i="51"/>
  <c r="AE105" i="51"/>
  <c r="AC105" i="51"/>
  <c r="AB105" i="51"/>
  <c r="Y105" i="51"/>
  <c r="X105" i="51"/>
  <c r="W105" i="51"/>
  <c r="V105" i="51"/>
  <c r="U105" i="51"/>
  <c r="T105" i="51"/>
  <c r="S105" i="51"/>
  <c r="R105" i="51"/>
  <c r="Q105" i="51"/>
  <c r="P105" i="51"/>
  <c r="O105" i="51"/>
  <c r="N105" i="51"/>
  <c r="M105" i="51"/>
  <c r="L105" i="51"/>
  <c r="K105" i="51"/>
  <c r="J105" i="51"/>
  <c r="AY104" i="51"/>
  <c r="AR104" i="51"/>
  <c r="AQ104" i="51"/>
  <c r="AP104" i="51"/>
  <c r="AO104" i="51"/>
  <c r="AM104" i="51"/>
  <c r="AL104" i="51"/>
  <c r="AJ104" i="51"/>
  <c r="AE104" i="51"/>
  <c r="AF104" i="51" s="1"/>
  <c r="AC104" i="51"/>
  <c r="AB104" i="51"/>
  <c r="X104" i="51"/>
  <c r="Y104" i="51" s="1"/>
  <c r="W104" i="51"/>
  <c r="V104" i="51"/>
  <c r="T104" i="51"/>
  <c r="U104" i="51" s="1"/>
  <c r="R104" i="51"/>
  <c r="S104" i="51" s="1"/>
  <c r="P104" i="51"/>
  <c r="Q104" i="51" s="1"/>
  <c r="O104" i="51"/>
  <c r="N104" i="51"/>
  <c r="L104" i="51"/>
  <c r="M104" i="51" s="1"/>
  <c r="J104" i="51"/>
  <c r="K104" i="51" s="1"/>
  <c r="AY103" i="51"/>
  <c r="AR103" i="51"/>
  <c r="AQ103" i="51"/>
  <c r="AP103" i="51"/>
  <c r="AO103" i="51"/>
  <c r="AM103" i="51"/>
  <c r="AL103" i="51"/>
  <c r="AJ103" i="51"/>
  <c r="AF103" i="51"/>
  <c r="AE103" i="51"/>
  <c r="AC103" i="51"/>
  <c r="AB103" i="51"/>
  <c r="Y103" i="51"/>
  <c r="X103" i="51"/>
  <c r="W103" i="51"/>
  <c r="V103" i="51"/>
  <c r="U103" i="51"/>
  <c r="T103" i="51"/>
  <c r="R103" i="51"/>
  <c r="S103" i="51" s="1"/>
  <c r="P103" i="51"/>
  <c r="Q103" i="51" s="1"/>
  <c r="N103" i="51"/>
  <c r="O103" i="51" s="1"/>
  <c r="L103" i="51"/>
  <c r="M103" i="51" s="1"/>
  <c r="J103" i="51"/>
  <c r="K103" i="51" s="1"/>
  <c r="AY102" i="51"/>
  <c r="AR102" i="51"/>
  <c r="AQ102" i="51"/>
  <c r="AP102" i="51"/>
  <c r="AO102" i="51"/>
  <c r="AM102" i="51"/>
  <c r="AL102" i="51"/>
  <c r="AJ102" i="51"/>
  <c r="AE102" i="51"/>
  <c r="AF102" i="51" s="1"/>
  <c r="AC102" i="51"/>
  <c r="AB102" i="51"/>
  <c r="X102" i="51"/>
  <c r="Y102" i="51" s="1"/>
  <c r="V102" i="51"/>
  <c r="W102" i="51" s="1"/>
  <c r="T102" i="51"/>
  <c r="U102" i="51" s="1"/>
  <c r="S102" i="51"/>
  <c r="R102" i="51"/>
  <c r="Q102" i="51"/>
  <c r="P102" i="51"/>
  <c r="N102" i="51"/>
  <c r="O102" i="51" s="1"/>
  <c r="M102" i="51"/>
  <c r="L102" i="51"/>
  <c r="J102" i="51"/>
  <c r="K102" i="51" s="1"/>
  <c r="AY101" i="51"/>
  <c r="AR101" i="51"/>
  <c r="AQ101" i="51"/>
  <c r="AP101" i="51"/>
  <c r="AO101" i="51"/>
  <c r="AM101" i="51"/>
  <c r="AL101" i="51"/>
  <c r="AJ101" i="51"/>
  <c r="AF101" i="51"/>
  <c r="AE101" i="51"/>
  <c r="AC101" i="51"/>
  <c r="AB101" i="51"/>
  <c r="X101" i="51"/>
  <c r="Y101" i="51" s="1"/>
  <c r="W101" i="51"/>
  <c r="V101" i="51"/>
  <c r="U101" i="51"/>
  <c r="T101" i="51"/>
  <c r="S101" i="51"/>
  <c r="R101" i="51"/>
  <c r="P101" i="51"/>
  <c r="Q101" i="51" s="1"/>
  <c r="O101" i="51"/>
  <c r="N101" i="51"/>
  <c r="M101" i="51"/>
  <c r="L101" i="51"/>
  <c r="K101" i="51"/>
  <c r="J101" i="51"/>
  <c r="AY100" i="51"/>
  <c r="AR100" i="51"/>
  <c r="AQ100" i="51"/>
  <c r="AP100" i="51"/>
  <c r="AO100" i="51"/>
  <c r="AM100" i="51"/>
  <c r="AL100" i="51"/>
  <c r="AJ100" i="51"/>
  <c r="AE100" i="51"/>
  <c r="AF100" i="51" s="1"/>
  <c r="AC100" i="51"/>
  <c r="AB100" i="51"/>
  <c r="X100" i="51"/>
  <c r="Y100" i="51" s="1"/>
  <c r="V100" i="51"/>
  <c r="W100" i="51" s="1"/>
  <c r="U100" i="51"/>
  <c r="T100" i="51"/>
  <c r="R100" i="51"/>
  <c r="S100" i="51" s="1"/>
  <c r="P100" i="51"/>
  <c r="Q100" i="51" s="1"/>
  <c r="O100" i="51"/>
  <c r="N100" i="51"/>
  <c r="M100" i="51"/>
  <c r="L100" i="51"/>
  <c r="J100" i="51"/>
  <c r="K100" i="51" s="1"/>
  <c r="AY99" i="51"/>
  <c r="AR99" i="51"/>
  <c r="AQ99" i="51"/>
  <c r="AP99" i="51"/>
  <c r="AO99" i="51"/>
  <c r="AM99" i="51"/>
  <c r="AL99" i="51"/>
  <c r="AJ99" i="51"/>
  <c r="AE99" i="51"/>
  <c r="AF99" i="51" s="1"/>
  <c r="AC99" i="51"/>
  <c r="AB99" i="51"/>
  <c r="Y99" i="51"/>
  <c r="X99" i="51"/>
  <c r="V99" i="51"/>
  <c r="W99" i="51" s="1"/>
  <c r="T99" i="51"/>
  <c r="U99" i="51" s="1"/>
  <c r="R99" i="51"/>
  <c r="S99" i="51" s="1"/>
  <c r="Q99" i="51"/>
  <c r="P99" i="51"/>
  <c r="O99" i="51"/>
  <c r="N99" i="51"/>
  <c r="L99" i="51"/>
  <c r="M99" i="51" s="1"/>
  <c r="J99" i="51"/>
  <c r="K99" i="51" s="1"/>
  <c r="AY98" i="51"/>
  <c r="AR98" i="51"/>
  <c r="AO98" i="51"/>
  <c r="AM98" i="51"/>
  <c r="AL98" i="51"/>
  <c r="AJ98" i="51"/>
  <c r="AF98" i="51"/>
  <c r="AE98" i="51"/>
  <c r="AC98" i="51"/>
  <c r="AB98" i="51"/>
  <c r="X98" i="51"/>
  <c r="Y98" i="51" s="1"/>
  <c r="V98" i="51"/>
  <c r="W98" i="51" s="1"/>
  <c r="T98" i="51"/>
  <c r="U98" i="51" s="1"/>
  <c r="S98" i="51"/>
  <c r="R98" i="51"/>
  <c r="P98" i="51"/>
  <c r="Q98" i="51" s="1"/>
  <c r="N98" i="51"/>
  <c r="O98" i="51" s="1"/>
  <c r="M98" i="51"/>
  <c r="L98" i="51"/>
  <c r="J98" i="51"/>
  <c r="K98" i="51" s="1"/>
  <c r="AY97" i="51"/>
  <c r="AR97" i="51"/>
  <c r="AO97" i="51"/>
  <c r="AM97" i="51"/>
  <c r="AL97" i="51"/>
  <c r="AJ97" i="51"/>
  <c r="AE97" i="51"/>
  <c r="AF97" i="51" s="1"/>
  <c r="AC97" i="51"/>
  <c r="AB97" i="51"/>
  <c r="Y97" i="51"/>
  <c r="X97" i="51"/>
  <c r="W97" i="51"/>
  <c r="V97" i="51"/>
  <c r="T97" i="51"/>
  <c r="U97" i="51" s="1"/>
  <c r="R97" i="51"/>
  <c r="S97" i="51" s="1"/>
  <c r="P97" i="51"/>
  <c r="Q97" i="51" s="1"/>
  <c r="N97" i="51"/>
  <c r="O97" i="51" s="1"/>
  <c r="L97" i="51"/>
  <c r="M97" i="51" s="1"/>
  <c r="J97" i="51"/>
  <c r="K97" i="51" s="1"/>
  <c r="AY96" i="51"/>
  <c r="AR96" i="51"/>
  <c r="AO96" i="51"/>
  <c r="AM96" i="51"/>
  <c r="AL96" i="51"/>
  <c r="AJ96" i="51"/>
  <c r="AE96" i="51"/>
  <c r="AF96" i="51" s="1"/>
  <c r="AC96" i="51"/>
  <c r="AB96" i="51"/>
  <c r="X96" i="51"/>
  <c r="Y96" i="51" s="1"/>
  <c r="V96" i="51"/>
  <c r="W96" i="51" s="1"/>
  <c r="U96" i="51"/>
  <c r="T96" i="51"/>
  <c r="R96" i="51"/>
  <c r="S96" i="51" s="1"/>
  <c r="P96" i="51"/>
  <c r="Q96" i="51" s="1"/>
  <c r="N96" i="51"/>
  <c r="O96" i="51" s="1"/>
  <c r="L96" i="51"/>
  <c r="M96" i="51" s="1"/>
  <c r="K96" i="51"/>
  <c r="J96" i="51"/>
  <c r="AY95" i="51"/>
  <c r="AR95" i="51"/>
  <c r="AO95" i="51"/>
  <c r="AM95" i="51"/>
  <c r="AL95" i="51"/>
  <c r="AJ95" i="51"/>
  <c r="AE95" i="51"/>
  <c r="AF95" i="51" s="1"/>
  <c r="AC95" i="51"/>
  <c r="AB95" i="51"/>
  <c r="X95" i="51"/>
  <c r="Y95" i="51" s="1"/>
  <c r="V95" i="51"/>
  <c r="W95" i="51" s="1"/>
  <c r="T95" i="51"/>
  <c r="U95" i="51" s="1"/>
  <c r="R95" i="51"/>
  <c r="S95" i="51" s="1"/>
  <c r="Q95" i="51"/>
  <c r="P95" i="51"/>
  <c r="O95" i="51"/>
  <c r="N95" i="51"/>
  <c r="L95" i="51"/>
  <c r="M95" i="51" s="1"/>
  <c r="J95" i="51"/>
  <c r="K95" i="51" s="1"/>
  <c r="AY94" i="51"/>
  <c r="AR94" i="51"/>
  <c r="AO94" i="51"/>
  <c r="AM94" i="51"/>
  <c r="AL94" i="51"/>
  <c r="AJ94" i="51"/>
  <c r="AF94" i="51"/>
  <c r="AE94" i="51"/>
  <c r="AC94" i="51"/>
  <c r="AB94" i="51"/>
  <c r="X94" i="51"/>
  <c r="Y94" i="51" s="1"/>
  <c r="W94" i="51"/>
  <c r="V94" i="51"/>
  <c r="U94" i="51"/>
  <c r="T94" i="51"/>
  <c r="R94" i="51"/>
  <c r="S94" i="51" s="1"/>
  <c r="P94" i="51"/>
  <c r="Q94" i="51" s="1"/>
  <c r="N94" i="51"/>
  <c r="O94" i="51" s="1"/>
  <c r="M94" i="51"/>
  <c r="L94" i="51"/>
  <c r="K94" i="51"/>
  <c r="J94" i="51"/>
  <c r="AY93" i="51"/>
  <c r="AR93" i="51"/>
  <c r="AO93" i="51"/>
  <c r="AM93" i="51"/>
  <c r="AL93" i="51"/>
  <c r="AJ93" i="51"/>
  <c r="AE93" i="51"/>
  <c r="AF93" i="51" s="1"/>
  <c r="AC93" i="51"/>
  <c r="AB93" i="51"/>
  <c r="Y93" i="51"/>
  <c r="X93" i="51"/>
  <c r="W93" i="51"/>
  <c r="V93" i="51"/>
  <c r="T93" i="51"/>
  <c r="U93" i="51" s="1"/>
  <c r="S93" i="51"/>
  <c r="R93" i="51"/>
  <c r="P93" i="51"/>
  <c r="Q93" i="51" s="1"/>
  <c r="N93" i="51"/>
  <c r="O93" i="51" s="1"/>
  <c r="L93" i="51"/>
  <c r="M93" i="51" s="1"/>
  <c r="K93" i="51"/>
  <c r="J93" i="51"/>
  <c r="AY92" i="51"/>
  <c r="AR92" i="51"/>
  <c r="AO92" i="51"/>
  <c r="AM92" i="51"/>
  <c r="AL92" i="51"/>
  <c r="AJ92" i="51"/>
  <c r="AF92" i="51"/>
  <c r="AE92" i="51"/>
  <c r="AC92" i="51"/>
  <c r="AB92" i="51"/>
  <c r="X92" i="51"/>
  <c r="Y92" i="51" s="1"/>
  <c r="W92" i="51"/>
  <c r="V92" i="51"/>
  <c r="U92" i="51"/>
  <c r="T92" i="51"/>
  <c r="R92" i="51"/>
  <c r="S92" i="51" s="1"/>
  <c r="P92" i="51"/>
  <c r="Q92" i="51" s="1"/>
  <c r="N92" i="51"/>
  <c r="O92" i="51" s="1"/>
  <c r="L92" i="51"/>
  <c r="M92" i="51" s="1"/>
  <c r="K92" i="51"/>
  <c r="J92" i="51"/>
  <c r="AY91" i="51"/>
  <c r="AR91" i="51"/>
  <c r="AO91" i="51"/>
  <c r="AM91" i="51"/>
  <c r="AL91" i="51"/>
  <c r="AJ91" i="51"/>
  <c r="AE91" i="51"/>
  <c r="AF91" i="51" s="1"/>
  <c r="AC91" i="51"/>
  <c r="AB91" i="51"/>
  <c r="X91" i="51"/>
  <c r="Y91" i="51" s="1"/>
  <c r="V91" i="51"/>
  <c r="W91" i="51" s="1"/>
  <c r="T91" i="51"/>
  <c r="U91" i="51" s="1"/>
  <c r="R91" i="51"/>
  <c r="S91" i="51" s="1"/>
  <c r="Q91" i="51"/>
  <c r="P91" i="51"/>
  <c r="O91" i="51"/>
  <c r="N91" i="51"/>
  <c r="L91" i="51"/>
  <c r="M91" i="51" s="1"/>
  <c r="J91" i="51"/>
  <c r="K91" i="51" s="1"/>
  <c r="AY90" i="51"/>
  <c r="AR90" i="51"/>
  <c r="AO90" i="51"/>
  <c r="AM90" i="51"/>
  <c r="AL90" i="51"/>
  <c r="AJ90" i="51"/>
  <c r="AF90" i="51"/>
  <c r="AE90" i="51"/>
  <c r="AC90" i="51"/>
  <c r="AB90" i="51"/>
  <c r="X90" i="51"/>
  <c r="Y90" i="51" s="1"/>
  <c r="W90" i="51"/>
  <c r="V90" i="51"/>
  <c r="U90" i="51"/>
  <c r="T90" i="51"/>
  <c r="R90" i="51"/>
  <c r="S90" i="51" s="1"/>
  <c r="P90" i="51"/>
  <c r="Q90" i="51" s="1"/>
  <c r="N90" i="51"/>
  <c r="O90" i="51" s="1"/>
  <c r="M90" i="51"/>
  <c r="L90" i="51"/>
  <c r="K90" i="51"/>
  <c r="J90" i="51"/>
  <c r="AY89" i="51"/>
  <c r="AR89" i="51"/>
  <c r="AO89" i="51"/>
  <c r="AM89" i="51"/>
  <c r="AL89" i="51"/>
  <c r="AJ89" i="51"/>
  <c r="AE89" i="51"/>
  <c r="AF89" i="51" s="1"/>
  <c r="AC89" i="51"/>
  <c r="AB89" i="51"/>
  <c r="Y89" i="51"/>
  <c r="X89" i="51"/>
  <c r="W89" i="51"/>
  <c r="V89" i="51"/>
  <c r="T89" i="51"/>
  <c r="U89" i="51" s="1"/>
  <c r="R89" i="51"/>
  <c r="S89" i="51" s="1"/>
  <c r="P89" i="51"/>
  <c r="Q89" i="51" s="1"/>
  <c r="O89" i="51"/>
  <c r="N89" i="51"/>
  <c r="L89" i="51"/>
  <c r="M89" i="51" s="1"/>
  <c r="J89" i="51"/>
  <c r="K89" i="51" s="1"/>
  <c r="AY88" i="51"/>
  <c r="AR88" i="51"/>
  <c r="AO88" i="51"/>
  <c r="AM88" i="51"/>
  <c r="AL88" i="51"/>
  <c r="AJ88" i="51"/>
  <c r="AF88" i="51"/>
  <c r="AE88" i="51"/>
  <c r="AC88" i="51"/>
  <c r="AB88" i="51"/>
  <c r="X88" i="51"/>
  <c r="Y88" i="51" s="1"/>
  <c r="V88" i="51"/>
  <c r="W88" i="51" s="1"/>
  <c r="T88" i="51"/>
  <c r="U88" i="51" s="1"/>
  <c r="S88" i="51"/>
  <c r="R88" i="51"/>
  <c r="P88" i="51"/>
  <c r="Q88" i="51" s="1"/>
  <c r="O88" i="51"/>
  <c r="N88" i="51"/>
  <c r="M88" i="51"/>
  <c r="L88" i="51"/>
  <c r="K88" i="51"/>
  <c r="J88" i="51"/>
  <c r="AY87" i="51"/>
  <c r="AR87" i="51"/>
  <c r="AO87" i="51"/>
  <c r="AM87" i="51"/>
  <c r="AL87" i="51"/>
  <c r="AJ87" i="51"/>
  <c r="AE87" i="51"/>
  <c r="AF87" i="51" s="1"/>
  <c r="AC87" i="51"/>
  <c r="AB87" i="51"/>
  <c r="Y87" i="51"/>
  <c r="X87" i="51"/>
  <c r="W87" i="51"/>
  <c r="V87" i="51"/>
  <c r="T87" i="51"/>
  <c r="U87" i="51" s="1"/>
  <c r="R87" i="51"/>
  <c r="S87" i="51" s="1"/>
  <c r="P87" i="51"/>
  <c r="Q87" i="51" s="1"/>
  <c r="N87" i="51"/>
  <c r="O87" i="51" s="1"/>
  <c r="L87" i="51"/>
  <c r="M87" i="51" s="1"/>
  <c r="K87" i="51"/>
  <c r="J87" i="51"/>
  <c r="AY86" i="51"/>
  <c r="AR86" i="51"/>
  <c r="AO86" i="51"/>
  <c r="AM86" i="51"/>
  <c r="AL86" i="51"/>
  <c r="AJ86" i="51"/>
  <c r="AE86" i="51"/>
  <c r="AF86" i="51" s="1"/>
  <c r="AC86" i="51"/>
  <c r="AB86" i="51"/>
  <c r="X86" i="51"/>
  <c r="Y86" i="51" s="1"/>
  <c r="V86" i="51"/>
  <c r="W86" i="51" s="1"/>
  <c r="U86" i="51"/>
  <c r="T86" i="51"/>
  <c r="S86" i="51"/>
  <c r="R86" i="51"/>
  <c r="P86" i="51"/>
  <c r="Q86" i="51" s="1"/>
  <c r="N86" i="51"/>
  <c r="O86" i="51" s="1"/>
  <c r="L86" i="51"/>
  <c r="M86" i="51" s="1"/>
  <c r="J86" i="51"/>
  <c r="K86" i="51" s="1"/>
  <c r="AY85" i="51"/>
  <c r="AR85" i="51"/>
  <c r="AO85" i="51"/>
  <c r="AM85" i="51"/>
  <c r="AL85" i="51"/>
  <c r="AJ85" i="51"/>
  <c r="AE85" i="51"/>
  <c r="AF85" i="51" s="1"/>
  <c r="AC85" i="51"/>
  <c r="AB85" i="51"/>
  <c r="X85" i="51"/>
  <c r="Y85" i="51" s="1"/>
  <c r="W85" i="51"/>
  <c r="V85" i="51"/>
  <c r="T85" i="51"/>
  <c r="U85" i="51" s="1"/>
  <c r="R85" i="51"/>
  <c r="S85" i="51" s="1"/>
  <c r="P85" i="51"/>
  <c r="Q85" i="51" s="1"/>
  <c r="N85" i="51"/>
  <c r="O85" i="51" s="1"/>
  <c r="L85" i="51"/>
  <c r="M85" i="51" s="1"/>
  <c r="J85" i="51"/>
  <c r="K85" i="51" s="1"/>
  <c r="AY84" i="51"/>
  <c r="AR84" i="51"/>
  <c r="AO84" i="51"/>
  <c r="AM84" i="51"/>
  <c r="AL84" i="51"/>
  <c r="AJ84" i="51"/>
  <c r="AF84" i="51"/>
  <c r="AE84" i="51"/>
  <c r="AC84" i="51"/>
  <c r="AB84" i="51"/>
  <c r="X84" i="51"/>
  <c r="Y84" i="51" s="1"/>
  <c r="W84" i="51"/>
  <c r="V84" i="51"/>
  <c r="T84" i="51"/>
  <c r="U84" i="51" s="1"/>
  <c r="R84" i="51"/>
  <c r="S84" i="51" s="1"/>
  <c r="P84" i="51"/>
  <c r="Q84" i="51" s="1"/>
  <c r="N84" i="51"/>
  <c r="O84" i="51" s="1"/>
  <c r="L84" i="51"/>
  <c r="M84" i="51" s="1"/>
  <c r="J84" i="51"/>
  <c r="K84" i="51" s="1"/>
  <c r="AY83" i="51"/>
  <c r="AR83" i="51"/>
  <c r="AO83" i="51"/>
  <c r="AM83" i="51"/>
  <c r="AL83" i="51"/>
  <c r="AJ83" i="51"/>
  <c r="AE83" i="51"/>
  <c r="AF83" i="51" s="1"/>
  <c r="AC83" i="51"/>
  <c r="AB83" i="51"/>
  <c r="X83" i="51"/>
  <c r="Y83" i="51" s="1"/>
  <c r="V83" i="51"/>
  <c r="W83" i="51" s="1"/>
  <c r="T83" i="51"/>
  <c r="U83" i="51" s="1"/>
  <c r="R83" i="51"/>
  <c r="S83" i="51" s="1"/>
  <c r="P83" i="51"/>
  <c r="Q83" i="51" s="1"/>
  <c r="N83" i="51"/>
  <c r="O83" i="51" s="1"/>
  <c r="L83" i="51"/>
  <c r="M83" i="51" s="1"/>
  <c r="J83" i="51"/>
  <c r="K83" i="51" s="1"/>
  <c r="AY82" i="51"/>
  <c r="AR82" i="51"/>
  <c r="AO82" i="51"/>
  <c r="AM82" i="51"/>
  <c r="AL82" i="51"/>
  <c r="AJ82" i="51"/>
  <c r="AE82" i="51"/>
  <c r="AF82" i="51" s="1"/>
  <c r="AC82" i="51"/>
  <c r="AB82" i="51"/>
  <c r="X82" i="51"/>
  <c r="Y82" i="51" s="1"/>
  <c r="V82" i="51"/>
  <c r="W82" i="51" s="1"/>
  <c r="U82" i="51"/>
  <c r="T82" i="51"/>
  <c r="S82" i="51"/>
  <c r="R82" i="51"/>
  <c r="P82" i="51"/>
  <c r="Q82" i="51" s="1"/>
  <c r="O82" i="51"/>
  <c r="N82" i="51"/>
  <c r="L82" i="51"/>
  <c r="M82" i="51" s="1"/>
  <c r="J82" i="51"/>
  <c r="K82" i="51" s="1"/>
  <c r="AY81" i="51"/>
  <c r="AR81" i="51"/>
  <c r="AO81" i="51"/>
  <c r="AM81" i="51"/>
  <c r="AL81" i="51"/>
  <c r="AJ81" i="51"/>
  <c r="AE81" i="51"/>
  <c r="AF81" i="51" s="1"/>
  <c r="AC81" i="51"/>
  <c r="AB81" i="51"/>
  <c r="X81" i="51"/>
  <c r="Y81" i="51" s="1"/>
  <c r="V81" i="51"/>
  <c r="W81" i="51" s="1"/>
  <c r="T81" i="51"/>
  <c r="U81" i="51" s="1"/>
  <c r="R81" i="51"/>
  <c r="S81" i="51" s="1"/>
  <c r="P81" i="51"/>
  <c r="Q81" i="51" s="1"/>
  <c r="N81" i="51"/>
  <c r="O81" i="51" s="1"/>
  <c r="L81" i="51"/>
  <c r="M81" i="51" s="1"/>
  <c r="J81" i="51"/>
  <c r="K81" i="51" s="1"/>
  <c r="AY80" i="51"/>
  <c r="AR80" i="51"/>
  <c r="AO80" i="51"/>
  <c r="AM80" i="51"/>
  <c r="AL80" i="51"/>
  <c r="AJ80" i="51"/>
  <c r="AF80" i="51"/>
  <c r="AE80" i="51"/>
  <c r="AC80" i="51"/>
  <c r="AB80" i="51"/>
  <c r="X80" i="51"/>
  <c r="Y80" i="51" s="1"/>
  <c r="V80" i="51"/>
  <c r="W80" i="51" s="1"/>
  <c r="T80" i="51"/>
  <c r="U80" i="51" s="1"/>
  <c r="R80" i="51"/>
  <c r="S80" i="51" s="1"/>
  <c r="P80" i="51"/>
  <c r="Q80" i="51" s="1"/>
  <c r="N80" i="51"/>
  <c r="O80" i="51" s="1"/>
  <c r="M80" i="51"/>
  <c r="L80" i="51"/>
  <c r="K80" i="51"/>
  <c r="J80" i="51"/>
  <c r="AY79" i="51"/>
  <c r="AR79" i="51"/>
  <c r="AO79" i="51"/>
  <c r="AM79" i="51"/>
  <c r="AL79" i="51"/>
  <c r="AJ79" i="51"/>
  <c r="AE79" i="51"/>
  <c r="AF79" i="51" s="1"/>
  <c r="AC79" i="51"/>
  <c r="AB79" i="51"/>
  <c r="X79" i="51"/>
  <c r="Y79" i="51" s="1"/>
  <c r="W79" i="51"/>
  <c r="V79" i="51"/>
  <c r="T79" i="51"/>
  <c r="U79" i="51" s="1"/>
  <c r="R79" i="51"/>
  <c r="S79" i="51" s="1"/>
  <c r="Q79" i="51"/>
  <c r="P79" i="51"/>
  <c r="N79" i="51"/>
  <c r="O79" i="51" s="1"/>
  <c r="L79" i="51"/>
  <c r="M79" i="51" s="1"/>
  <c r="K79" i="51"/>
  <c r="J79" i="51"/>
  <c r="AY78" i="51"/>
  <c r="AR78" i="51"/>
  <c r="AO78" i="51"/>
  <c r="AM78" i="51"/>
  <c r="AL78" i="51"/>
  <c r="AJ78" i="51"/>
  <c r="AF78" i="51"/>
  <c r="AE78" i="51"/>
  <c r="AC78" i="51"/>
  <c r="AB78" i="51"/>
  <c r="Y78" i="51"/>
  <c r="X78" i="51"/>
  <c r="V78" i="51"/>
  <c r="W78" i="51" s="1"/>
  <c r="U78" i="51"/>
  <c r="T78" i="51"/>
  <c r="S78" i="51"/>
  <c r="R78" i="51"/>
  <c r="Q78" i="51"/>
  <c r="P78" i="51"/>
  <c r="N78" i="51"/>
  <c r="O78" i="51" s="1"/>
  <c r="M78" i="51"/>
  <c r="L78" i="51"/>
  <c r="K78" i="51"/>
  <c r="J78" i="51"/>
  <c r="AY77" i="51"/>
  <c r="AR77" i="51"/>
  <c r="AO77" i="51"/>
  <c r="AM77" i="51"/>
  <c r="AL77" i="51"/>
  <c r="AJ77" i="51"/>
  <c r="AF77" i="51"/>
  <c r="AE77" i="51"/>
  <c r="AC77" i="51"/>
  <c r="AB77" i="51"/>
  <c r="X77" i="51"/>
  <c r="Y77" i="51" s="1"/>
  <c r="W77" i="51"/>
  <c r="V77" i="51"/>
  <c r="U77" i="51"/>
  <c r="T77" i="51"/>
  <c r="S77" i="51"/>
  <c r="R77" i="51"/>
  <c r="P77" i="51"/>
  <c r="Q77" i="51" s="1"/>
  <c r="O77" i="51"/>
  <c r="N77" i="51"/>
  <c r="M77" i="51"/>
  <c r="L77" i="51"/>
  <c r="K77" i="51"/>
  <c r="J77" i="51"/>
  <c r="AY76" i="51"/>
  <c r="AR76" i="51"/>
  <c r="AO76" i="51"/>
  <c r="AM76" i="51"/>
  <c r="AL76" i="51"/>
  <c r="AJ76" i="51"/>
  <c r="AF76" i="51"/>
  <c r="AE76" i="51"/>
  <c r="AC76" i="51"/>
  <c r="AB76" i="51"/>
  <c r="Y76" i="51"/>
  <c r="X76" i="51"/>
  <c r="W76" i="51"/>
  <c r="V76" i="51"/>
  <c r="U76" i="51"/>
  <c r="T76" i="51"/>
  <c r="R76" i="51"/>
  <c r="S76" i="51" s="1"/>
  <c r="Q76" i="51"/>
  <c r="P76" i="51"/>
  <c r="O76" i="51"/>
  <c r="N76" i="51"/>
  <c r="M76" i="51"/>
  <c r="L76" i="51"/>
  <c r="J76" i="51"/>
  <c r="K76" i="51" s="1"/>
  <c r="AY75" i="51"/>
  <c r="AR75" i="51"/>
  <c r="AO75" i="51"/>
  <c r="AM75" i="51"/>
  <c r="AL75" i="51"/>
  <c r="AJ75" i="51"/>
  <c r="AE75" i="51"/>
  <c r="AF75" i="51" s="1"/>
  <c r="AC75" i="51"/>
  <c r="AB75" i="51"/>
  <c r="Y75" i="51"/>
  <c r="X75" i="51"/>
  <c r="W75" i="51"/>
  <c r="V75" i="51"/>
  <c r="T75" i="51"/>
  <c r="U75" i="51" s="1"/>
  <c r="S75" i="51"/>
  <c r="R75" i="51"/>
  <c r="Q75" i="51"/>
  <c r="P75" i="51"/>
  <c r="O75" i="51"/>
  <c r="N75" i="51"/>
  <c r="L75" i="51"/>
  <c r="M75" i="51" s="1"/>
  <c r="K75" i="51"/>
  <c r="J75" i="51"/>
  <c r="AY74" i="51"/>
  <c r="AR74" i="51"/>
  <c r="AO74" i="51"/>
  <c r="AM74" i="51"/>
  <c r="AL74" i="51"/>
  <c r="AJ74" i="51"/>
  <c r="AF74" i="51"/>
  <c r="AE74" i="51"/>
  <c r="AC74" i="51"/>
  <c r="AB74" i="51"/>
  <c r="Y74" i="51"/>
  <c r="X74" i="51"/>
  <c r="V74" i="51"/>
  <c r="W74" i="51" s="1"/>
  <c r="U74" i="51"/>
  <c r="T74" i="51"/>
  <c r="S74" i="51"/>
  <c r="R74" i="51"/>
  <c r="Q74" i="51"/>
  <c r="P74" i="51"/>
  <c r="N74" i="51"/>
  <c r="O74" i="51" s="1"/>
  <c r="M74" i="51"/>
  <c r="L74" i="51"/>
  <c r="K74" i="51"/>
  <c r="J74" i="51"/>
  <c r="AY73" i="51"/>
  <c r="AR73" i="51"/>
  <c r="AO73" i="51"/>
  <c r="AM73" i="51"/>
  <c r="AL73" i="51"/>
  <c r="AJ73" i="51"/>
  <c r="AF73" i="51"/>
  <c r="AE73" i="51"/>
  <c r="AC73" i="51"/>
  <c r="AB73" i="51"/>
  <c r="X73" i="51"/>
  <c r="Y73" i="51" s="1"/>
  <c r="W73" i="51"/>
  <c r="V73" i="51"/>
  <c r="U73" i="51"/>
  <c r="T73" i="51"/>
  <c r="S73" i="51"/>
  <c r="R73" i="51"/>
  <c r="P73" i="51"/>
  <c r="Q73" i="51" s="1"/>
  <c r="O73" i="51"/>
  <c r="N73" i="51"/>
  <c r="M73" i="51"/>
  <c r="L73" i="51"/>
  <c r="K73" i="51"/>
  <c r="J73" i="51"/>
  <c r="AY72" i="51"/>
  <c r="AR72" i="51"/>
  <c r="AO72" i="51"/>
  <c r="AM72" i="51"/>
  <c r="AL72" i="51"/>
  <c r="AJ72" i="51"/>
  <c r="AF72" i="51"/>
  <c r="AE72" i="51"/>
  <c r="AC72" i="51"/>
  <c r="AB72" i="51"/>
  <c r="Y72" i="51"/>
  <c r="X72" i="51"/>
  <c r="W72" i="51"/>
  <c r="V72" i="51"/>
  <c r="U72" i="51"/>
  <c r="T72" i="51"/>
  <c r="R72" i="51"/>
  <c r="S72" i="51" s="1"/>
  <c r="Q72" i="51"/>
  <c r="P72" i="51"/>
  <c r="O72" i="51"/>
  <c r="N72" i="51"/>
  <c r="M72" i="51"/>
  <c r="L72" i="51"/>
  <c r="J72" i="51"/>
  <c r="K72" i="51" s="1"/>
  <c r="AY71" i="51"/>
  <c r="AR71" i="51"/>
  <c r="AO71" i="51"/>
  <c r="AM71" i="51"/>
  <c r="AL71" i="51"/>
  <c r="AJ71" i="51"/>
  <c r="AE71" i="51"/>
  <c r="AF71" i="51" s="1"/>
  <c r="AC71" i="51"/>
  <c r="AB71" i="51"/>
  <c r="Y71" i="51"/>
  <c r="X71" i="51"/>
  <c r="W71" i="51"/>
  <c r="V71" i="51"/>
  <c r="T71" i="51"/>
  <c r="U71" i="51" s="1"/>
  <c r="S71" i="51"/>
  <c r="R71" i="51"/>
  <c r="Q71" i="51"/>
  <c r="P71" i="51"/>
  <c r="O71" i="51"/>
  <c r="N71" i="51"/>
  <c r="L71" i="51"/>
  <c r="M71" i="51" s="1"/>
  <c r="K71" i="51"/>
  <c r="J71" i="51"/>
  <c r="AY70" i="51"/>
  <c r="AR70" i="51"/>
  <c r="AO70" i="51"/>
  <c r="AM70" i="51"/>
  <c r="AL70" i="51"/>
  <c r="AJ70" i="51"/>
  <c r="AF70" i="51"/>
  <c r="AE70" i="51"/>
  <c r="AC70" i="51"/>
  <c r="AB70" i="51"/>
  <c r="Y70" i="51"/>
  <c r="X70" i="51"/>
  <c r="V70" i="51"/>
  <c r="W70" i="51" s="1"/>
  <c r="U70" i="51"/>
  <c r="T70" i="51"/>
  <c r="S70" i="51"/>
  <c r="R70" i="51"/>
  <c r="Q70" i="51"/>
  <c r="P70" i="51"/>
  <c r="N70" i="51"/>
  <c r="O70" i="51" s="1"/>
  <c r="M70" i="51"/>
  <c r="L70" i="51"/>
  <c r="K70" i="51"/>
  <c r="J70" i="51"/>
  <c r="AY69" i="51"/>
  <c r="AR69" i="51"/>
  <c r="AO69" i="51"/>
  <c r="AM69" i="51"/>
  <c r="AL69" i="51"/>
  <c r="AJ69" i="51"/>
  <c r="AF69" i="51"/>
  <c r="AE69" i="51"/>
  <c r="AC69" i="51"/>
  <c r="AB69" i="51"/>
  <c r="X69" i="51"/>
  <c r="Y69" i="51" s="1"/>
  <c r="W69" i="51"/>
  <c r="V69" i="51"/>
  <c r="U69" i="51"/>
  <c r="T69" i="51"/>
  <c r="S69" i="51"/>
  <c r="R69" i="51"/>
  <c r="P69" i="51"/>
  <c r="Q69" i="51" s="1"/>
  <c r="O69" i="51"/>
  <c r="N69" i="51"/>
  <c r="M69" i="51"/>
  <c r="L69" i="51"/>
  <c r="K69" i="51"/>
  <c r="J69" i="51"/>
  <c r="AY68" i="51"/>
  <c r="AR68" i="51"/>
  <c r="AO68" i="51"/>
  <c r="AM68" i="51"/>
  <c r="AL68" i="51"/>
  <c r="AJ68" i="51"/>
  <c r="AF68" i="51"/>
  <c r="AE68" i="51"/>
  <c r="AC68" i="51"/>
  <c r="AB68" i="51"/>
  <c r="Y68" i="51"/>
  <c r="X68" i="51"/>
  <c r="W68" i="51"/>
  <c r="V68" i="51"/>
  <c r="U68" i="51"/>
  <c r="T68" i="51"/>
  <c r="R68" i="51"/>
  <c r="S68" i="51" s="1"/>
  <c r="Q68" i="51"/>
  <c r="P68" i="51"/>
  <c r="O68" i="51"/>
  <c r="N68" i="51"/>
  <c r="M68" i="51"/>
  <c r="L68" i="51"/>
  <c r="J68" i="51"/>
  <c r="K68" i="51" s="1"/>
  <c r="AY67" i="51"/>
  <c r="AR67" i="51"/>
  <c r="AO67" i="51"/>
  <c r="AM67" i="51"/>
  <c r="AL67" i="51"/>
  <c r="AJ67" i="51"/>
  <c r="AE67" i="51"/>
  <c r="AF67" i="51" s="1"/>
  <c r="AC67" i="51"/>
  <c r="AB67" i="51"/>
  <c r="Y67" i="51"/>
  <c r="X67" i="51"/>
  <c r="W67" i="51"/>
  <c r="V67" i="51"/>
  <c r="T67" i="51"/>
  <c r="U67" i="51" s="1"/>
  <c r="S67" i="51"/>
  <c r="R67" i="51"/>
  <c r="Q67" i="51"/>
  <c r="P67" i="51"/>
  <c r="O67" i="51"/>
  <c r="N67" i="51"/>
  <c r="L67" i="51"/>
  <c r="M67" i="51" s="1"/>
  <c r="K67" i="51"/>
  <c r="J67" i="51"/>
  <c r="AY66" i="51"/>
  <c r="AR66" i="51"/>
  <c r="AO66" i="51"/>
  <c r="AM66" i="51"/>
  <c r="AL66" i="51"/>
  <c r="AJ66" i="51"/>
  <c r="AF66" i="51"/>
  <c r="AE66" i="51"/>
  <c r="AC66" i="51"/>
  <c r="AB66" i="51"/>
  <c r="Y66" i="51"/>
  <c r="X66" i="51"/>
  <c r="V66" i="51"/>
  <c r="W66" i="51" s="1"/>
  <c r="U66" i="51"/>
  <c r="T66" i="51"/>
  <c r="S66" i="51"/>
  <c r="R66" i="51"/>
  <c r="Q66" i="51"/>
  <c r="P66" i="51"/>
  <c r="N66" i="51"/>
  <c r="O66" i="51" s="1"/>
  <c r="M66" i="51"/>
  <c r="L66" i="51"/>
  <c r="K66" i="51"/>
  <c r="J66" i="51"/>
  <c r="AY65" i="51"/>
  <c r="AR65" i="51"/>
  <c r="AO65" i="51"/>
  <c r="AM65" i="51"/>
  <c r="AL65" i="51"/>
  <c r="AJ65" i="51"/>
  <c r="AF65" i="51"/>
  <c r="AE65" i="51"/>
  <c r="AC65" i="51"/>
  <c r="AB65" i="51"/>
  <c r="X65" i="51"/>
  <c r="Y65" i="51" s="1"/>
  <c r="W65" i="51"/>
  <c r="V65" i="51"/>
  <c r="U65" i="51"/>
  <c r="T65" i="51"/>
  <c r="S65" i="51"/>
  <c r="R65" i="51"/>
  <c r="P65" i="51"/>
  <c r="Q65" i="51" s="1"/>
  <c r="O65" i="51"/>
  <c r="N65" i="51"/>
  <c r="M65" i="51"/>
  <c r="L65" i="51"/>
  <c r="K65" i="51"/>
  <c r="J65" i="51"/>
  <c r="AY64" i="51"/>
  <c r="AR64" i="51"/>
  <c r="AO64" i="51"/>
  <c r="AM64" i="51"/>
  <c r="AL64" i="51"/>
  <c r="AJ64" i="51"/>
  <c r="AF64" i="51"/>
  <c r="AE64" i="51"/>
  <c r="AC64" i="51"/>
  <c r="AB64" i="51"/>
  <c r="Y64" i="51"/>
  <c r="X64" i="51"/>
  <c r="W64" i="51"/>
  <c r="V64" i="51"/>
  <c r="U64" i="51"/>
  <c r="T64" i="51"/>
  <c r="R64" i="51"/>
  <c r="S64" i="51" s="1"/>
  <c r="Q64" i="51"/>
  <c r="P64" i="51"/>
  <c r="O64" i="51"/>
  <c r="N64" i="51"/>
  <c r="M64" i="51"/>
  <c r="L64" i="51"/>
  <c r="J64" i="51"/>
  <c r="K64" i="51" s="1"/>
  <c r="AY63" i="51"/>
  <c r="AR63" i="51"/>
  <c r="AO63" i="51"/>
  <c r="AM63" i="51"/>
  <c r="AL63" i="51"/>
  <c r="AJ63" i="51"/>
  <c r="AE63" i="51"/>
  <c r="AF63" i="51" s="1"/>
  <c r="AC63" i="51"/>
  <c r="AB63" i="51"/>
  <c r="Y63" i="51"/>
  <c r="X63" i="51"/>
  <c r="W63" i="51"/>
  <c r="V63" i="51"/>
  <c r="T63" i="51"/>
  <c r="U63" i="51" s="1"/>
  <c r="S63" i="51"/>
  <c r="R63" i="51"/>
  <c r="Q63" i="51"/>
  <c r="P63" i="51"/>
  <c r="O63" i="51"/>
  <c r="N63" i="51"/>
  <c r="L63" i="51"/>
  <c r="M63" i="51" s="1"/>
  <c r="K63" i="51"/>
  <c r="J63" i="51"/>
  <c r="AY62" i="51"/>
  <c r="AR62" i="51"/>
  <c r="AO62" i="51"/>
  <c r="AM62" i="51"/>
  <c r="AL62" i="51"/>
  <c r="AJ62" i="51"/>
  <c r="AF62" i="51"/>
  <c r="AE62" i="51"/>
  <c r="AC62" i="51"/>
  <c r="AB62" i="51"/>
  <c r="Y62" i="51"/>
  <c r="X62" i="51"/>
  <c r="V62" i="51"/>
  <c r="W62" i="51" s="1"/>
  <c r="T62" i="51"/>
  <c r="U62" i="51" s="1"/>
  <c r="R62" i="51"/>
  <c r="S62" i="51" s="1"/>
  <c r="P62" i="51"/>
  <c r="Q62" i="51" s="1"/>
  <c r="O62" i="51"/>
  <c r="N62" i="51"/>
  <c r="L62" i="51"/>
  <c r="M62" i="51" s="1"/>
  <c r="K62" i="51"/>
  <c r="J62" i="51"/>
  <c r="AY61" i="51"/>
  <c r="AR61" i="51"/>
  <c r="AO61" i="51"/>
  <c r="AM61" i="51"/>
  <c r="AL61" i="51"/>
  <c r="AJ61" i="51"/>
  <c r="AF61" i="51"/>
  <c r="AE61" i="51"/>
  <c r="AC61" i="51"/>
  <c r="AB61" i="51"/>
  <c r="X61" i="51"/>
  <c r="Y61" i="51" s="1"/>
  <c r="W61" i="51"/>
  <c r="V61" i="51"/>
  <c r="T61" i="51"/>
  <c r="U61" i="51" s="1"/>
  <c r="R61" i="51"/>
  <c r="S61" i="51" s="1"/>
  <c r="P61" i="51"/>
  <c r="Q61" i="51" s="1"/>
  <c r="O61" i="51"/>
  <c r="N61" i="51"/>
  <c r="L61" i="51"/>
  <c r="M61" i="51" s="1"/>
  <c r="K61" i="51"/>
  <c r="J61" i="51"/>
  <c r="AY60" i="51"/>
  <c r="AR60" i="51"/>
  <c r="AO60" i="51"/>
  <c r="AM60" i="51"/>
  <c r="AL60" i="51"/>
  <c r="AJ60" i="51"/>
  <c r="AE60" i="51"/>
  <c r="AF60" i="51" s="1"/>
  <c r="AC60" i="51"/>
  <c r="AB60" i="51"/>
  <c r="X60" i="51"/>
  <c r="Y60" i="51" s="1"/>
  <c r="W60" i="51"/>
  <c r="V60" i="51"/>
  <c r="T60" i="51"/>
  <c r="U60" i="51" s="1"/>
  <c r="S60" i="51"/>
  <c r="R60" i="51"/>
  <c r="Q60" i="51"/>
  <c r="P60" i="51"/>
  <c r="O60" i="51"/>
  <c r="N60" i="51"/>
  <c r="L60" i="51"/>
  <c r="M60" i="51" s="1"/>
  <c r="J60" i="51"/>
  <c r="K60" i="51" s="1"/>
  <c r="AY59" i="51"/>
  <c r="AR59" i="51"/>
  <c r="AO59" i="51"/>
  <c r="AM59" i="51"/>
  <c r="AL59" i="51"/>
  <c r="AJ59" i="51"/>
  <c r="AE59" i="51"/>
  <c r="AF59" i="51" s="1"/>
  <c r="AC59" i="51"/>
  <c r="AB59" i="51"/>
  <c r="X59" i="51"/>
  <c r="Y59" i="51" s="1"/>
  <c r="W59" i="51"/>
  <c r="V59" i="51"/>
  <c r="T59" i="51"/>
  <c r="U59" i="51" s="1"/>
  <c r="R59" i="51"/>
  <c r="S59" i="51" s="1"/>
  <c r="P59" i="51"/>
  <c r="Q59" i="51" s="1"/>
  <c r="O59" i="51"/>
  <c r="N59" i="51"/>
  <c r="L59" i="51"/>
  <c r="M59" i="51" s="1"/>
  <c r="J59" i="51"/>
  <c r="K59" i="51" s="1"/>
  <c r="AY58" i="51"/>
  <c r="AR58" i="51"/>
  <c r="AO58" i="51"/>
  <c r="AM58" i="51"/>
  <c r="AL58" i="51"/>
  <c r="AJ58" i="51"/>
  <c r="AE58" i="51"/>
  <c r="AF58" i="51" s="1"/>
  <c r="AC58" i="51"/>
  <c r="AB58" i="51"/>
  <c r="Y58" i="51"/>
  <c r="X58" i="51"/>
  <c r="V58" i="51"/>
  <c r="W58" i="51" s="1"/>
  <c r="T58" i="51"/>
  <c r="U58" i="51" s="1"/>
  <c r="R58" i="51"/>
  <c r="S58" i="51" s="1"/>
  <c r="Q58" i="51"/>
  <c r="P58" i="51"/>
  <c r="N58" i="51"/>
  <c r="O58" i="51" s="1"/>
  <c r="L58" i="51"/>
  <c r="M58" i="51" s="1"/>
  <c r="J58" i="51"/>
  <c r="K58" i="51" s="1"/>
  <c r="AY57" i="51"/>
  <c r="AR57" i="51"/>
  <c r="AO57" i="51"/>
  <c r="AM57" i="51"/>
  <c r="AL57" i="51"/>
  <c r="AJ57" i="51"/>
  <c r="AE57" i="51"/>
  <c r="AF57" i="51" s="1"/>
  <c r="AC57" i="51"/>
  <c r="AB57" i="51"/>
  <c r="X57" i="51"/>
  <c r="Y57" i="51" s="1"/>
  <c r="V57" i="51"/>
  <c r="W57" i="51" s="1"/>
  <c r="T57" i="51"/>
  <c r="U57" i="51" s="1"/>
  <c r="S57" i="51"/>
  <c r="R57" i="51"/>
  <c r="P57" i="51"/>
  <c r="Q57" i="51" s="1"/>
  <c r="N57" i="51"/>
  <c r="O57" i="51" s="1"/>
  <c r="L57" i="51"/>
  <c r="M57" i="51" s="1"/>
  <c r="K57" i="51"/>
  <c r="J57" i="51"/>
  <c r="AY56" i="51"/>
  <c r="AR56" i="51"/>
  <c r="AO56" i="51"/>
  <c r="AM56" i="51"/>
  <c r="AL56" i="51"/>
  <c r="AJ56" i="51"/>
  <c r="AE56" i="51"/>
  <c r="AF56" i="51" s="1"/>
  <c r="AC56" i="51"/>
  <c r="AB56" i="51"/>
  <c r="X56" i="51"/>
  <c r="Y56" i="51" s="1"/>
  <c r="W56" i="51"/>
  <c r="V56" i="51"/>
  <c r="T56" i="51"/>
  <c r="U56" i="51" s="1"/>
  <c r="R56" i="51"/>
  <c r="S56" i="51" s="1"/>
  <c r="P56" i="51"/>
  <c r="Q56" i="51" s="1"/>
  <c r="N56" i="51"/>
  <c r="O56" i="51" s="1"/>
  <c r="L56" i="51"/>
  <c r="M56" i="51" s="1"/>
  <c r="J56" i="51"/>
  <c r="K56" i="51" s="1"/>
  <c r="AY55" i="51"/>
  <c r="AR55" i="51"/>
  <c r="AO55" i="51"/>
  <c r="AM55" i="51"/>
  <c r="AL55" i="51"/>
  <c r="AJ55" i="51"/>
  <c r="AE55" i="51"/>
  <c r="AF55" i="51" s="1"/>
  <c r="AC55" i="51"/>
  <c r="AB55" i="51"/>
  <c r="X55" i="51"/>
  <c r="Y55" i="51" s="1"/>
  <c r="V55" i="51"/>
  <c r="W55" i="51" s="1"/>
  <c r="T55" i="51"/>
  <c r="U55" i="51" s="1"/>
  <c r="R55" i="51"/>
  <c r="S55" i="51" s="1"/>
  <c r="Q55" i="51"/>
  <c r="P55" i="51"/>
  <c r="N55" i="51"/>
  <c r="O55" i="51" s="1"/>
  <c r="L55" i="51"/>
  <c r="M55" i="51" s="1"/>
  <c r="J55" i="51"/>
  <c r="K55" i="51" s="1"/>
  <c r="AY54" i="51"/>
  <c r="AR54" i="51"/>
  <c r="AO54" i="51"/>
  <c r="AM54" i="51"/>
  <c r="AL54" i="51"/>
  <c r="AJ54" i="51"/>
  <c r="AE54" i="51"/>
  <c r="AF54" i="51" s="1"/>
  <c r="AC54" i="51"/>
  <c r="AB54" i="51"/>
  <c r="Y54" i="51"/>
  <c r="X54" i="51"/>
  <c r="V54" i="51"/>
  <c r="W54" i="51" s="1"/>
  <c r="T54" i="51"/>
  <c r="U54" i="51" s="1"/>
  <c r="R54" i="51"/>
  <c r="S54" i="51" s="1"/>
  <c r="P54" i="51"/>
  <c r="Q54" i="51" s="1"/>
  <c r="N54" i="51"/>
  <c r="O54" i="51" s="1"/>
  <c r="L54" i="51"/>
  <c r="M54" i="51" s="1"/>
  <c r="J54" i="51"/>
  <c r="K54" i="51" s="1"/>
  <c r="AY53" i="51"/>
  <c r="AR53" i="51"/>
  <c r="AO53" i="51"/>
  <c r="AM53" i="51"/>
  <c r="AL53" i="51"/>
  <c r="AJ53" i="51"/>
  <c r="AF53" i="51"/>
  <c r="AE53" i="51"/>
  <c r="AC53" i="51"/>
  <c r="AB53" i="51"/>
  <c r="X53" i="51"/>
  <c r="Y53" i="51" s="1"/>
  <c r="V53" i="51"/>
  <c r="W53" i="51" s="1"/>
  <c r="T53" i="51"/>
  <c r="U53" i="51" s="1"/>
  <c r="S53" i="51"/>
  <c r="R53" i="51"/>
  <c r="P53" i="51"/>
  <c r="Q53" i="51" s="1"/>
  <c r="N53" i="51"/>
  <c r="O53" i="51" s="1"/>
  <c r="L53" i="51"/>
  <c r="M53" i="51" s="1"/>
  <c r="J53" i="51"/>
  <c r="K53" i="51" s="1"/>
  <c r="AY52" i="51"/>
  <c r="AR52" i="51"/>
  <c r="AO52" i="51"/>
  <c r="AM52" i="51"/>
  <c r="AL52" i="51"/>
  <c r="AJ52" i="51"/>
  <c r="AE52" i="51"/>
  <c r="AF52" i="51" s="1"/>
  <c r="AC52" i="51"/>
  <c r="AB52" i="51"/>
  <c r="X52" i="51"/>
  <c r="Y52" i="51" s="1"/>
  <c r="V52" i="51"/>
  <c r="W52" i="51" s="1"/>
  <c r="T52" i="51"/>
  <c r="U52" i="51" s="1"/>
  <c r="R52" i="51"/>
  <c r="S52" i="51" s="1"/>
  <c r="P52" i="51"/>
  <c r="Q52" i="51" s="1"/>
  <c r="O52" i="51"/>
  <c r="N52" i="51"/>
  <c r="L52" i="51"/>
  <c r="M52" i="51" s="1"/>
  <c r="J52" i="51"/>
  <c r="K52" i="51" s="1"/>
  <c r="AY51" i="51"/>
  <c r="AR51" i="51"/>
  <c r="AO51" i="51"/>
  <c r="AM51" i="51"/>
  <c r="AL51" i="51"/>
  <c r="AJ51" i="51"/>
  <c r="AE51" i="51"/>
  <c r="AF51" i="51" s="1"/>
  <c r="AC51" i="51"/>
  <c r="AB51" i="51"/>
  <c r="Y51" i="51"/>
  <c r="X51" i="51"/>
  <c r="V51" i="51"/>
  <c r="W51" i="51" s="1"/>
  <c r="T51" i="51"/>
  <c r="U51" i="51" s="1"/>
  <c r="R51" i="51"/>
  <c r="S51" i="51" s="1"/>
  <c r="P51" i="51"/>
  <c r="Q51" i="51" s="1"/>
  <c r="N51" i="51"/>
  <c r="O51" i="51" s="1"/>
  <c r="L51" i="51"/>
  <c r="M51" i="51" s="1"/>
  <c r="J51" i="51"/>
  <c r="K51" i="51" s="1"/>
  <c r="AY50" i="51"/>
  <c r="AR50" i="51"/>
  <c r="AO50" i="51"/>
  <c r="AM50" i="51"/>
  <c r="AL50" i="51"/>
  <c r="AJ50" i="51"/>
  <c r="AE50" i="51"/>
  <c r="AF50" i="51" s="1"/>
  <c r="AC50" i="51"/>
  <c r="AB50" i="51"/>
  <c r="X50" i="51"/>
  <c r="Y50" i="51" s="1"/>
  <c r="W50" i="51"/>
  <c r="V50" i="51"/>
  <c r="T50" i="51"/>
  <c r="U50" i="51" s="1"/>
  <c r="R50" i="51"/>
  <c r="S50" i="51" s="1"/>
  <c r="P50" i="51"/>
  <c r="Q50" i="51" s="1"/>
  <c r="O50" i="51"/>
  <c r="N50" i="51"/>
  <c r="L50" i="51"/>
  <c r="M50" i="51" s="1"/>
  <c r="J50" i="51"/>
  <c r="K50" i="51" s="1"/>
  <c r="AY49" i="51"/>
  <c r="AR49" i="51"/>
  <c r="AO49" i="51"/>
  <c r="AM49" i="51"/>
  <c r="AL49" i="51"/>
  <c r="AJ49" i="51"/>
  <c r="AF49" i="51"/>
  <c r="AE49" i="51"/>
  <c r="AC49" i="51"/>
  <c r="AB49" i="51"/>
  <c r="X49" i="51"/>
  <c r="Y49" i="51" s="1"/>
  <c r="V49" i="51"/>
  <c r="W49" i="51" s="1"/>
  <c r="T49" i="51"/>
  <c r="U49" i="51" s="1"/>
  <c r="R49" i="51"/>
  <c r="S49" i="51" s="1"/>
  <c r="P49" i="51"/>
  <c r="Q49" i="51" s="1"/>
  <c r="N49" i="51"/>
  <c r="O49" i="51" s="1"/>
  <c r="L49" i="51"/>
  <c r="M49" i="51" s="1"/>
  <c r="J49" i="51"/>
  <c r="K49" i="51" s="1"/>
  <c r="AY48" i="51"/>
  <c r="AR48" i="51"/>
  <c r="AO48" i="51"/>
  <c r="AM48" i="51"/>
  <c r="AL48" i="51"/>
  <c r="AJ48" i="51"/>
  <c r="AE48" i="51"/>
  <c r="AF48" i="51" s="1"/>
  <c r="AC48" i="51"/>
  <c r="AB48" i="51"/>
  <c r="X48" i="51"/>
  <c r="Y48" i="51" s="1"/>
  <c r="V48" i="51"/>
  <c r="W48" i="51" s="1"/>
  <c r="T48" i="51"/>
  <c r="U48" i="51" s="1"/>
  <c r="R48" i="51"/>
  <c r="S48" i="51" s="1"/>
  <c r="P48" i="51"/>
  <c r="Q48" i="51" s="1"/>
  <c r="O48" i="51"/>
  <c r="N48" i="51"/>
  <c r="M48" i="51"/>
  <c r="L48" i="51"/>
  <c r="J48" i="51"/>
  <c r="K48" i="51" s="1"/>
  <c r="AY47" i="51"/>
  <c r="AR47" i="51"/>
  <c r="AO47" i="51"/>
  <c r="AM47" i="51"/>
  <c r="AL47" i="51"/>
  <c r="AJ47" i="51"/>
  <c r="AF47" i="51"/>
  <c r="AE47" i="51"/>
  <c r="AC47" i="51"/>
  <c r="AB47" i="51"/>
  <c r="X47" i="51"/>
  <c r="Y47" i="51" s="1"/>
  <c r="W47" i="51"/>
  <c r="V47" i="51"/>
  <c r="U47" i="51"/>
  <c r="T47" i="51"/>
  <c r="R47" i="51"/>
  <c r="S47" i="51" s="1"/>
  <c r="P47" i="51"/>
  <c r="Q47" i="51" s="1"/>
  <c r="N47" i="51"/>
  <c r="O47" i="51" s="1"/>
  <c r="L47" i="51"/>
  <c r="M47" i="51" s="1"/>
  <c r="K47" i="51"/>
  <c r="J47" i="51"/>
  <c r="AY46" i="51"/>
  <c r="AR46" i="51"/>
  <c r="AO46" i="51"/>
  <c r="AM46" i="51"/>
  <c r="AL46" i="51"/>
  <c r="AJ46" i="51"/>
  <c r="AE46" i="51"/>
  <c r="AF46" i="51" s="1"/>
  <c r="AC46" i="51"/>
  <c r="AB46" i="51"/>
  <c r="X46" i="51"/>
  <c r="Y46" i="51" s="1"/>
  <c r="V46" i="51"/>
  <c r="W46" i="51" s="1"/>
  <c r="T46" i="51"/>
  <c r="U46" i="51" s="1"/>
  <c r="R46" i="51"/>
  <c r="S46" i="51" s="1"/>
  <c r="Q46" i="51"/>
  <c r="P46" i="51"/>
  <c r="O46" i="51"/>
  <c r="N46" i="51"/>
  <c r="L46" i="51"/>
  <c r="M46" i="51" s="1"/>
  <c r="K46" i="51"/>
  <c r="J46" i="51"/>
  <c r="AY45" i="51"/>
  <c r="AR45" i="51"/>
  <c r="AO45" i="51"/>
  <c r="AM45" i="51"/>
  <c r="AL45" i="51"/>
  <c r="AJ45" i="51"/>
  <c r="AF45" i="51"/>
  <c r="AE45" i="51"/>
  <c r="AC45" i="51"/>
  <c r="AB45" i="51"/>
  <c r="X45" i="51"/>
  <c r="Y45" i="51" s="1"/>
  <c r="W45" i="51"/>
  <c r="V45" i="51"/>
  <c r="U45" i="51"/>
  <c r="T45" i="51"/>
  <c r="R45" i="51"/>
  <c r="S45" i="51" s="1"/>
  <c r="P45" i="51"/>
  <c r="Q45" i="51" s="1"/>
  <c r="O45" i="51"/>
  <c r="N45" i="51"/>
  <c r="M45" i="51"/>
  <c r="L45" i="51"/>
  <c r="J45" i="51"/>
  <c r="K45" i="51" s="1"/>
  <c r="AY44" i="51"/>
  <c r="AR44" i="51"/>
  <c r="AO44" i="51"/>
  <c r="AM44" i="51"/>
  <c r="AL44" i="51"/>
  <c r="AJ44" i="51"/>
  <c r="AE44" i="51"/>
  <c r="AF44" i="51" s="1"/>
  <c r="AC44" i="51"/>
  <c r="AB44" i="51"/>
  <c r="X44" i="51"/>
  <c r="Y44" i="51" s="1"/>
  <c r="V44" i="51"/>
  <c r="W44" i="51" s="1"/>
  <c r="T44" i="51"/>
  <c r="U44" i="51" s="1"/>
  <c r="R44" i="51"/>
  <c r="S44" i="51" s="1"/>
  <c r="Q44" i="51"/>
  <c r="P44" i="51"/>
  <c r="N44" i="51"/>
  <c r="O44" i="51" s="1"/>
  <c r="L44" i="51"/>
  <c r="M44" i="51" s="1"/>
  <c r="J44" i="51"/>
  <c r="K44" i="51" s="1"/>
  <c r="AY43" i="51"/>
  <c r="AR43" i="51"/>
  <c r="AO43" i="51"/>
  <c r="AM43" i="51"/>
  <c r="AL43" i="51"/>
  <c r="AJ43" i="51"/>
  <c r="AE43" i="51"/>
  <c r="AF43" i="51" s="1"/>
  <c r="AC43" i="51"/>
  <c r="AB43" i="51"/>
  <c r="X43" i="51"/>
  <c r="Y43" i="51" s="1"/>
  <c r="V43" i="51"/>
  <c r="W43" i="51" s="1"/>
  <c r="T43" i="51"/>
  <c r="U43" i="51" s="1"/>
  <c r="R43" i="51"/>
  <c r="S43" i="51" s="1"/>
  <c r="P43" i="51"/>
  <c r="Q43" i="51" s="1"/>
  <c r="O43" i="51"/>
  <c r="N43" i="51"/>
  <c r="L43" i="51"/>
  <c r="M43" i="51" s="1"/>
  <c r="J43" i="51"/>
  <c r="K43" i="51" s="1"/>
  <c r="AY42" i="51"/>
  <c r="AR42" i="51"/>
  <c r="AO42" i="51"/>
  <c r="AM42" i="51"/>
  <c r="AL42" i="51"/>
  <c r="AJ42" i="51"/>
  <c r="AE42" i="51"/>
  <c r="AF42" i="51" s="1"/>
  <c r="AC42" i="51"/>
  <c r="AB42" i="51"/>
  <c r="X42" i="51"/>
  <c r="Y42" i="51" s="1"/>
  <c r="V42" i="51"/>
  <c r="W42" i="51" s="1"/>
  <c r="T42" i="51"/>
  <c r="U42" i="51" s="1"/>
  <c r="R42" i="51"/>
  <c r="S42" i="51" s="1"/>
  <c r="Q42" i="51"/>
  <c r="P42" i="51"/>
  <c r="N42" i="51"/>
  <c r="O42" i="51" s="1"/>
  <c r="L42" i="51"/>
  <c r="M42" i="51" s="1"/>
  <c r="K42" i="51"/>
  <c r="J42" i="51"/>
  <c r="AY41" i="51"/>
  <c r="AR41" i="51"/>
  <c r="AO41" i="51"/>
  <c r="AM41" i="51"/>
  <c r="AL41" i="51"/>
  <c r="AJ41" i="51"/>
  <c r="AF41" i="51"/>
  <c r="AE41" i="51"/>
  <c r="AC41" i="51"/>
  <c r="AB41" i="51"/>
  <c r="X41" i="51"/>
  <c r="Y41" i="51" s="1"/>
  <c r="W41" i="51"/>
  <c r="V41" i="51"/>
  <c r="U41" i="51"/>
  <c r="T41" i="51"/>
  <c r="R41" i="51"/>
  <c r="S41" i="51" s="1"/>
  <c r="P41" i="51"/>
  <c r="Q41" i="51" s="1"/>
  <c r="O41" i="51"/>
  <c r="N41" i="51"/>
  <c r="M41" i="51"/>
  <c r="L41" i="51"/>
  <c r="J41" i="51"/>
  <c r="K41" i="51" s="1"/>
  <c r="AY40" i="51"/>
  <c r="AR40" i="51"/>
  <c r="AO40" i="51"/>
  <c r="AM40" i="51"/>
  <c r="AL40" i="51"/>
  <c r="AJ40" i="51"/>
  <c r="AE40" i="51"/>
  <c r="AF40" i="51" s="1"/>
  <c r="AC40" i="51"/>
  <c r="AB40" i="51"/>
  <c r="X40" i="51"/>
  <c r="Y40" i="51" s="1"/>
  <c r="V40" i="51"/>
  <c r="W40" i="51" s="1"/>
  <c r="T40" i="51"/>
  <c r="U40" i="51" s="1"/>
  <c r="R40" i="51"/>
  <c r="S40" i="51" s="1"/>
  <c r="Q40" i="51"/>
  <c r="P40" i="51"/>
  <c r="N40" i="51"/>
  <c r="O40" i="51" s="1"/>
  <c r="L40" i="51"/>
  <c r="M40" i="51" s="1"/>
  <c r="K40" i="51"/>
  <c r="J40" i="51"/>
  <c r="AY39" i="51"/>
  <c r="AR39" i="51"/>
  <c r="AO39" i="51"/>
  <c r="AM39" i="51"/>
  <c r="AL39" i="51"/>
  <c r="AJ39" i="51"/>
  <c r="AF39" i="51"/>
  <c r="AE39" i="51"/>
  <c r="AC39" i="51"/>
  <c r="AB39" i="51"/>
  <c r="X39" i="51"/>
  <c r="Y39" i="51" s="1"/>
  <c r="V39" i="51"/>
  <c r="W39" i="51" s="1"/>
  <c r="T39" i="51"/>
  <c r="U39" i="51" s="1"/>
  <c r="R39" i="51"/>
  <c r="S39" i="51" s="1"/>
  <c r="P39" i="51"/>
  <c r="Q39" i="51" s="1"/>
  <c r="O39" i="51"/>
  <c r="N39" i="51"/>
  <c r="L39" i="51"/>
  <c r="M39" i="51" s="1"/>
  <c r="J39" i="51"/>
  <c r="K39" i="51" s="1"/>
  <c r="AY38" i="51"/>
  <c r="AR38" i="51"/>
  <c r="AO38" i="51"/>
  <c r="AM38" i="51"/>
  <c r="AL38" i="51"/>
  <c r="AJ38" i="51"/>
  <c r="AE38" i="51"/>
  <c r="AF38" i="51" s="1"/>
  <c r="AC38" i="51"/>
  <c r="AB38" i="51"/>
  <c r="X38" i="51"/>
  <c r="Y38" i="51" s="1"/>
  <c r="V38" i="51"/>
  <c r="W38" i="51" s="1"/>
  <c r="T38" i="51"/>
  <c r="U38" i="51" s="1"/>
  <c r="R38" i="51"/>
  <c r="S38" i="51" s="1"/>
  <c r="Q38" i="51"/>
  <c r="P38" i="51"/>
  <c r="N38" i="51"/>
  <c r="O38" i="51" s="1"/>
  <c r="L38" i="51"/>
  <c r="M38" i="51" s="1"/>
  <c r="K38" i="51"/>
  <c r="J38" i="51"/>
  <c r="AY37" i="51"/>
  <c r="AR37" i="51"/>
  <c r="AO37" i="51"/>
  <c r="AM37" i="51"/>
  <c r="AL37" i="51"/>
  <c r="AJ37" i="51"/>
  <c r="AF37" i="51"/>
  <c r="AE37" i="51"/>
  <c r="AC37" i="51"/>
  <c r="AB37" i="51"/>
  <c r="X37" i="51"/>
  <c r="Y37" i="51" s="1"/>
  <c r="W37" i="51"/>
  <c r="V37" i="51"/>
  <c r="U37" i="51"/>
  <c r="T37" i="51"/>
  <c r="R37" i="51"/>
  <c r="S37" i="51" s="1"/>
  <c r="P37" i="51"/>
  <c r="Q37" i="51" s="1"/>
  <c r="N37" i="51"/>
  <c r="O37" i="51" s="1"/>
  <c r="M37" i="51"/>
  <c r="L37" i="51"/>
  <c r="J37" i="51"/>
  <c r="K37" i="51" s="1"/>
  <c r="AY36" i="51"/>
  <c r="AR36" i="51"/>
  <c r="AO36" i="51"/>
  <c r="AM36" i="51"/>
  <c r="AL36" i="51"/>
  <c r="AJ36" i="51"/>
  <c r="AE36" i="51"/>
  <c r="AF36" i="51" s="1"/>
  <c r="AC36" i="51"/>
  <c r="AB36" i="51"/>
  <c r="X36" i="51"/>
  <c r="Y36" i="51" s="1"/>
  <c r="V36" i="51"/>
  <c r="W36" i="51" s="1"/>
  <c r="T36" i="51"/>
  <c r="U36" i="51" s="1"/>
  <c r="R36" i="51"/>
  <c r="S36" i="51" s="1"/>
  <c r="Q36" i="51"/>
  <c r="P36" i="51"/>
  <c r="N36" i="51"/>
  <c r="O36" i="51" s="1"/>
  <c r="L36" i="51"/>
  <c r="M36" i="51" s="1"/>
  <c r="J36" i="51"/>
  <c r="K36" i="51" s="1"/>
  <c r="AY35" i="51"/>
  <c r="AR35" i="51"/>
  <c r="AO35" i="51"/>
  <c r="AM35" i="51"/>
  <c r="AL35" i="51"/>
  <c r="AJ35" i="51"/>
  <c r="AE35" i="51"/>
  <c r="AF35" i="51" s="1"/>
  <c r="AC35" i="51"/>
  <c r="AB35" i="51"/>
  <c r="X35" i="51"/>
  <c r="Y35" i="51" s="1"/>
  <c r="V35" i="51"/>
  <c r="W35" i="51" s="1"/>
  <c r="U35" i="51"/>
  <c r="T35" i="51"/>
  <c r="R35" i="51"/>
  <c r="S35" i="51" s="1"/>
  <c r="P35" i="51"/>
  <c r="Q35" i="51" s="1"/>
  <c r="N35" i="51"/>
  <c r="O35" i="51" s="1"/>
  <c r="L35" i="51"/>
  <c r="M35" i="51" s="1"/>
  <c r="J35" i="51"/>
  <c r="K35" i="51" s="1"/>
  <c r="AY34" i="51"/>
  <c r="AR34" i="51"/>
  <c r="AO34" i="51"/>
  <c r="AM34" i="51"/>
  <c r="AL34" i="51"/>
  <c r="AJ34" i="51"/>
  <c r="AE34" i="51"/>
  <c r="AF34" i="51" s="1"/>
  <c r="AC34" i="51"/>
  <c r="AB34" i="51"/>
  <c r="X34" i="51"/>
  <c r="Y34" i="51" s="1"/>
  <c r="V34" i="51"/>
  <c r="W34" i="51" s="1"/>
  <c r="T34" i="51"/>
  <c r="U34" i="51" s="1"/>
  <c r="R34" i="51"/>
  <c r="S34" i="51" s="1"/>
  <c r="Q34" i="51"/>
  <c r="P34" i="51"/>
  <c r="N34" i="51"/>
  <c r="O34" i="51" s="1"/>
  <c r="L34" i="51"/>
  <c r="M34" i="51" s="1"/>
  <c r="K34" i="51"/>
  <c r="J34" i="51"/>
  <c r="AY33" i="51"/>
  <c r="AR33" i="51"/>
  <c r="AO33" i="51"/>
  <c r="AM33" i="51"/>
  <c r="AL33" i="51"/>
  <c r="AJ33" i="51"/>
  <c r="AF33" i="51"/>
  <c r="AE33" i="51"/>
  <c r="AC33" i="51"/>
  <c r="AB33" i="51"/>
  <c r="X33" i="51"/>
  <c r="Y33" i="51" s="1"/>
  <c r="W33" i="51"/>
  <c r="V33" i="51"/>
  <c r="T33" i="51"/>
  <c r="U33" i="51" s="1"/>
  <c r="R33" i="51"/>
  <c r="S33" i="51" s="1"/>
  <c r="P33" i="51"/>
  <c r="Q33" i="51" s="1"/>
  <c r="N33" i="51"/>
  <c r="O33" i="51" s="1"/>
  <c r="M33" i="51"/>
  <c r="L33" i="51"/>
  <c r="J33" i="51"/>
  <c r="K33" i="51" s="1"/>
  <c r="AY32" i="51"/>
  <c r="AR32" i="51"/>
  <c r="AO32" i="51"/>
  <c r="AM32" i="51"/>
  <c r="AL32" i="51"/>
  <c r="AJ32" i="51"/>
  <c r="AE32" i="51"/>
  <c r="AF32" i="51" s="1"/>
  <c r="AC32" i="51"/>
  <c r="AB32" i="51"/>
  <c r="X32" i="51"/>
  <c r="Y32" i="51" s="1"/>
  <c r="V32" i="51"/>
  <c r="W32" i="51" s="1"/>
  <c r="T32" i="51"/>
  <c r="U32" i="51" s="1"/>
  <c r="S32" i="51"/>
  <c r="R32" i="51"/>
  <c r="P32" i="51"/>
  <c r="Q32" i="51" s="1"/>
  <c r="N32" i="51"/>
  <c r="O32" i="51" s="1"/>
  <c r="L32" i="51"/>
  <c r="M32" i="51" s="1"/>
  <c r="J32" i="51"/>
  <c r="K32" i="51" s="1"/>
  <c r="AY31" i="51"/>
  <c r="AX31" i="51"/>
  <c r="AT31" i="51"/>
  <c r="AR31" i="51"/>
  <c r="AO31" i="51"/>
  <c r="AM31" i="51"/>
  <c r="AL31" i="51"/>
  <c r="AJ31" i="51"/>
  <c r="AF31" i="51"/>
  <c r="AE31" i="51"/>
  <c r="AC31" i="51"/>
  <c r="AB31" i="51"/>
  <c r="X31" i="51"/>
  <c r="Y31" i="51" s="1"/>
  <c r="V31" i="51"/>
  <c r="W31" i="51" s="1"/>
  <c r="T31" i="51"/>
  <c r="U31" i="51" s="1"/>
  <c r="S31" i="51"/>
  <c r="R31" i="51"/>
  <c r="P31" i="51"/>
  <c r="Q31" i="51" s="1"/>
  <c r="O31" i="51"/>
  <c r="N31" i="51"/>
  <c r="M31" i="51"/>
  <c r="L31" i="51"/>
  <c r="J31" i="51"/>
  <c r="K31" i="51" s="1"/>
  <c r="AY30" i="51"/>
  <c r="AR30" i="51"/>
  <c r="AO30" i="51"/>
  <c r="AM30" i="51"/>
  <c r="AL30" i="51"/>
  <c r="AJ30" i="51"/>
  <c r="AE30" i="51"/>
  <c r="AF30" i="51" s="1"/>
  <c r="AC30" i="51"/>
  <c r="AB30" i="51"/>
  <c r="Y30" i="51"/>
  <c r="X30" i="51"/>
  <c r="V30" i="51"/>
  <c r="W30" i="51" s="1"/>
  <c r="T30" i="51"/>
  <c r="U30" i="51" s="1"/>
  <c r="R30" i="51"/>
  <c r="S30" i="51" s="1"/>
  <c r="P30" i="51"/>
  <c r="Q30" i="51" s="1"/>
  <c r="O30" i="51"/>
  <c r="N30" i="51"/>
  <c r="L30" i="51"/>
  <c r="M30" i="51" s="1"/>
  <c r="K30" i="51"/>
  <c r="J30" i="51"/>
  <c r="AY29" i="51"/>
  <c r="AX29" i="51"/>
  <c r="AV29" i="51"/>
  <c r="AT29" i="51"/>
  <c r="AR29" i="51"/>
  <c r="AO29" i="51"/>
  <c r="AM29" i="51"/>
  <c r="AL29" i="51"/>
  <c r="AJ29" i="51"/>
  <c r="AE29" i="51"/>
  <c r="AF29" i="51" s="1"/>
  <c r="AC29" i="51"/>
  <c r="AB29" i="51"/>
  <c r="Y29" i="51"/>
  <c r="X29" i="51"/>
  <c r="W29" i="51"/>
  <c r="V29" i="51"/>
  <c r="T29" i="51"/>
  <c r="U29" i="51" s="1"/>
  <c r="R29" i="51"/>
  <c r="S29" i="51" s="1"/>
  <c r="Q29" i="51"/>
  <c r="P29" i="51"/>
  <c r="N29" i="51"/>
  <c r="O29" i="51" s="1"/>
  <c r="M29" i="51"/>
  <c r="L29" i="51"/>
  <c r="J29" i="51"/>
  <c r="K29" i="51" s="1"/>
  <c r="AY28" i="51"/>
  <c r="AX28" i="51"/>
  <c r="AV28" i="51"/>
  <c r="AT28" i="51"/>
  <c r="AR28" i="51"/>
  <c r="AO28" i="51"/>
  <c r="AM28" i="51"/>
  <c r="AL28" i="51"/>
  <c r="AJ28" i="51"/>
  <c r="AF28" i="51"/>
  <c r="AE28" i="51"/>
  <c r="AC28" i="51"/>
  <c r="AB28" i="51"/>
  <c r="X28" i="51"/>
  <c r="Y28" i="51" s="1"/>
  <c r="V28" i="51"/>
  <c r="W28" i="51" s="1"/>
  <c r="U28" i="51"/>
  <c r="T28" i="51"/>
  <c r="R28" i="51"/>
  <c r="S28" i="51" s="1"/>
  <c r="P28" i="51"/>
  <c r="Q28" i="51" s="1"/>
  <c r="N28" i="51"/>
  <c r="O28" i="51" s="1"/>
  <c r="L28" i="51"/>
  <c r="M28" i="51" s="1"/>
  <c r="J28" i="51"/>
  <c r="K28" i="51" s="1"/>
  <c r="AY27" i="51"/>
  <c r="AX27" i="51"/>
  <c r="AV27" i="51"/>
  <c r="AT27" i="51"/>
  <c r="AR27" i="51"/>
  <c r="AO27" i="51"/>
  <c r="AM27" i="51"/>
  <c r="AL27" i="51"/>
  <c r="AJ27" i="51"/>
  <c r="AF27" i="51"/>
  <c r="AE27" i="51"/>
  <c r="AC27" i="51"/>
  <c r="AB27" i="51"/>
  <c r="X27" i="51"/>
  <c r="Y27" i="51" s="1"/>
  <c r="V27" i="51"/>
  <c r="W27" i="51" s="1"/>
  <c r="T27" i="51"/>
  <c r="U27" i="51" s="1"/>
  <c r="S27" i="51"/>
  <c r="R27" i="51"/>
  <c r="P27" i="51"/>
  <c r="Q27" i="51" s="1"/>
  <c r="N27" i="51"/>
  <c r="O27" i="51" s="1"/>
  <c r="M27" i="51"/>
  <c r="L27" i="51"/>
  <c r="J27" i="51"/>
  <c r="K27" i="51" s="1"/>
  <c r="AY26" i="51"/>
  <c r="AX26" i="51"/>
  <c r="AV26" i="51"/>
  <c r="AT26" i="51"/>
  <c r="AR26" i="51"/>
  <c r="AO26" i="51"/>
  <c r="AM26" i="51"/>
  <c r="AL26" i="51"/>
  <c r="AJ26" i="51"/>
  <c r="AE26" i="51"/>
  <c r="AF26" i="51" s="1"/>
  <c r="AC26" i="51"/>
  <c r="AB26" i="51"/>
  <c r="X26" i="51"/>
  <c r="Y26" i="51" s="1"/>
  <c r="V26" i="51"/>
  <c r="W26" i="51" s="1"/>
  <c r="U26" i="51"/>
  <c r="T26" i="51"/>
  <c r="R26" i="51"/>
  <c r="S26" i="51" s="1"/>
  <c r="P26" i="51"/>
  <c r="Q26" i="51" s="1"/>
  <c r="N26" i="51"/>
  <c r="O26" i="51" s="1"/>
  <c r="L26" i="51"/>
  <c r="M26" i="51" s="1"/>
  <c r="J26" i="51"/>
  <c r="K26" i="51" s="1"/>
  <c r="AY25" i="51"/>
  <c r="AX25" i="51"/>
  <c r="AV25" i="51"/>
  <c r="AT25" i="51"/>
  <c r="AR25" i="51"/>
  <c r="AO25" i="51"/>
  <c r="AM25" i="51"/>
  <c r="AL25" i="51"/>
  <c r="AJ25" i="51"/>
  <c r="AE25" i="51"/>
  <c r="AF25" i="51" s="1"/>
  <c r="AC25" i="51"/>
  <c r="AB25" i="51"/>
  <c r="X25" i="51"/>
  <c r="Y25" i="51" s="1"/>
  <c r="V25" i="51"/>
  <c r="W25" i="51" s="1"/>
  <c r="T25" i="51"/>
  <c r="U25" i="51" s="1"/>
  <c r="R25" i="51"/>
  <c r="S25" i="51" s="1"/>
  <c r="P25" i="51"/>
  <c r="Q25" i="51" s="1"/>
  <c r="O25" i="51"/>
  <c r="N25" i="51"/>
  <c r="L25" i="51"/>
  <c r="M25" i="51" s="1"/>
  <c r="J25" i="51"/>
  <c r="K25" i="51" s="1"/>
  <c r="AY24" i="51"/>
  <c r="AX24" i="51"/>
  <c r="AV24" i="51"/>
  <c r="AT24" i="51"/>
  <c r="AR24" i="51"/>
  <c r="AO24" i="51"/>
  <c r="AM24" i="51"/>
  <c r="AL24" i="51"/>
  <c r="AJ24" i="51"/>
  <c r="AE24" i="51"/>
  <c r="AF24" i="51" s="1"/>
  <c r="AC24" i="51"/>
  <c r="AB24" i="51"/>
  <c r="X24" i="51"/>
  <c r="Y24" i="51" s="1"/>
  <c r="V24" i="51"/>
  <c r="W24" i="51" s="1"/>
  <c r="T24" i="51"/>
  <c r="U24" i="51" s="1"/>
  <c r="S24" i="51"/>
  <c r="R24" i="51"/>
  <c r="P24" i="51"/>
  <c r="Q24" i="51" s="1"/>
  <c r="N24" i="51"/>
  <c r="O24" i="51" s="1"/>
  <c r="L24" i="51"/>
  <c r="M24" i="51" s="1"/>
  <c r="J24" i="51"/>
  <c r="K24" i="51" s="1"/>
  <c r="AY23" i="51"/>
  <c r="AX23" i="51"/>
  <c r="AV23" i="51"/>
  <c r="AT23" i="51"/>
  <c r="AR23" i="51"/>
  <c r="AO23" i="51"/>
  <c r="AM23" i="51"/>
  <c r="AL23" i="51"/>
  <c r="AJ23" i="51"/>
  <c r="AE23" i="51"/>
  <c r="AF23" i="51" s="1"/>
  <c r="AC23" i="51"/>
  <c r="AB23" i="51"/>
  <c r="X23" i="51"/>
  <c r="Y23" i="51" s="1"/>
  <c r="V23" i="51"/>
  <c r="W23" i="51" s="1"/>
  <c r="T23" i="51"/>
  <c r="U23" i="51" s="1"/>
  <c r="R23" i="51"/>
  <c r="S23" i="51" s="1"/>
  <c r="P23" i="51"/>
  <c r="Q23" i="51" s="1"/>
  <c r="N23" i="51"/>
  <c r="O23" i="51" s="1"/>
  <c r="L23" i="51"/>
  <c r="M23" i="51" s="1"/>
  <c r="J23" i="51"/>
  <c r="K23" i="51" s="1"/>
  <c r="AY22" i="51"/>
  <c r="AX22" i="51"/>
  <c r="AV22" i="51"/>
  <c r="AT22" i="51"/>
  <c r="AR22" i="51"/>
  <c r="AO22" i="51"/>
  <c r="AM22" i="51"/>
  <c r="AL22" i="51"/>
  <c r="AJ22" i="51"/>
  <c r="AE22" i="51"/>
  <c r="AF22" i="51" s="1"/>
  <c r="AC22" i="51"/>
  <c r="AB22" i="51"/>
  <c r="X22" i="51"/>
  <c r="Y22" i="51" s="1"/>
  <c r="W22" i="51"/>
  <c r="V22" i="51"/>
  <c r="T22" i="51"/>
  <c r="U22" i="51" s="1"/>
  <c r="R22" i="51"/>
  <c r="S22" i="51" s="1"/>
  <c r="Q22" i="51"/>
  <c r="P22" i="51"/>
  <c r="N22" i="51"/>
  <c r="O22" i="51" s="1"/>
  <c r="L22" i="51"/>
  <c r="M22" i="51" s="1"/>
  <c r="J22" i="51"/>
  <c r="K22" i="51" s="1"/>
  <c r="AY21" i="51"/>
  <c r="AR21" i="51"/>
  <c r="AO21" i="51"/>
  <c r="AM21" i="51"/>
  <c r="AL21" i="51"/>
  <c r="AJ21" i="51"/>
  <c r="AE21" i="51"/>
  <c r="AF21" i="51" s="1"/>
  <c r="AC21" i="51"/>
  <c r="AB21" i="51"/>
  <c r="X21" i="51"/>
  <c r="Y21" i="51" s="1"/>
  <c r="V21" i="51"/>
  <c r="W21" i="51" s="1"/>
  <c r="T21" i="51"/>
  <c r="U21" i="51" s="1"/>
  <c r="S21" i="51"/>
  <c r="R21" i="51"/>
  <c r="P21" i="51"/>
  <c r="Q21" i="51" s="1"/>
  <c r="N21" i="51"/>
  <c r="O21" i="51" s="1"/>
  <c r="L21" i="51"/>
  <c r="M21" i="51" s="1"/>
  <c r="J21" i="51"/>
  <c r="K21" i="51" s="1"/>
  <c r="AY20" i="51"/>
  <c r="AR20" i="51"/>
  <c r="AO20" i="51"/>
  <c r="AM20" i="51"/>
  <c r="AL20" i="51"/>
  <c r="AJ20" i="51"/>
  <c r="AF20" i="51"/>
  <c r="AE20" i="51"/>
  <c r="AC20" i="51"/>
  <c r="AB20" i="51"/>
  <c r="X20" i="51"/>
  <c r="Y20" i="51" s="1"/>
  <c r="W20" i="51"/>
  <c r="V20" i="51"/>
  <c r="T20" i="51"/>
  <c r="U20" i="51" s="1"/>
  <c r="R20" i="51"/>
  <c r="S20" i="51" s="1"/>
  <c r="P20" i="51"/>
  <c r="Q20" i="51" s="1"/>
  <c r="N20" i="51"/>
  <c r="O20" i="51" s="1"/>
  <c r="M20" i="51"/>
  <c r="L20" i="51"/>
  <c r="J20" i="51"/>
  <c r="K20" i="51" s="1"/>
  <c r="AY19" i="51"/>
  <c r="AX19" i="51"/>
  <c r="AV19" i="51"/>
  <c r="AT19" i="51"/>
  <c r="AR19" i="51"/>
  <c r="AO19" i="51"/>
  <c r="AM19" i="51"/>
  <c r="AL19" i="51"/>
  <c r="AJ19" i="51"/>
  <c r="AE19" i="51"/>
  <c r="AF19" i="51" s="1"/>
  <c r="AC19" i="51"/>
  <c r="AB19" i="51"/>
  <c r="Y19" i="51"/>
  <c r="X19" i="51"/>
  <c r="V19" i="51"/>
  <c r="W19" i="51" s="1"/>
  <c r="T19" i="51"/>
  <c r="U19" i="51" s="1"/>
  <c r="R19" i="51"/>
  <c r="S19" i="51" s="1"/>
  <c r="P19" i="51"/>
  <c r="Q19" i="51" s="1"/>
  <c r="N19" i="51"/>
  <c r="O19" i="51" s="1"/>
  <c r="L19" i="51"/>
  <c r="M19" i="51" s="1"/>
  <c r="J19" i="51"/>
  <c r="K19" i="51" s="1"/>
  <c r="AY18" i="51"/>
  <c r="AX18" i="51"/>
  <c r="AV18" i="51"/>
  <c r="AT18" i="51"/>
  <c r="AR18" i="51"/>
  <c r="AO18" i="51"/>
  <c r="AM18" i="51"/>
  <c r="AL18" i="51"/>
  <c r="AJ18" i="51"/>
  <c r="AF18" i="51"/>
  <c r="AE18" i="51"/>
  <c r="AC18" i="51"/>
  <c r="AB18" i="51"/>
  <c r="X18" i="51"/>
  <c r="Y18" i="51" s="1"/>
  <c r="V18" i="51"/>
  <c r="W18" i="51" s="1"/>
  <c r="T18" i="51"/>
  <c r="U18" i="51" s="1"/>
  <c r="S18" i="51"/>
  <c r="R18" i="51"/>
  <c r="P18" i="51"/>
  <c r="Q18" i="51" s="1"/>
  <c r="N18" i="51"/>
  <c r="O18" i="51" s="1"/>
  <c r="L18" i="51"/>
  <c r="M18" i="51" s="1"/>
  <c r="J18" i="51"/>
  <c r="K18" i="51" s="1"/>
  <c r="AY17" i="51"/>
  <c r="AX17" i="51"/>
  <c r="AV17" i="51"/>
  <c r="AT17" i="51"/>
  <c r="AR17" i="51"/>
  <c r="AO17" i="51"/>
  <c r="AM17" i="51"/>
  <c r="AL17" i="51"/>
  <c r="AJ17" i="51"/>
  <c r="AE17" i="51"/>
  <c r="AF17" i="51" s="1"/>
  <c r="AC17" i="51"/>
  <c r="AB17" i="51"/>
  <c r="X17" i="51"/>
  <c r="Y17" i="51" s="1"/>
  <c r="W17" i="51"/>
  <c r="V17" i="51"/>
  <c r="T17" i="51"/>
  <c r="U17" i="51" s="1"/>
  <c r="R17" i="51"/>
  <c r="S17" i="51" s="1"/>
  <c r="P17" i="51"/>
  <c r="Q17" i="51" s="1"/>
  <c r="N17" i="51"/>
  <c r="O17" i="51" s="1"/>
  <c r="L17" i="51"/>
  <c r="M17" i="51" s="1"/>
  <c r="J17" i="51"/>
  <c r="K17" i="51" s="1"/>
  <c r="AY16" i="51"/>
  <c r="AX16" i="51"/>
  <c r="AV16" i="51"/>
  <c r="AT16" i="51"/>
  <c r="AR16" i="51"/>
  <c r="AO16" i="51"/>
  <c r="AM16" i="51"/>
  <c r="AL16" i="51"/>
  <c r="AJ16" i="51"/>
  <c r="AE16" i="51"/>
  <c r="AF16" i="51" s="1"/>
  <c r="AC16" i="51"/>
  <c r="AB16" i="51"/>
  <c r="X16" i="51"/>
  <c r="Y16" i="51" s="1"/>
  <c r="V16" i="51"/>
  <c r="W16" i="51" s="1"/>
  <c r="T16" i="51"/>
  <c r="U16" i="51" s="1"/>
  <c r="R16" i="51"/>
  <c r="S16" i="51" s="1"/>
  <c r="Q16" i="51"/>
  <c r="P16" i="51"/>
  <c r="N16" i="51"/>
  <c r="O16" i="51" s="1"/>
  <c r="L16" i="51"/>
  <c r="M16" i="51" s="1"/>
  <c r="K16" i="51"/>
  <c r="J16" i="51"/>
  <c r="AY15" i="51"/>
  <c r="AX15" i="51"/>
  <c r="AV15" i="51"/>
  <c r="AT15" i="51"/>
  <c r="AR15" i="51"/>
  <c r="AO15" i="51"/>
  <c r="AM15" i="51"/>
  <c r="AL15" i="51"/>
  <c r="AJ15" i="51"/>
  <c r="AF15" i="51"/>
  <c r="AE15" i="51"/>
  <c r="AC15" i="51"/>
  <c r="AB15" i="51"/>
  <c r="X15" i="51"/>
  <c r="Y15" i="51" s="1"/>
  <c r="V15" i="51"/>
  <c r="W15" i="51" s="1"/>
  <c r="T15" i="51"/>
  <c r="U15" i="51" s="1"/>
  <c r="R15" i="51"/>
  <c r="S15" i="51" s="1"/>
  <c r="P15" i="51"/>
  <c r="Q15" i="51" s="1"/>
  <c r="N15" i="51"/>
  <c r="O15" i="51" s="1"/>
  <c r="L15" i="51"/>
  <c r="M15" i="51" s="1"/>
  <c r="J15" i="51"/>
  <c r="K15" i="51" s="1"/>
  <c r="AY14" i="51"/>
  <c r="AX14" i="51"/>
  <c r="AV14" i="51"/>
  <c r="AT14" i="51"/>
  <c r="AR14" i="51"/>
  <c r="AO14" i="51"/>
  <c r="AM14" i="51"/>
  <c r="AL14" i="51"/>
  <c r="AJ14" i="51"/>
  <c r="AE14" i="51"/>
  <c r="AF14" i="51" s="1"/>
  <c r="AC14" i="51"/>
  <c r="AB14" i="51"/>
  <c r="X14" i="51"/>
  <c r="Y14" i="51" s="1"/>
  <c r="W14" i="51"/>
  <c r="V14" i="51"/>
  <c r="T14" i="51"/>
  <c r="U14" i="51" s="1"/>
  <c r="R14" i="51"/>
  <c r="S14" i="51" s="1"/>
  <c r="Q14" i="51"/>
  <c r="P14" i="51"/>
  <c r="N14" i="51"/>
  <c r="O14" i="51" s="1"/>
  <c r="L14" i="51"/>
  <c r="M14" i="51" s="1"/>
  <c r="J14" i="51"/>
  <c r="K14" i="51" s="1"/>
  <c r="AY13" i="51"/>
  <c r="AX13" i="51"/>
  <c r="AV13" i="51"/>
  <c r="AT13" i="51"/>
  <c r="AR13" i="51"/>
  <c r="AO13" i="51"/>
  <c r="AM13" i="51"/>
  <c r="AL13" i="51"/>
  <c r="AJ13" i="51"/>
  <c r="AF13" i="51"/>
  <c r="AE13" i="51"/>
  <c r="AC13" i="51"/>
  <c r="AB13" i="51"/>
  <c r="X13" i="51"/>
  <c r="Y13" i="51" s="1"/>
  <c r="V13" i="51"/>
  <c r="W13" i="51" s="1"/>
  <c r="T13" i="51"/>
  <c r="U13" i="51" s="1"/>
  <c r="S13" i="51"/>
  <c r="R13" i="51"/>
  <c r="P13" i="51"/>
  <c r="Q13" i="51" s="1"/>
  <c r="N13" i="51"/>
  <c r="O13" i="51" s="1"/>
  <c r="L13" i="51"/>
  <c r="M13" i="51" s="1"/>
  <c r="J13" i="51"/>
  <c r="K13" i="51" s="1"/>
  <c r="AY12" i="51"/>
  <c r="AR12" i="51"/>
  <c r="AO12" i="51"/>
  <c r="AM12" i="51"/>
  <c r="AL12" i="51"/>
  <c r="AJ12" i="51"/>
  <c r="AF12" i="51"/>
  <c r="AE12" i="51"/>
  <c r="AC12" i="51"/>
  <c r="AB12" i="51"/>
  <c r="X12" i="51"/>
  <c r="Y12" i="51" s="1"/>
  <c r="V12" i="51"/>
  <c r="W12" i="51" s="1"/>
  <c r="U12" i="51"/>
  <c r="T12" i="51"/>
  <c r="R12" i="51"/>
  <c r="S12" i="51" s="1"/>
  <c r="P12" i="51"/>
  <c r="Q12" i="51" s="1"/>
  <c r="N12" i="51"/>
  <c r="O12" i="51" s="1"/>
  <c r="L12" i="51"/>
  <c r="M12" i="51" s="1"/>
  <c r="J12" i="51"/>
  <c r="K12" i="51" s="1"/>
  <c r="AY11" i="51"/>
  <c r="AR11" i="51"/>
  <c r="AO11" i="51"/>
  <c r="AM11" i="51"/>
  <c r="AL11" i="51"/>
  <c r="AJ11" i="51"/>
  <c r="AE11" i="51"/>
  <c r="AF11" i="51" s="1"/>
  <c r="AC11" i="51"/>
  <c r="AB11" i="51"/>
  <c r="X11" i="51"/>
  <c r="Y11" i="51" s="1"/>
  <c r="V11" i="51"/>
  <c r="W11" i="51" s="1"/>
  <c r="T11" i="51"/>
  <c r="U11" i="51" s="1"/>
  <c r="R11" i="51"/>
  <c r="S11" i="51" s="1"/>
  <c r="P11" i="51"/>
  <c r="Q11" i="51" s="1"/>
  <c r="N11" i="51"/>
  <c r="O11" i="51" s="1"/>
  <c r="L11" i="51"/>
  <c r="M11" i="51" s="1"/>
  <c r="K11" i="51"/>
  <c r="J11" i="51"/>
  <c r="AY10" i="51"/>
  <c r="AR10" i="51"/>
  <c r="AO10" i="51"/>
  <c r="AM10" i="51"/>
  <c r="AL10" i="51"/>
  <c r="AJ10" i="51"/>
  <c r="AE10" i="51"/>
  <c r="AF10" i="51" s="1"/>
  <c r="AC10" i="51"/>
  <c r="AB10" i="51"/>
  <c r="X10" i="51"/>
  <c r="Y10" i="51" s="1"/>
  <c r="V10" i="51"/>
  <c r="W10" i="51" s="1"/>
  <c r="U10" i="51"/>
  <c r="T10" i="51"/>
  <c r="R10" i="51"/>
  <c r="S10" i="51" s="1"/>
  <c r="P10" i="51"/>
  <c r="Q10" i="51" s="1"/>
  <c r="N10" i="51"/>
  <c r="O10" i="51" s="1"/>
  <c r="L10" i="51"/>
  <c r="M10" i="51" s="1"/>
  <c r="K10" i="51"/>
  <c r="J10" i="51"/>
  <c r="AY9" i="51"/>
  <c r="AR9" i="51"/>
  <c r="AO9" i="51"/>
  <c r="AM9" i="51"/>
  <c r="AL9" i="51"/>
  <c r="AJ9" i="51"/>
  <c r="AE9" i="51"/>
  <c r="AF9" i="51" s="1"/>
  <c r="AC9" i="51"/>
  <c r="AB9" i="51"/>
  <c r="Y9" i="51"/>
  <c r="X9" i="51"/>
  <c r="V9" i="51"/>
  <c r="W9" i="51" s="1"/>
  <c r="T9" i="51"/>
  <c r="U9" i="51" s="1"/>
  <c r="R9" i="51"/>
  <c r="S9" i="51" s="1"/>
  <c r="P9" i="51"/>
  <c r="Q9" i="51" s="1"/>
  <c r="O9" i="51"/>
  <c r="N9" i="51"/>
  <c r="L9" i="51"/>
  <c r="M9" i="51" s="1"/>
  <c r="J9" i="51"/>
  <c r="K9" i="51" s="1"/>
  <c r="AY8" i="51"/>
  <c r="AR8" i="51"/>
  <c r="AO8" i="51"/>
  <c r="AM8" i="51"/>
  <c r="AL8" i="51"/>
  <c r="AJ8" i="51"/>
  <c r="AE8" i="51"/>
  <c r="AF8" i="51" s="1"/>
  <c r="AC8" i="51"/>
  <c r="AB8" i="51"/>
  <c r="Y8" i="51"/>
  <c r="X8" i="51"/>
  <c r="V8" i="51"/>
  <c r="W8" i="51" s="1"/>
  <c r="T8" i="51"/>
  <c r="U8" i="51" s="1"/>
  <c r="S8" i="51"/>
  <c r="R8" i="51"/>
  <c r="P8" i="51"/>
  <c r="Q8" i="51" s="1"/>
  <c r="N8" i="51"/>
  <c r="O8" i="51" s="1"/>
  <c r="L8" i="51"/>
  <c r="M8" i="51" s="1"/>
  <c r="J8" i="51"/>
  <c r="K8" i="51" s="1"/>
  <c r="AY7" i="51"/>
  <c r="AR7" i="51"/>
  <c r="AO7" i="51"/>
  <c r="AM7" i="51"/>
  <c r="AL7" i="51"/>
  <c r="AJ7" i="51"/>
  <c r="AE7" i="51"/>
  <c r="AF7" i="51" s="1"/>
  <c r="AC7" i="51"/>
  <c r="AB7" i="51"/>
  <c r="X7" i="51"/>
  <c r="Y7" i="51" s="1"/>
  <c r="V7" i="51"/>
  <c r="W7" i="51" s="1"/>
  <c r="U7" i="51"/>
  <c r="T7" i="51"/>
  <c r="R7" i="51"/>
  <c r="S7" i="51" s="1"/>
  <c r="P7" i="51"/>
  <c r="Q7" i="51" s="1"/>
  <c r="O7" i="51"/>
  <c r="N7" i="51"/>
  <c r="L7" i="51"/>
  <c r="M7" i="51" s="1"/>
  <c r="J7" i="51"/>
  <c r="K7" i="51" s="1"/>
  <c r="AY6" i="51"/>
  <c r="AX6" i="51"/>
  <c r="AX30" i="51" s="1"/>
  <c r="AW6" i="51"/>
  <c r="AV6" i="51"/>
  <c r="AV30" i="51" s="1"/>
  <c r="AU6" i="51"/>
  <c r="AT6" i="51"/>
  <c r="AT30" i="51" s="1"/>
  <c r="AS6" i="51"/>
  <c r="AR6" i="51"/>
  <c r="AO6" i="51"/>
  <c r="AM6" i="51"/>
  <c r="AL6" i="51"/>
  <c r="AJ6" i="51"/>
  <c r="AE6" i="51"/>
  <c r="AF6" i="51" s="1"/>
  <c r="AC6" i="51"/>
  <c r="AB6" i="51"/>
  <c r="X6" i="51"/>
  <c r="Y6" i="51" s="1"/>
  <c r="V6" i="51"/>
  <c r="W6" i="51" s="1"/>
  <c r="T6" i="51"/>
  <c r="U6" i="51" s="1"/>
  <c r="R6" i="51"/>
  <c r="S6" i="51" s="1"/>
  <c r="P6" i="51"/>
  <c r="Q6" i="51" s="1"/>
  <c r="N6" i="51"/>
  <c r="O6" i="51" s="1"/>
  <c r="L6" i="51"/>
  <c r="M6" i="51" s="1"/>
  <c r="J6" i="51"/>
  <c r="K6" i="51" s="1"/>
  <c r="AY5" i="51"/>
  <c r="AR5" i="51"/>
  <c r="AO5" i="51"/>
  <c r="AC5" i="51"/>
  <c r="AB5" i="51"/>
  <c r="AB3" i="51" s="1"/>
  <c r="X5" i="51"/>
  <c r="Y5" i="51" s="1"/>
  <c r="V5" i="51"/>
  <c r="W5" i="51" s="1"/>
  <c r="T5" i="51"/>
  <c r="U5" i="51" s="1"/>
  <c r="R5" i="51"/>
  <c r="S5" i="51" s="1"/>
  <c r="P5" i="51"/>
  <c r="Q5" i="51" s="1"/>
  <c r="N5" i="51"/>
  <c r="O5" i="51" s="1"/>
  <c r="L5" i="51"/>
  <c r="M5" i="51" s="1"/>
  <c r="J5" i="51"/>
  <c r="K5" i="51" s="1"/>
  <c r="AK3" i="51"/>
  <c r="AI3" i="51"/>
  <c r="AH3" i="51"/>
  <c r="AG3" i="51"/>
  <c r="AA3" i="51"/>
  <c r="AZ3" i="51"/>
  <c r="AR111" i="50"/>
  <c r="AQ111" i="50"/>
  <c r="AP111" i="50"/>
  <c r="AO111" i="50"/>
  <c r="AM111" i="50"/>
  <c r="AL111" i="50"/>
  <c r="AJ111" i="50"/>
  <c r="AE111" i="50"/>
  <c r="AF111" i="50" s="1"/>
  <c r="AC111" i="50"/>
  <c r="AB111" i="50"/>
  <c r="X111" i="50"/>
  <c r="Y111" i="50" s="1"/>
  <c r="V111" i="50"/>
  <c r="W111" i="50" s="1"/>
  <c r="U111" i="50"/>
  <c r="T111" i="50"/>
  <c r="R111" i="50"/>
  <c r="S111" i="50" s="1"/>
  <c r="P111" i="50"/>
  <c r="Q111" i="50" s="1"/>
  <c r="O111" i="50"/>
  <c r="N111" i="50"/>
  <c r="M111" i="50"/>
  <c r="L111" i="50"/>
  <c r="J111" i="50"/>
  <c r="K111" i="50" s="1"/>
  <c r="AR110" i="50"/>
  <c r="AQ110" i="50"/>
  <c r="AP110" i="50"/>
  <c r="AO110" i="50"/>
  <c r="AM110" i="50"/>
  <c r="AL110" i="50"/>
  <c r="AJ110" i="50"/>
  <c r="AE110" i="50"/>
  <c r="AF110" i="50" s="1"/>
  <c r="AC110" i="50"/>
  <c r="AB110" i="50"/>
  <c r="Y110" i="50"/>
  <c r="X110" i="50"/>
  <c r="V110" i="50"/>
  <c r="W110" i="50" s="1"/>
  <c r="T110" i="50"/>
  <c r="U110" i="50" s="1"/>
  <c r="R110" i="50"/>
  <c r="S110" i="50" s="1"/>
  <c r="Q110" i="50"/>
  <c r="P110" i="50"/>
  <c r="N110" i="50"/>
  <c r="O110" i="50" s="1"/>
  <c r="L110" i="50"/>
  <c r="M110" i="50" s="1"/>
  <c r="K110" i="50"/>
  <c r="J110" i="50"/>
  <c r="AR109" i="50"/>
  <c r="AQ109" i="50"/>
  <c r="AP109" i="50"/>
  <c r="AO109" i="50"/>
  <c r="AM109" i="50"/>
  <c r="AL109" i="50"/>
  <c r="AJ109" i="50"/>
  <c r="AF109" i="50"/>
  <c r="AE109" i="50"/>
  <c r="AC109" i="50"/>
  <c r="AB109" i="50"/>
  <c r="X109" i="50"/>
  <c r="Y109" i="50" s="1"/>
  <c r="W109" i="50"/>
  <c r="V109" i="50"/>
  <c r="U109" i="50"/>
  <c r="T109" i="50"/>
  <c r="R109" i="50"/>
  <c r="S109" i="50" s="1"/>
  <c r="P109" i="50"/>
  <c r="Q109" i="50" s="1"/>
  <c r="O109" i="50"/>
  <c r="N109" i="50"/>
  <c r="M109" i="50"/>
  <c r="L109" i="50"/>
  <c r="J109" i="50"/>
  <c r="K109" i="50" s="1"/>
  <c r="AR108" i="50"/>
  <c r="AQ108" i="50"/>
  <c r="AP108" i="50"/>
  <c r="AO108" i="50"/>
  <c r="AM108" i="50"/>
  <c r="AL108" i="50"/>
  <c r="AJ108" i="50"/>
  <c r="AF108" i="50"/>
  <c r="AE108" i="50"/>
  <c r="AC108" i="50"/>
  <c r="AB108" i="50"/>
  <c r="X108" i="50"/>
  <c r="Y108" i="50" s="1"/>
  <c r="V108" i="50"/>
  <c r="W108" i="50" s="1"/>
  <c r="U108" i="50"/>
  <c r="T108" i="50"/>
  <c r="R108" i="50"/>
  <c r="S108" i="50" s="1"/>
  <c r="Q108" i="50"/>
  <c r="P108" i="50"/>
  <c r="N108" i="50"/>
  <c r="O108" i="50" s="1"/>
  <c r="M108" i="50"/>
  <c r="L108" i="50"/>
  <c r="K108" i="50"/>
  <c r="J108" i="50"/>
  <c r="AR107" i="50"/>
  <c r="AQ107" i="50"/>
  <c r="AP107" i="50"/>
  <c r="AO107" i="50"/>
  <c r="AM107" i="50"/>
  <c r="AL107" i="50"/>
  <c r="AJ107" i="50"/>
  <c r="AE107" i="50"/>
  <c r="AF107" i="50" s="1"/>
  <c r="AC107" i="50"/>
  <c r="AB107" i="50"/>
  <c r="X107" i="50"/>
  <c r="Y107" i="50" s="1"/>
  <c r="W107" i="50"/>
  <c r="V107" i="50"/>
  <c r="T107" i="50"/>
  <c r="U107" i="50" s="1"/>
  <c r="R107" i="50"/>
  <c r="S107" i="50" s="1"/>
  <c r="Q107" i="50"/>
  <c r="P107" i="50"/>
  <c r="N107" i="50"/>
  <c r="O107" i="50" s="1"/>
  <c r="L107" i="50"/>
  <c r="M107" i="50" s="1"/>
  <c r="J107" i="50"/>
  <c r="K107" i="50" s="1"/>
  <c r="AR106" i="50"/>
  <c r="AQ106" i="50"/>
  <c r="AP106" i="50"/>
  <c r="AO106" i="50"/>
  <c r="AM106" i="50"/>
  <c r="AL106" i="50"/>
  <c r="AJ106" i="50"/>
  <c r="AE106" i="50"/>
  <c r="AF106" i="50" s="1"/>
  <c r="AC106" i="50"/>
  <c r="AB106" i="50"/>
  <c r="X106" i="50"/>
  <c r="Y106" i="50" s="1"/>
  <c r="V106" i="50"/>
  <c r="W106" i="50" s="1"/>
  <c r="U106" i="50"/>
  <c r="T106" i="50"/>
  <c r="R106" i="50"/>
  <c r="S106" i="50" s="1"/>
  <c r="P106" i="50"/>
  <c r="Q106" i="50" s="1"/>
  <c r="O106" i="50"/>
  <c r="N106" i="50"/>
  <c r="L106" i="50"/>
  <c r="M106" i="50" s="1"/>
  <c r="J106" i="50"/>
  <c r="K106" i="50" s="1"/>
  <c r="AR105" i="50"/>
  <c r="AQ105" i="50"/>
  <c r="AP105" i="50"/>
  <c r="AO105" i="50"/>
  <c r="AM105" i="50"/>
  <c r="AL105" i="50"/>
  <c r="AJ105" i="50"/>
  <c r="AE105" i="50"/>
  <c r="AF105" i="50" s="1"/>
  <c r="AC105" i="50"/>
  <c r="AB105" i="50"/>
  <c r="X105" i="50"/>
  <c r="Y105" i="50" s="1"/>
  <c r="V105" i="50"/>
  <c r="W105" i="50" s="1"/>
  <c r="T105" i="50"/>
  <c r="U105" i="50" s="1"/>
  <c r="S105" i="50"/>
  <c r="R105" i="50"/>
  <c r="Q105" i="50"/>
  <c r="P105" i="50"/>
  <c r="N105" i="50"/>
  <c r="O105" i="50" s="1"/>
  <c r="L105" i="50"/>
  <c r="M105" i="50" s="1"/>
  <c r="J105" i="50"/>
  <c r="K105" i="50" s="1"/>
  <c r="AY104" i="50"/>
  <c r="AR104" i="50"/>
  <c r="AQ104" i="50"/>
  <c r="AP104" i="50"/>
  <c r="AO104" i="50"/>
  <c r="AM104" i="50"/>
  <c r="AL104" i="50"/>
  <c r="AJ104" i="50"/>
  <c r="AE104" i="50"/>
  <c r="AF104" i="50" s="1"/>
  <c r="AC104" i="50"/>
  <c r="AB104" i="50"/>
  <c r="Y104" i="50"/>
  <c r="X104" i="50"/>
  <c r="V104" i="50"/>
  <c r="W104" i="50" s="1"/>
  <c r="T104" i="50"/>
  <c r="U104" i="50" s="1"/>
  <c r="R104" i="50"/>
  <c r="S104" i="50" s="1"/>
  <c r="P104" i="50"/>
  <c r="Q104" i="50" s="1"/>
  <c r="O104" i="50"/>
  <c r="N104" i="50"/>
  <c r="L104" i="50"/>
  <c r="M104" i="50" s="1"/>
  <c r="J104" i="50"/>
  <c r="K104" i="50" s="1"/>
  <c r="AY103" i="50"/>
  <c r="AR103" i="50"/>
  <c r="AQ103" i="50"/>
  <c r="AP103" i="50"/>
  <c r="AO103" i="50"/>
  <c r="AM103" i="50"/>
  <c r="AL103" i="50"/>
  <c r="AJ103" i="50"/>
  <c r="AE103" i="50"/>
  <c r="AF103" i="50" s="1"/>
  <c r="AC103" i="50"/>
  <c r="AB103" i="50"/>
  <c r="X103" i="50"/>
  <c r="Y103" i="50" s="1"/>
  <c r="V103" i="50"/>
  <c r="W103" i="50" s="1"/>
  <c r="U103" i="50"/>
  <c r="T103" i="50"/>
  <c r="S103" i="50"/>
  <c r="R103" i="50"/>
  <c r="P103" i="50"/>
  <c r="Q103" i="50" s="1"/>
  <c r="N103" i="50"/>
  <c r="O103" i="50" s="1"/>
  <c r="L103" i="50"/>
  <c r="M103" i="50" s="1"/>
  <c r="J103" i="50"/>
  <c r="K103" i="50" s="1"/>
  <c r="AY102" i="50"/>
  <c r="AR102" i="50"/>
  <c r="AQ102" i="50"/>
  <c r="AP102" i="50"/>
  <c r="AO102" i="50"/>
  <c r="AM102" i="50"/>
  <c r="AL102" i="50"/>
  <c r="AJ102" i="50"/>
  <c r="AE102" i="50"/>
  <c r="AF102" i="50" s="1"/>
  <c r="AC102" i="50"/>
  <c r="AB102" i="50"/>
  <c r="Y102" i="50"/>
  <c r="X102" i="50"/>
  <c r="W102" i="50"/>
  <c r="V102" i="50"/>
  <c r="T102" i="50"/>
  <c r="U102" i="50" s="1"/>
  <c r="R102" i="50"/>
  <c r="S102" i="50" s="1"/>
  <c r="P102" i="50"/>
  <c r="Q102" i="50" s="1"/>
  <c r="O102" i="50"/>
  <c r="N102" i="50"/>
  <c r="M102" i="50"/>
  <c r="L102" i="50"/>
  <c r="J102" i="50"/>
  <c r="K102" i="50" s="1"/>
  <c r="AY101" i="50"/>
  <c r="AR101" i="50"/>
  <c r="AQ101" i="50"/>
  <c r="AP101" i="50"/>
  <c r="AO101" i="50"/>
  <c r="AM101" i="50"/>
  <c r="AL101" i="50"/>
  <c r="AJ101" i="50"/>
  <c r="AF101" i="50"/>
  <c r="AE101" i="50"/>
  <c r="AC101" i="50"/>
  <c r="AB101" i="50"/>
  <c r="Y101" i="50"/>
  <c r="X101" i="50"/>
  <c r="V101" i="50"/>
  <c r="W101" i="50" s="1"/>
  <c r="T101" i="50"/>
  <c r="U101" i="50" s="1"/>
  <c r="R101" i="50"/>
  <c r="S101" i="50" s="1"/>
  <c r="P101" i="50"/>
  <c r="Q101" i="50" s="1"/>
  <c r="N101" i="50"/>
  <c r="O101" i="50" s="1"/>
  <c r="L101" i="50"/>
  <c r="M101" i="50" s="1"/>
  <c r="J101" i="50"/>
  <c r="K101" i="50" s="1"/>
  <c r="AY100" i="50"/>
  <c r="AR100" i="50"/>
  <c r="AQ100" i="50"/>
  <c r="AP100" i="50"/>
  <c r="AO100" i="50"/>
  <c r="AM100" i="50"/>
  <c r="AL100" i="50"/>
  <c r="AJ100" i="50"/>
  <c r="AF100" i="50"/>
  <c r="AE100" i="50"/>
  <c r="AC100" i="50"/>
  <c r="AB100" i="50"/>
  <c r="X100" i="50"/>
  <c r="Y100" i="50" s="1"/>
  <c r="W100" i="50"/>
  <c r="V100" i="50"/>
  <c r="U100" i="50"/>
  <c r="T100" i="50"/>
  <c r="R100" i="50"/>
  <c r="S100" i="50" s="1"/>
  <c r="Q100" i="50"/>
  <c r="P100" i="50"/>
  <c r="N100" i="50"/>
  <c r="O100" i="50" s="1"/>
  <c r="L100" i="50"/>
  <c r="M100" i="50" s="1"/>
  <c r="J100" i="50"/>
  <c r="K100" i="50" s="1"/>
  <c r="AY99" i="50"/>
  <c r="AR99" i="50"/>
  <c r="AQ99" i="50"/>
  <c r="AP99" i="50"/>
  <c r="AO99" i="50"/>
  <c r="AM99" i="50"/>
  <c r="AL99" i="50"/>
  <c r="AJ99" i="50"/>
  <c r="AF99" i="50"/>
  <c r="AE99" i="50"/>
  <c r="AC99" i="50"/>
  <c r="AB99" i="50"/>
  <c r="X99" i="50"/>
  <c r="Y99" i="50" s="1"/>
  <c r="V99" i="50"/>
  <c r="W99" i="50" s="1"/>
  <c r="U99" i="50"/>
  <c r="T99" i="50"/>
  <c r="R99" i="50"/>
  <c r="S99" i="50" s="1"/>
  <c r="Q99" i="50"/>
  <c r="P99" i="50"/>
  <c r="N99" i="50"/>
  <c r="O99" i="50" s="1"/>
  <c r="L99" i="50"/>
  <c r="M99" i="50" s="1"/>
  <c r="K99" i="50"/>
  <c r="J99" i="50"/>
  <c r="AY98" i="50"/>
  <c r="AR98" i="50"/>
  <c r="AO98" i="50"/>
  <c r="AM98" i="50"/>
  <c r="AL98" i="50"/>
  <c r="AJ98" i="50"/>
  <c r="AF98" i="50"/>
  <c r="AE98" i="50"/>
  <c r="AC98" i="50"/>
  <c r="AB98" i="50"/>
  <c r="Y98" i="50"/>
  <c r="X98" i="50"/>
  <c r="W98" i="50"/>
  <c r="V98" i="50"/>
  <c r="U98" i="50"/>
  <c r="T98" i="50"/>
  <c r="R98" i="50"/>
  <c r="S98" i="50" s="1"/>
  <c r="P98" i="50"/>
  <c r="Q98" i="50" s="1"/>
  <c r="O98" i="50"/>
  <c r="N98" i="50"/>
  <c r="M98" i="50"/>
  <c r="L98" i="50"/>
  <c r="J98" i="50"/>
  <c r="K98" i="50" s="1"/>
  <c r="AY97" i="50"/>
  <c r="AR97" i="50"/>
  <c r="AO97" i="50"/>
  <c r="AM97" i="50"/>
  <c r="AL97" i="50"/>
  <c r="AJ97" i="50"/>
  <c r="AE97" i="50"/>
  <c r="AF97" i="50" s="1"/>
  <c r="AC97" i="50"/>
  <c r="AB97" i="50"/>
  <c r="X97" i="50"/>
  <c r="Y97" i="50" s="1"/>
  <c r="V97" i="50"/>
  <c r="W97" i="50" s="1"/>
  <c r="T97" i="50"/>
  <c r="U97" i="50" s="1"/>
  <c r="R97" i="50"/>
  <c r="S97" i="50" s="1"/>
  <c r="Q97" i="50"/>
  <c r="P97" i="50"/>
  <c r="N97" i="50"/>
  <c r="O97" i="50" s="1"/>
  <c r="M97" i="50"/>
  <c r="L97" i="50"/>
  <c r="K97" i="50"/>
  <c r="J97" i="50"/>
  <c r="AY96" i="50"/>
  <c r="AR96" i="50"/>
  <c r="AO96" i="50"/>
  <c r="AM96" i="50"/>
  <c r="AL96" i="50"/>
  <c r="AJ96" i="50"/>
  <c r="AF96" i="50"/>
  <c r="AE96" i="50"/>
  <c r="AC96" i="50"/>
  <c r="AB96" i="50"/>
  <c r="X96" i="50"/>
  <c r="Y96" i="50" s="1"/>
  <c r="W96" i="50"/>
  <c r="V96" i="50"/>
  <c r="U96" i="50"/>
  <c r="T96" i="50"/>
  <c r="R96" i="50"/>
  <c r="S96" i="50" s="1"/>
  <c r="Q96" i="50"/>
  <c r="P96" i="50"/>
  <c r="N96" i="50"/>
  <c r="O96" i="50" s="1"/>
  <c r="L96" i="50"/>
  <c r="M96" i="50" s="1"/>
  <c r="J96" i="50"/>
  <c r="K96" i="50" s="1"/>
  <c r="AY95" i="50"/>
  <c r="AR95" i="50"/>
  <c r="AO95" i="50"/>
  <c r="AM95" i="50"/>
  <c r="AL95" i="50"/>
  <c r="AJ95" i="50"/>
  <c r="AE95" i="50"/>
  <c r="AF95" i="50" s="1"/>
  <c r="AC95" i="50"/>
  <c r="AB95" i="50"/>
  <c r="X95" i="50"/>
  <c r="Y95" i="50" s="1"/>
  <c r="V95" i="50"/>
  <c r="W95" i="50" s="1"/>
  <c r="T95" i="50"/>
  <c r="U95" i="50" s="1"/>
  <c r="S95" i="50"/>
  <c r="R95" i="50"/>
  <c r="Q95" i="50"/>
  <c r="P95" i="50"/>
  <c r="N95" i="50"/>
  <c r="O95" i="50" s="1"/>
  <c r="L95" i="50"/>
  <c r="M95" i="50" s="1"/>
  <c r="K95" i="50"/>
  <c r="J95" i="50"/>
  <c r="AY94" i="50"/>
  <c r="AR94" i="50"/>
  <c r="AO94" i="50"/>
  <c r="AM94" i="50"/>
  <c r="AL94" i="50"/>
  <c r="AJ94" i="50"/>
  <c r="AF94" i="50"/>
  <c r="AE94" i="50"/>
  <c r="AC94" i="50"/>
  <c r="AB94" i="50"/>
  <c r="Y94" i="50"/>
  <c r="X94" i="50"/>
  <c r="V94" i="50"/>
  <c r="W94" i="50" s="1"/>
  <c r="U94" i="50"/>
  <c r="T94" i="50"/>
  <c r="R94" i="50"/>
  <c r="S94" i="50" s="1"/>
  <c r="P94" i="50"/>
  <c r="Q94" i="50" s="1"/>
  <c r="O94" i="50"/>
  <c r="N94" i="50"/>
  <c r="L94" i="50"/>
  <c r="M94" i="50" s="1"/>
  <c r="J94" i="50"/>
  <c r="K94" i="50" s="1"/>
  <c r="AY93" i="50"/>
  <c r="AR93" i="50"/>
  <c r="AO93" i="50"/>
  <c r="AM93" i="50"/>
  <c r="AL93" i="50"/>
  <c r="AJ93" i="50"/>
  <c r="AE93" i="50"/>
  <c r="AF93" i="50" s="1"/>
  <c r="AC93" i="50"/>
  <c r="AB93" i="50"/>
  <c r="Y93" i="50"/>
  <c r="X93" i="50"/>
  <c r="V93" i="50"/>
  <c r="W93" i="50" s="1"/>
  <c r="T93" i="50"/>
  <c r="U93" i="50" s="1"/>
  <c r="R93" i="50"/>
  <c r="S93" i="50" s="1"/>
  <c r="P93" i="50"/>
  <c r="Q93" i="50" s="1"/>
  <c r="N93" i="50"/>
  <c r="O93" i="50" s="1"/>
  <c r="M93" i="50"/>
  <c r="L93" i="50"/>
  <c r="J93" i="50"/>
  <c r="K93" i="50" s="1"/>
  <c r="AY92" i="50"/>
  <c r="AR92" i="50"/>
  <c r="AO92" i="50"/>
  <c r="AM92" i="50"/>
  <c r="AL92" i="50"/>
  <c r="AJ92" i="50"/>
  <c r="AE92" i="50"/>
  <c r="AF92" i="50" s="1"/>
  <c r="AC92" i="50"/>
  <c r="AB92" i="50"/>
  <c r="X92" i="50"/>
  <c r="Y92" i="50" s="1"/>
  <c r="V92" i="50"/>
  <c r="W92" i="50" s="1"/>
  <c r="T92" i="50"/>
  <c r="U92" i="50" s="1"/>
  <c r="R92" i="50"/>
  <c r="S92" i="50" s="1"/>
  <c r="P92" i="50"/>
  <c r="Q92" i="50" s="1"/>
  <c r="N92" i="50"/>
  <c r="O92" i="50" s="1"/>
  <c r="L92" i="50"/>
  <c r="M92" i="50" s="1"/>
  <c r="J92" i="50"/>
  <c r="K92" i="50" s="1"/>
  <c r="AY91" i="50"/>
  <c r="AR91" i="50"/>
  <c r="AO91" i="50"/>
  <c r="AM91" i="50"/>
  <c r="AL91" i="50"/>
  <c r="AJ91" i="50"/>
  <c r="AE91" i="50"/>
  <c r="AF91" i="50" s="1"/>
  <c r="AC91" i="50"/>
  <c r="AB91" i="50"/>
  <c r="X91" i="50"/>
  <c r="Y91" i="50" s="1"/>
  <c r="V91" i="50"/>
  <c r="W91" i="50" s="1"/>
  <c r="T91" i="50"/>
  <c r="U91" i="50" s="1"/>
  <c r="R91" i="50"/>
  <c r="S91" i="50" s="1"/>
  <c r="P91" i="50"/>
  <c r="Q91" i="50" s="1"/>
  <c r="N91" i="50"/>
  <c r="O91" i="50" s="1"/>
  <c r="L91" i="50"/>
  <c r="M91" i="50" s="1"/>
  <c r="J91" i="50"/>
  <c r="K91" i="50" s="1"/>
  <c r="AY90" i="50"/>
  <c r="AR90" i="50"/>
  <c r="AO90" i="50"/>
  <c r="AM90" i="50"/>
  <c r="AL90" i="50"/>
  <c r="AJ90" i="50"/>
  <c r="AE90" i="50"/>
  <c r="AF90" i="50" s="1"/>
  <c r="AC90" i="50"/>
  <c r="AB90" i="50"/>
  <c r="Y90" i="50"/>
  <c r="X90" i="50"/>
  <c r="V90" i="50"/>
  <c r="W90" i="50" s="1"/>
  <c r="U90" i="50"/>
  <c r="T90" i="50"/>
  <c r="R90" i="50"/>
  <c r="S90" i="50" s="1"/>
  <c r="P90" i="50"/>
  <c r="Q90" i="50" s="1"/>
  <c r="N90" i="50"/>
  <c r="O90" i="50" s="1"/>
  <c r="L90" i="50"/>
  <c r="M90" i="50" s="1"/>
  <c r="J90" i="50"/>
  <c r="K90" i="50" s="1"/>
  <c r="AY89" i="50"/>
  <c r="AR89" i="50"/>
  <c r="AO89" i="50"/>
  <c r="AM89" i="50"/>
  <c r="AL89" i="50"/>
  <c r="AJ89" i="50"/>
  <c r="AE89" i="50"/>
  <c r="AF89" i="50" s="1"/>
  <c r="AC89" i="50"/>
  <c r="AB89" i="50"/>
  <c r="X89" i="50"/>
  <c r="Y89" i="50" s="1"/>
  <c r="V89" i="50"/>
  <c r="W89" i="50" s="1"/>
  <c r="T89" i="50"/>
  <c r="U89" i="50" s="1"/>
  <c r="S89" i="50"/>
  <c r="R89" i="50"/>
  <c r="P89" i="50"/>
  <c r="Q89" i="50" s="1"/>
  <c r="N89" i="50"/>
  <c r="O89" i="50" s="1"/>
  <c r="L89" i="50"/>
  <c r="M89" i="50" s="1"/>
  <c r="K89" i="50"/>
  <c r="J89" i="50"/>
  <c r="AY88" i="50"/>
  <c r="AR88" i="50"/>
  <c r="AO88" i="50"/>
  <c r="AM88" i="50"/>
  <c r="AL88" i="50"/>
  <c r="AJ88" i="50"/>
  <c r="AE88" i="50"/>
  <c r="AF88" i="50" s="1"/>
  <c r="AC88" i="50"/>
  <c r="AB88" i="50"/>
  <c r="Y88" i="50"/>
  <c r="X88" i="50"/>
  <c r="V88" i="50"/>
  <c r="W88" i="50" s="1"/>
  <c r="U88" i="50"/>
  <c r="T88" i="50"/>
  <c r="R88" i="50"/>
  <c r="S88" i="50" s="1"/>
  <c r="Q88" i="50"/>
  <c r="P88" i="50"/>
  <c r="N88" i="50"/>
  <c r="O88" i="50" s="1"/>
  <c r="L88" i="50"/>
  <c r="M88" i="50" s="1"/>
  <c r="J88" i="50"/>
  <c r="K88" i="50" s="1"/>
  <c r="AY87" i="50"/>
  <c r="AR87" i="50"/>
  <c r="AO87" i="50"/>
  <c r="AM87" i="50"/>
  <c r="AL87" i="50"/>
  <c r="AJ87" i="50"/>
  <c r="AF87" i="50"/>
  <c r="AE87" i="50"/>
  <c r="AC87" i="50"/>
  <c r="AB87" i="50"/>
  <c r="X87" i="50"/>
  <c r="Y87" i="50" s="1"/>
  <c r="V87" i="50"/>
  <c r="W87" i="50" s="1"/>
  <c r="U87" i="50"/>
  <c r="T87" i="50"/>
  <c r="R87" i="50"/>
  <c r="S87" i="50" s="1"/>
  <c r="Q87" i="50"/>
  <c r="P87" i="50"/>
  <c r="N87" i="50"/>
  <c r="O87" i="50" s="1"/>
  <c r="M87" i="50"/>
  <c r="L87" i="50"/>
  <c r="K87" i="50"/>
  <c r="J87" i="50"/>
  <c r="AY86" i="50"/>
  <c r="AR86" i="50"/>
  <c r="AO86" i="50"/>
  <c r="AM86" i="50"/>
  <c r="AL86" i="50"/>
  <c r="AJ86" i="50"/>
  <c r="AE86" i="50"/>
  <c r="AF86" i="50" s="1"/>
  <c r="AC86" i="50"/>
  <c r="AB86" i="50"/>
  <c r="X86" i="50"/>
  <c r="Y86" i="50" s="1"/>
  <c r="V86" i="50"/>
  <c r="W86" i="50" s="1"/>
  <c r="T86" i="50"/>
  <c r="U86" i="50" s="1"/>
  <c r="R86" i="50"/>
  <c r="S86" i="50" s="1"/>
  <c r="Q86" i="50"/>
  <c r="P86" i="50"/>
  <c r="N86" i="50"/>
  <c r="O86" i="50" s="1"/>
  <c r="L86" i="50"/>
  <c r="M86" i="50" s="1"/>
  <c r="J86" i="50"/>
  <c r="K86" i="50" s="1"/>
  <c r="AY85" i="50"/>
  <c r="AR85" i="50"/>
  <c r="AO85" i="50"/>
  <c r="AM85" i="50"/>
  <c r="AL85" i="50"/>
  <c r="AJ85" i="50"/>
  <c r="AE85" i="50"/>
  <c r="AF85" i="50" s="1"/>
  <c r="AC85" i="50"/>
  <c r="AB85" i="50"/>
  <c r="X85" i="50"/>
  <c r="Y85" i="50" s="1"/>
  <c r="V85" i="50"/>
  <c r="W85" i="50" s="1"/>
  <c r="U85" i="50"/>
  <c r="T85" i="50"/>
  <c r="R85" i="50"/>
  <c r="S85" i="50" s="1"/>
  <c r="P85" i="50"/>
  <c r="Q85" i="50" s="1"/>
  <c r="N85" i="50"/>
  <c r="O85" i="50" s="1"/>
  <c r="L85" i="50"/>
  <c r="M85" i="50" s="1"/>
  <c r="J85" i="50"/>
  <c r="K85" i="50" s="1"/>
  <c r="AY84" i="50"/>
  <c r="AR84" i="50"/>
  <c r="AO84" i="50"/>
  <c r="AM84" i="50"/>
  <c r="AL84" i="50"/>
  <c r="AJ84" i="50"/>
  <c r="AE84" i="50"/>
  <c r="AF84" i="50" s="1"/>
  <c r="AC84" i="50"/>
  <c r="AB84" i="50"/>
  <c r="X84" i="50"/>
  <c r="Y84" i="50" s="1"/>
  <c r="V84" i="50"/>
  <c r="W84" i="50" s="1"/>
  <c r="T84" i="50"/>
  <c r="U84" i="50" s="1"/>
  <c r="R84" i="50"/>
  <c r="S84" i="50" s="1"/>
  <c r="P84" i="50"/>
  <c r="Q84" i="50" s="1"/>
  <c r="N84" i="50"/>
  <c r="O84" i="50" s="1"/>
  <c r="M84" i="50"/>
  <c r="L84" i="50"/>
  <c r="J84" i="50"/>
  <c r="K84" i="50" s="1"/>
  <c r="AY83" i="50"/>
  <c r="AR83" i="50"/>
  <c r="AO83" i="50"/>
  <c r="AM83" i="50"/>
  <c r="AL83" i="50"/>
  <c r="AJ83" i="50"/>
  <c r="AE83" i="50"/>
  <c r="AF83" i="50" s="1"/>
  <c r="AC83" i="50"/>
  <c r="AB83" i="50"/>
  <c r="X83" i="50"/>
  <c r="Y83" i="50" s="1"/>
  <c r="V83" i="50"/>
  <c r="W83" i="50" s="1"/>
  <c r="U83" i="50"/>
  <c r="T83" i="50"/>
  <c r="R83" i="50"/>
  <c r="S83" i="50" s="1"/>
  <c r="Q83" i="50"/>
  <c r="P83" i="50"/>
  <c r="O83" i="50"/>
  <c r="N83" i="50"/>
  <c r="M83" i="50"/>
  <c r="L83" i="50"/>
  <c r="J83" i="50"/>
  <c r="K83" i="50" s="1"/>
  <c r="AY82" i="50"/>
  <c r="AR82" i="50"/>
  <c r="AO82" i="50"/>
  <c r="AM82" i="50"/>
  <c r="AL82" i="50"/>
  <c r="AJ82" i="50"/>
  <c r="AE82" i="50"/>
  <c r="AF82" i="50" s="1"/>
  <c r="AC82" i="50"/>
  <c r="AB82" i="50"/>
  <c r="X82" i="50"/>
  <c r="Y82" i="50" s="1"/>
  <c r="V82" i="50"/>
  <c r="W82" i="50" s="1"/>
  <c r="T82" i="50"/>
  <c r="U82" i="50" s="1"/>
  <c r="R82" i="50"/>
  <c r="S82" i="50" s="1"/>
  <c r="P82" i="50"/>
  <c r="Q82" i="50" s="1"/>
  <c r="N82" i="50"/>
  <c r="O82" i="50" s="1"/>
  <c r="L82" i="50"/>
  <c r="M82" i="50" s="1"/>
  <c r="K82" i="50"/>
  <c r="J82" i="50"/>
  <c r="AY81" i="50"/>
  <c r="AR81" i="50"/>
  <c r="AO81" i="50"/>
  <c r="AM81" i="50"/>
  <c r="AL81" i="50"/>
  <c r="AJ81" i="50"/>
  <c r="AF81" i="50"/>
  <c r="AE81" i="50"/>
  <c r="AC81" i="50"/>
  <c r="AB81" i="50"/>
  <c r="Y81" i="50"/>
  <c r="X81" i="50"/>
  <c r="V81" i="50"/>
  <c r="W81" i="50" s="1"/>
  <c r="U81" i="50"/>
  <c r="T81" i="50"/>
  <c r="R81" i="50"/>
  <c r="S81" i="50" s="1"/>
  <c r="P81" i="50"/>
  <c r="Q81" i="50" s="1"/>
  <c r="O81" i="50"/>
  <c r="N81" i="50"/>
  <c r="L81" i="50"/>
  <c r="M81" i="50" s="1"/>
  <c r="J81" i="50"/>
  <c r="K81" i="50" s="1"/>
  <c r="AY80" i="50"/>
  <c r="AR80" i="50"/>
  <c r="AO80" i="50"/>
  <c r="AM80" i="50"/>
  <c r="AL80" i="50"/>
  <c r="AJ80" i="50"/>
  <c r="AE80" i="50"/>
  <c r="AF80" i="50" s="1"/>
  <c r="AC80" i="50"/>
  <c r="AB80" i="50"/>
  <c r="X80" i="50"/>
  <c r="Y80" i="50" s="1"/>
  <c r="V80" i="50"/>
  <c r="W80" i="50" s="1"/>
  <c r="T80" i="50"/>
  <c r="U80" i="50" s="1"/>
  <c r="S80" i="50"/>
  <c r="R80" i="50"/>
  <c r="P80" i="50"/>
  <c r="Q80" i="50" s="1"/>
  <c r="N80" i="50"/>
  <c r="O80" i="50" s="1"/>
  <c r="L80" i="50"/>
  <c r="M80" i="50" s="1"/>
  <c r="J80" i="50"/>
  <c r="K80" i="50" s="1"/>
  <c r="AY79" i="50"/>
  <c r="AR79" i="50"/>
  <c r="AO79" i="50"/>
  <c r="AM79" i="50"/>
  <c r="AL79" i="50"/>
  <c r="AJ79" i="50"/>
  <c r="AE79" i="50"/>
  <c r="AF79" i="50" s="1"/>
  <c r="AC79" i="50"/>
  <c r="AB79" i="50"/>
  <c r="X79" i="50"/>
  <c r="Y79" i="50" s="1"/>
  <c r="V79" i="50"/>
  <c r="W79" i="50" s="1"/>
  <c r="U79" i="50"/>
  <c r="T79" i="50"/>
  <c r="R79" i="50"/>
  <c r="S79" i="50" s="1"/>
  <c r="P79" i="50"/>
  <c r="Q79" i="50" s="1"/>
  <c r="N79" i="50"/>
  <c r="O79" i="50" s="1"/>
  <c r="L79" i="50"/>
  <c r="M79" i="50" s="1"/>
  <c r="J79" i="50"/>
  <c r="K79" i="50" s="1"/>
  <c r="AY78" i="50"/>
  <c r="AR78" i="50"/>
  <c r="AO78" i="50"/>
  <c r="AM78" i="50"/>
  <c r="AL78" i="50"/>
  <c r="AJ78" i="50"/>
  <c r="AF78" i="50"/>
  <c r="AE78" i="50"/>
  <c r="AC78" i="50"/>
  <c r="AB78" i="50"/>
  <c r="X78" i="50"/>
  <c r="Y78" i="50" s="1"/>
  <c r="V78" i="50"/>
  <c r="W78" i="50" s="1"/>
  <c r="T78" i="50"/>
  <c r="U78" i="50" s="1"/>
  <c r="R78" i="50"/>
  <c r="S78" i="50" s="1"/>
  <c r="P78" i="50"/>
  <c r="Q78" i="50" s="1"/>
  <c r="N78" i="50"/>
  <c r="O78" i="50" s="1"/>
  <c r="L78" i="50"/>
  <c r="M78" i="50" s="1"/>
  <c r="K78" i="50"/>
  <c r="J78" i="50"/>
  <c r="AY77" i="50"/>
  <c r="AR77" i="50"/>
  <c r="AO77" i="50"/>
  <c r="AM77" i="50"/>
  <c r="AL77" i="50"/>
  <c r="AJ77" i="50"/>
  <c r="AE77" i="50"/>
  <c r="AF77" i="50" s="1"/>
  <c r="AC77" i="50"/>
  <c r="AB77" i="50"/>
  <c r="X77" i="50"/>
  <c r="Y77" i="50" s="1"/>
  <c r="V77" i="50"/>
  <c r="W77" i="50" s="1"/>
  <c r="U77" i="50"/>
  <c r="T77" i="50"/>
  <c r="R77" i="50"/>
  <c r="S77" i="50" s="1"/>
  <c r="P77" i="50"/>
  <c r="Q77" i="50" s="1"/>
  <c r="N77" i="50"/>
  <c r="O77" i="50" s="1"/>
  <c r="M77" i="50"/>
  <c r="L77" i="50"/>
  <c r="J77" i="50"/>
  <c r="K77" i="50" s="1"/>
  <c r="AY76" i="50"/>
  <c r="AR76" i="50"/>
  <c r="AO76" i="50"/>
  <c r="AM76" i="50"/>
  <c r="AL76" i="50"/>
  <c r="AJ76" i="50"/>
  <c r="AE76" i="50"/>
  <c r="AF76" i="50" s="1"/>
  <c r="AC76" i="50"/>
  <c r="AB76" i="50"/>
  <c r="X76" i="50"/>
  <c r="Y76" i="50" s="1"/>
  <c r="V76" i="50"/>
  <c r="W76" i="50" s="1"/>
  <c r="T76" i="50"/>
  <c r="U76" i="50" s="1"/>
  <c r="R76" i="50"/>
  <c r="S76" i="50" s="1"/>
  <c r="P76" i="50"/>
  <c r="Q76" i="50" s="1"/>
  <c r="N76" i="50"/>
  <c r="O76" i="50" s="1"/>
  <c r="L76" i="50"/>
  <c r="M76" i="50" s="1"/>
  <c r="J76" i="50"/>
  <c r="K76" i="50" s="1"/>
  <c r="AY75" i="50"/>
  <c r="AR75" i="50"/>
  <c r="AO75" i="50"/>
  <c r="AM75" i="50"/>
  <c r="AL75" i="50"/>
  <c r="AJ75" i="50"/>
  <c r="AE75" i="50"/>
  <c r="AF75" i="50" s="1"/>
  <c r="AC75" i="50"/>
  <c r="AB75" i="50"/>
  <c r="X75" i="50"/>
  <c r="Y75" i="50" s="1"/>
  <c r="V75" i="50"/>
  <c r="W75" i="50" s="1"/>
  <c r="T75" i="50"/>
  <c r="U75" i="50" s="1"/>
  <c r="R75" i="50"/>
  <c r="S75" i="50" s="1"/>
  <c r="P75" i="50"/>
  <c r="Q75" i="50" s="1"/>
  <c r="N75" i="50"/>
  <c r="O75" i="50" s="1"/>
  <c r="L75" i="50"/>
  <c r="M75" i="50" s="1"/>
  <c r="J75" i="50"/>
  <c r="K75" i="50" s="1"/>
  <c r="AY74" i="50"/>
  <c r="AR74" i="50"/>
  <c r="AO74" i="50"/>
  <c r="AM74" i="50"/>
  <c r="AL74" i="50"/>
  <c r="AJ74" i="50"/>
  <c r="AE74" i="50"/>
  <c r="AF74" i="50" s="1"/>
  <c r="AC74" i="50"/>
  <c r="AB74" i="50"/>
  <c r="X74" i="50"/>
  <c r="Y74" i="50" s="1"/>
  <c r="V74" i="50"/>
  <c r="W74" i="50" s="1"/>
  <c r="T74" i="50"/>
  <c r="U74" i="50" s="1"/>
  <c r="S74" i="50"/>
  <c r="R74" i="50"/>
  <c r="P74" i="50"/>
  <c r="Q74" i="50" s="1"/>
  <c r="N74" i="50"/>
  <c r="O74" i="50" s="1"/>
  <c r="M74" i="50"/>
  <c r="L74" i="50"/>
  <c r="J74" i="50"/>
  <c r="K74" i="50" s="1"/>
  <c r="AY73" i="50"/>
  <c r="AR73" i="50"/>
  <c r="AO73" i="50"/>
  <c r="AM73" i="50"/>
  <c r="AL73" i="50"/>
  <c r="AJ73" i="50"/>
  <c r="AE73" i="50"/>
  <c r="AF73" i="50" s="1"/>
  <c r="AC73" i="50"/>
  <c r="AB73" i="50"/>
  <c r="Y73" i="50"/>
  <c r="X73" i="50"/>
  <c r="W73" i="50"/>
  <c r="V73" i="50"/>
  <c r="T73" i="50"/>
  <c r="U73" i="50" s="1"/>
  <c r="R73" i="50"/>
  <c r="S73" i="50" s="1"/>
  <c r="P73" i="50"/>
  <c r="Q73" i="50" s="1"/>
  <c r="N73" i="50"/>
  <c r="O73" i="50" s="1"/>
  <c r="L73" i="50"/>
  <c r="M73" i="50" s="1"/>
  <c r="J73" i="50"/>
  <c r="K73" i="50" s="1"/>
  <c r="AY72" i="50"/>
  <c r="AR72" i="50"/>
  <c r="AO72" i="50"/>
  <c r="AM72" i="50"/>
  <c r="AL72" i="50"/>
  <c r="AJ72" i="50"/>
  <c r="AF72" i="50"/>
  <c r="AE72" i="50"/>
  <c r="AC72" i="50"/>
  <c r="AB72" i="50"/>
  <c r="X72" i="50"/>
  <c r="Y72" i="50" s="1"/>
  <c r="V72" i="50"/>
  <c r="W72" i="50" s="1"/>
  <c r="T72" i="50"/>
  <c r="U72" i="50" s="1"/>
  <c r="R72" i="50"/>
  <c r="S72" i="50" s="1"/>
  <c r="P72" i="50"/>
  <c r="Q72" i="50" s="1"/>
  <c r="N72" i="50"/>
  <c r="O72" i="50" s="1"/>
  <c r="L72" i="50"/>
  <c r="M72" i="50" s="1"/>
  <c r="J72" i="50"/>
  <c r="K72" i="50" s="1"/>
  <c r="AY71" i="50"/>
  <c r="AR71" i="50"/>
  <c r="AO71" i="50"/>
  <c r="AM71" i="50"/>
  <c r="AL71" i="50"/>
  <c r="AJ71" i="50"/>
  <c r="AF71" i="50"/>
  <c r="AE71" i="50"/>
  <c r="AC71" i="50"/>
  <c r="AB71" i="50"/>
  <c r="Y71" i="50"/>
  <c r="X71" i="50"/>
  <c r="V71" i="50"/>
  <c r="W71" i="50" s="1"/>
  <c r="T71" i="50"/>
  <c r="U71" i="50" s="1"/>
  <c r="R71" i="50"/>
  <c r="S71" i="50" s="1"/>
  <c r="P71" i="50"/>
  <c r="Q71" i="50" s="1"/>
  <c r="O71" i="50"/>
  <c r="N71" i="50"/>
  <c r="L71" i="50"/>
  <c r="M71" i="50" s="1"/>
  <c r="J71" i="50"/>
  <c r="K71" i="50" s="1"/>
  <c r="AY70" i="50"/>
  <c r="AR70" i="50"/>
  <c r="AO70" i="50"/>
  <c r="AM70" i="50"/>
  <c r="AL70" i="50"/>
  <c r="AJ70" i="50"/>
  <c r="AE70" i="50"/>
  <c r="AF70" i="50" s="1"/>
  <c r="AC70" i="50"/>
  <c r="AB70" i="50"/>
  <c r="X70" i="50"/>
  <c r="Y70" i="50" s="1"/>
  <c r="V70" i="50"/>
  <c r="W70" i="50" s="1"/>
  <c r="T70" i="50"/>
  <c r="U70" i="50" s="1"/>
  <c r="R70" i="50"/>
  <c r="S70" i="50" s="1"/>
  <c r="P70" i="50"/>
  <c r="Q70" i="50" s="1"/>
  <c r="N70" i="50"/>
  <c r="O70" i="50" s="1"/>
  <c r="L70" i="50"/>
  <c r="M70" i="50" s="1"/>
  <c r="J70" i="50"/>
  <c r="K70" i="50" s="1"/>
  <c r="AY69" i="50"/>
  <c r="AR69" i="50"/>
  <c r="AO69" i="50"/>
  <c r="AM69" i="50"/>
  <c r="AL69" i="50"/>
  <c r="AJ69" i="50"/>
  <c r="AE69" i="50"/>
  <c r="AF69" i="50" s="1"/>
  <c r="AC69" i="50"/>
  <c r="AB69" i="50"/>
  <c r="X69" i="50"/>
  <c r="Y69" i="50" s="1"/>
  <c r="V69" i="50"/>
  <c r="W69" i="50" s="1"/>
  <c r="T69" i="50"/>
  <c r="U69" i="50" s="1"/>
  <c r="R69" i="50"/>
  <c r="S69" i="50" s="1"/>
  <c r="P69" i="50"/>
  <c r="Q69" i="50" s="1"/>
  <c r="N69" i="50"/>
  <c r="O69" i="50" s="1"/>
  <c r="M69" i="50"/>
  <c r="L69" i="50"/>
  <c r="J69" i="50"/>
  <c r="K69" i="50" s="1"/>
  <c r="AY68" i="50"/>
  <c r="AR68" i="50"/>
  <c r="AO68" i="50"/>
  <c r="AM68" i="50"/>
  <c r="AL68" i="50"/>
  <c r="AJ68" i="50"/>
  <c r="AF68" i="50"/>
  <c r="AE68" i="50"/>
  <c r="AC68" i="50"/>
  <c r="AB68" i="50"/>
  <c r="X68" i="50"/>
  <c r="Y68" i="50" s="1"/>
  <c r="V68" i="50"/>
  <c r="W68" i="50" s="1"/>
  <c r="T68" i="50"/>
  <c r="U68" i="50" s="1"/>
  <c r="R68" i="50"/>
  <c r="S68" i="50" s="1"/>
  <c r="P68" i="50"/>
  <c r="Q68" i="50" s="1"/>
  <c r="N68" i="50"/>
  <c r="O68" i="50" s="1"/>
  <c r="L68" i="50"/>
  <c r="M68" i="50" s="1"/>
  <c r="J68" i="50"/>
  <c r="K68" i="50" s="1"/>
  <c r="AY67" i="50"/>
  <c r="AR67" i="50"/>
  <c r="AO67" i="50"/>
  <c r="AM67" i="50"/>
  <c r="AL67" i="50"/>
  <c r="AJ67" i="50"/>
  <c r="AE67" i="50"/>
  <c r="AF67" i="50" s="1"/>
  <c r="AC67" i="50"/>
  <c r="AB67" i="50"/>
  <c r="Y67" i="50"/>
  <c r="X67" i="50"/>
  <c r="V67" i="50"/>
  <c r="W67" i="50" s="1"/>
  <c r="U67" i="50"/>
  <c r="T67" i="50"/>
  <c r="R67" i="50"/>
  <c r="S67" i="50" s="1"/>
  <c r="Q67" i="50"/>
  <c r="P67" i="50"/>
  <c r="N67" i="50"/>
  <c r="O67" i="50" s="1"/>
  <c r="L67" i="50"/>
  <c r="M67" i="50" s="1"/>
  <c r="J67" i="50"/>
  <c r="K67" i="50" s="1"/>
  <c r="AY66" i="50"/>
  <c r="AR66" i="50"/>
  <c r="AO66" i="50"/>
  <c r="AM66" i="50"/>
  <c r="AL66" i="50"/>
  <c r="AJ66" i="50"/>
  <c r="AE66" i="50"/>
  <c r="AF66" i="50" s="1"/>
  <c r="AC66" i="50"/>
  <c r="AB66" i="50"/>
  <c r="X66" i="50"/>
  <c r="Y66" i="50" s="1"/>
  <c r="V66" i="50"/>
  <c r="W66" i="50" s="1"/>
  <c r="U66" i="50"/>
  <c r="T66" i="50"/>
  <c r="R66" i="50"/>
  <c r="S66" i="50" s="1"/>
  <c r="Q66" i="50"/>
  <c r="P66" i="50"/>
  <c r="N66" i="50"/>
  <c r="O66" i="50" s="1"/>
  <c r="M66" i="50"/>
  <c r="L66" i="50"/>
  <c r="J66" i="50"/>
  <c r="K66" i="50" s="1"/>
  <c r="AY65" i="50"/>
  <c r="AR65" i="50"/>
  <c r="AO65" i="50"/>
  <c r="AM65" i="50"/>
  <c r="AL65" i="50"/>
  <c r="AJ65" i="50"/>
  <c r="AE65" i="50"/>
  <c r="AF65" i="50" s="1"/>
  <c r="AC65" i="50"/>
  <c r="AB65" i="50"/>
  <c r="X65" i="50"/>
  <c r="Y65" i="50" s="1"/>
  <c r="V65" i="50"/>
  <c r="W65" i="50" s="1"/>
  <c r="T65" i="50"/>
  <c r="U65" i="50" s="1"/>
  <c r="R65" i="50"/>
  <c r="S65" i="50" s="1"/>
  <c r="P65" i="50"/>
  <c r="Q65" i="50" s="1"/>
  <c r="N65" i="50"/>
  <c r="O65" i="50" s="1"/>
  <c r="L65" i="50"/>
  <c r="M65" i="50" s="1"/>
  <c r="J65" i="50"/>
  <c r="K65" i="50" s="1"/>
  <c r="AY64" i="50"/>
  <c r="AR64" i="50"/>
  <c r="AO64" i="50"/>
  <c r="AM64" i="50"/>
  <c r="AL64" i="50"/>
  <c r="AJ64" i="50"/>
  <c r="AE64" i="50"/>
  <c r="AF64" i="50" s="1"/>
  <c r="AC64" i="50"/>
  <c r="AB64" i="50"/>
  <c r="Y64" i="50"/>
  <c r="X64" i="50"/>
  <c r="V64" i="50"/>
  <c r="W64" i="50" s="1"/>
  <c r="T64" i="50"/>
  <c r="U64" i="50" s="1"/>
  <c r="R64" i="50"/>
  <c r="S64" i="50" s="1"/>
  <c r="Q64" i="50"/>
  <c r="P64" i="50"/>
  <c r="N64" i="50"/>
  <c r="O64" i="50" s="1"/>
  <c r="L64" i="50"/>
  <c r="M64" i="50" s="1"/>
  <c r="J64" i="50"/>
  <c r="K64" i="50" s="1"/>
  <c r="AY63" i="50"/>
  <c r="AR63" i="50"/>
  <c r="AO63" i="50"/>
  <c r="AM63" i="50"/>
  <c r="AL63" i="50"/>
  <c r="AJ63" i="50"/>
  <c r="AE63" i="50"/>
  <c r="AF63" i="50" s="1"/>
  <c r="AC63" i="50"/>
  <c r="AB63" i="50"/>
  <c r="X63" i="50"/>
  <c r="Y63" i="50" s="1"/>
  <c r="V63" i="50"/>
  <c r="W63" i="50" s="1"/>
  <c r="T63" i="50"/>
  <c r="U63" i="50" s="1"/>
  <c r="R63" i="50"/>
  <c r="S63" i="50" s="1"/>
  <c r="Q63" i="50"/>
  <c r="P63" i="50"/>
  <c r="N63" i="50"/>
  <c r="O63" i="50" s="1"/>
  <c r="M63" i="50"/>
  <c r="L63" i="50"/>
  <c r="J63" i="50"/>
  <c r="K63" i="50" s="1"/>
  <c r="AY62" i="50"/>
  <c r="AR62" i="50"/>
  <c r="AO62" i="50"/>
  <c r="AM62" i="50"/>
  <c r="AL62" i="50"/>
  <c r="AJ62" i="50"/>
  <c r="AE62" i="50"/>
  <c r="AF62" i="50" s="1"/>
  <c r="AC62" i="50"/>
  <c r="AB62" i="50"/>
  <c r="X62" i="50"/>
  <c r="Y62" i="50" s="1"/>
  <c r="V62" i="50"/>
  <c r="W62" i="50" s="1"/>
  <c r="T62" i="50"/>
  <c r="U62" i="50" s="1"/>
  <c r="R62" i="50"/>
  <c r="S62" i="50" s="1"/>
  <c r="Q62" i="50"/>
  <c r="P62" i="50"/>
  <c r="N62" i="50"/>
  <c r="O62" i="50" s="1"/>
  <c r="L62" i="50"/>
  <c r="M62" i="50" s="1"/>
  <c r="J62" i="50"/>
  <c r="K62" i="50" s="1"/>
  <c r="AY61" i="50"/>
  <c r="AR61" i="50"/>
  <c r="AO61" i="50"/>
  <c r="AM61" i="50"/>
  <c r="AL61" i="50"/>
  <c r="AJ61" i="50"/>
  <c r="AF61" i="50"/>
  <c r="AE61" i="50"/>
  <c r="AC61" i="50"/>
  <c r="AB61" i="50"/>
  <c r="X61" i="50"/>
  <c r="Y61" i="50" s="1"/>
  <c r="V61" i="50"/>
  <c r="W61" i="50" s="1"/>
  <c r="T61" i="50"/>
  <c r="U61" i="50" s="1"/>
  <c r="R61" i="50"/>
  <c r="S61" i="50" s="1"/>
  <c r="P61" i="50"/>
  <c r="Q61" i="50" s="1"/>
  <c r="N61" i="50"/>
  <c r="O61" i="50" s="1"/>
  <c r="L61" i="50"/>
  <c r="M61" i="50" s="1"/>
  <c r="J61" i="50"/>
  <c r="K61" i="50" s="1"/>
  <c r="AY60" i="50"/>
  <c r="AR60" i="50"/>
  <c r="AO60" i="50"/>
  <c r="AM60" i="50"/>
  <c r="AL60" i="50"/>
  <c r="AJ60" i="50"/>
  <c r="AE60" i="50"/>
  <c r="AF60" i="50" s="1"/>
  <c r="AC60" i="50"/>
  <c r="AB60" i="50"/>
  <c r="X60" i="50"/>
  <c r="Y60" i="50" s="1"/>
  <c r="V60" i="50"/>
  <c r="W60" i="50" s="1"/>
  <c r="T60" i="50"/>
  <c r="U60" i="50" s="1"/>
  <c r="R60" i="50"/>
  <c r="S60" i="50" s="1"/>
  <c r="P60" i="50"/>
  <c r="Q60" i="50" s="1"/>
  <c r="N60" i="50"/>
  <c r="O60" i="50" s="1"/>
  <c r="L60" i="50"/>
  <c r="M60" i="50" s="1"/>
  <c r="J60" i="50"/>
  <c r="K60" i="50" s="1"/>
  <c r="AY59" i="50"/>
  <c r="AR59" i="50"/>
  <c r="AO59" i="50"/>
  <c r="AM59" i="50"/>
  <c r="AL59" i="50"/>
  <c r="AJ59" i="50"/>
  <c r="AE59" i="50"/>
  <c r="AF59" i="50" s="1"/>
  <c r="AC59" i="50"/>
  <c r="AB59" i="50"/>
  <c r="X59" i="50"/>
  <c r="Y59" i="50" s="1"/>
  <c r="V59" i="50"/>
  <c r="W59" i="50" s="1"/>
  <c r="T59" i="50"/>
  <c r="U59" i="50" s="1"/>
  <c r="R59" i="50"/>
  <c r="S59" i="50" s="1"/>
  <c r="P59" i="50"/>
  <c r="Q59" i="50" s="1"/>
  <c r="N59" i="50"/>
  <c r="O59" i="50" s="1"/>
  <c r="L59" i="50"/>
  <c r="M59" i="50" s="1"/>
  <c r="J59" i="50"/>
  <c r="K59" i="50" s="1"/>
  <c r="AY58" i="50"/>
  <c r="AR58" i="50"/>
  <c r="AO58" i="50"/>
  <c r="AM58" i="50"/>
  <c r="AL58" i="50"/>
  <c r="AJ58" i="50"/>
  <c r="AE58" i="50"/>
  <c r="AF58" i="50" s="1"/>
  <c r="AC58" i="50"/>
  <c r="AB58" i="50"/>
  <c r="Y58" i="50"/>
  <c r="X58" i="50"/>
  <c r="V58" i="50"/>
  <c r="W58" i="50" s="1"/>
  <c r="U58" i="50"/>
  <c r="T58" i="50"/>
  <c r="R58" i="50"/>
  <c r="S58" i="50" s="1"/>
  <c r="P58" i="50"/>
  <c r="Q58" i="50" s="1"/>
  <c r="N58" i="50"/>
  <c r="O58" i="50" s="1"/>
  <c r="L58" i="50"/>
  <c r="M58" i="50" s="1"/>
  <c r="J58" i="50"/>
  <c r="K58" i="50" s="1"/>
  <c r="AY57" i="50"/>
  <c r="AR57" i="50"/>
  <c r="AO57" i="50"/>
  <c r="AM57" i="50"/>
  <c r="AL57" i="50"/>
  <c r="AJ57" i="50"/>
  <c r="AE57" i="50"/>
  <c r="AF57" i="50" s="1"/>
  <c r="AC57" i="50"/>
  <c r="AB57" i="50"/>
  <c r="Y57" i="50"/>
  <c r="X57" i="50"/>
  <c r="V57" i="50"/>
  <c r="W57" i="50" s="1"/>
  <c r="T57" i="50"/>
  <c r="U57" i="50" s="1"/>
  <c r="S57" i="50"/>
  <c r="R57" i="50"/>
  <c r="P57" i="50"/>
  <c r="Q57" i="50" s="1"/>
  <c r="N57" i="50"/>
  <c r="O57" i="50" s="1"/>
  <c r="L57" i="50"/>
  <c r="M57" i="50" s="1"/>
  <c r="J57" i="50"/>
  <c r="K57" i="50" s="1"/>
  <c r="AY56" i="50"/>
  <c r="AR56" i="50"/>
  <c r="AO56" i="50"/>
  <c r="AM56" i="50"/>
  <c r="AL56" i="50"/>
  <c r="AJ56" i="50"/>
  <c r="AE56" i="50"/>
  <c r="AF56" i="50" s="1"/>
  <c r="AC56" i="50"/>
  <c r="AB56" i="50"/>
  <c r="Y56" i="50"/>
  <c r="X56" i="50"/>
  <c r="V56" i="50"/>
  <c r="W56" i="50" s="1"/>
  <c r="T56" i="50"/>
  <c r="U56" i="50" s="1"/>
  <c r="R56" i="50"/>
  <c r="S56" i="50" s="1"/>
  <c r="P56" i="50"/>
  <c r="Q56" i="50" s="1"/>
  <c r="N56" i="50"/>
  <c r="O56" i="50" s="1"/>
  <c r="L56" i="50"/>
  <c r="M56" i="50" s="1"/>
  <c r="J56" i="50"/>
  <c r="K56" i="50" s="1"/>
  <c r="AY55" i="50"/>
  <c r="AR55" i="50"/>
  <c r="AO55" i="50"/>
  <c r="AM55" i="50"/>
  <c r="AL55" i="50"/>
  <c r="AJ55" i="50"/>
  <c r="AE55" i="50"/>
  <c r="AF55" i="50" s="1"/>
  <c r="AC55" i="50"/>
  <c r="AB55" i="50"/>
  <c r="X55" i="50"/>
  <c r="Y55" i="50" s="1"/>
  <c r="V55" i="50"/>
  <c r="W55" i="50" s="1"/>
  <c r="T55" i="50"/>
  <c r="U55" i="50" s="1"/>
  <c r="R55" i="50"/>
  <c r="S55" i="50" s="1"/>
  <c r="Q55" i="50"/>
  <c r="P55" i="50"/>
  <c r="N55" i="50"/>
  <c r="O55" i="50" s="1"/>
  <c r="M55" i="50"/>
  <c r="L55" i="50"/>
  <c r="K55" i="50"/>
  <c r="J55" i="50"/>
  <c r="AY54" i="50"/>
  <c r="AR54" i="50"/>
  <c r="AO54" i="50"/>
  <c r="AM54" i="50"/>
  <c r="AL54" i="50"/>
  <c r="AJ54" i="50"/>
  <c r="AF54" i="50"/>
  <c r="AE54" i="50"/>
  <c r="AC54" i="50"/>
  <c r="AB54" i="50"/>
  <c r="X54" i="50"/>
  <c r="Y54" i="50" s="1"/>
  <c r="V54" i="50"/>
  <c r="W54" i="50" s="1"/>
  <c r="T54" i="50"/>
  <c r="U54" i="50" s="1"/>
  <c r="R54" i="50"/>
  <c r="S54" i="50" s="1"/>
  <c r="Q54" i="50"/>
  <c r="P54" i="50"/>
  <c r="N54" i="50"/>
  <c r="O54" i="50" s="1"/>
  <c r="M54" i="50"/>
  <c r="L54" i="50"/>
  <c r="K54" i="50"/>
  <c r="J54" i="50"/>
  <c r="AY53" i="50"/>
  <c r="AR53" i="50"/>
  <c r="AO53" i="50"/>
  <c r="AM53" i="50"/>
  <c r="AL53" i="50"/>
  <c r="AJ53" i="50"/>
  <c r="AF53" i="50"/>
  <c r="AE53" i="50"/>
  <c r="AC53" i="50"/>
  <c r="AB53" i="50"/>
  <c r="X53" i="50"/>
  <c r="Y53" i="50" s="1"/>
  <c r="W53" i="50"/>
  <c r="V53" i="50"/>
  <c r="U53" i="50"/>
  <c r="T53" i="50"/>
  <c r="R53" i="50"/>
  <c r="S53" i="50" s="1"/>
  <c r="Q53" i="50"/>
  <c r="P53" i="50"/>
  <c r="N53" i="50"/>
  <c r="O53" i="50" s="1"/>
  <c r="L53" i="50"/>
  <c r="M53" i="50" s="1"/>
  <c r="J53" i="50"/>
  <c r="K53" i="50" s="1"/>
  <c r="AY52" i="50"/>
  <c r="AR52" i="50"/>
  <c r="AO52" i="50"/>
  <c r="AM52" i="50"/>
  <c r="AL52" i="50"/>
  <c r="AJ52" i="50"/>
  <c r="AE52" i="50"/>
  <c r="AF52" i="50" s="1"/>
  <c r="AC52" i="50"/>
  <c r="AB52" i="50"/>
  <c r="X52" i="50"/>
  <c r="Y52" i="50" s="1"/>
  <c r="V52" i="50"/>
  <c r="W52" i="50" s="1"/>
  <c r="T52" i="50"/>
  <c r="U52" i="50" s="1"/>
  <c r="R52" i="50"/>
  <c r="S52" i="50" s="1"/>
  <c r="P52" i="50"/>
  <c r="Q52" i="50" s="1"/>
  <c r="N52" i="50"/>
  <c r="O52" i="50" s="1"/>
  <c r="M52" i="50"/>
  <c r="L52" i="50"/>
  <c r="J52" i="50"/>
  <c r="K52" i="50" s="1"/>
  <c r="AY51" i="50"/>
  <c r="AR51" i="50"/>
  <c r="AO51" i="50"/>
  <c r="AM51" i="50"/>
  <c r="AL51" i="50"/>
  <c r="AJ51" i="50"/>
  <c r="AE51" i="50"/>
  <c r="AF51" i="50" s="1"/>
  <c r="AC51" i="50"/>
  <c r="AB51" i="50"/>
  <c r="X51" i="50"/>
  <c r="Y51" i="50" s="1"/>
  <c r="W51" i="50"/>
  <c r="V51" i="50"/>
  <c r="T51" i="50"/>
  <c r="U51" i="50" s="1"/>
  <c r="R51" i="50"/>
  <c r="S51" i="50" s="1"/>
  <c r="Q51" i="50"/>
  <c r="P51" i="50"/>
  <c r="N51" i="50"/>
  <c r="O51" i="50" s="1"/>
  <c r="L51" i="50"/>
  <c r="M51" i="50" s="1"/>
  <c r="J51" i="50"/>
  <c r="K51" i="50" s="1"/>
  <c r="AY50" i="50"/>
  <c r="AR50" i="50"/>
  <c r="AO50" i="50"/>
  <c r="AM50" i="50"/>
  <c r="AL50" i="50"/>
  <c r="AJ50" i="50"/>
  <c r="AE50" i="50"/>
  <c r="AF50" i="50" s="1"/>
  <c r="AC50" i="50"/>
  <c r="AB50" i="50"/>
  <c r="X50" i="50"/>
  <c r="Y50" i="50" s="1"/>
  <c r="V50" i="50"/>
  <c r="W50" i="50" s="1"/>
  <c r="U50" i="50"/>
  <c r="T50" i="50"/>
  <c r="R50" i="50"/>
  <c r="S50" i="50" s="1"/>
  <c r="P50" i="50"/>
  <c r="Q50" i="50" s="1"/>
  <c r="N50" i="50"/>
  <c r="O50" i="50" s="1"/>
  <c r="L50" i="50"/>
  <c r="M50" i="50" s="1"/>
  <c r="K50" i="50"/>
  <c r="J50" i="50"/>
  <c r="AY49" i="50"/>
  <c r="AR49" i="50"/>
  <c r="AO49" i="50"/>
  <c r="AM49" i="50"/>
  <c r="AL49" i="50"/>
  <c r="AJ49" i="50"/>
  <c r="AE49" i="50"/>
  <c r="AF49" i="50" s="1"/>
  <c r="AC49" i="50"/>
  <c r="AB49" i="50"/>
  <c r="Y49" i="50"/>
  <c r="X49" i="50"/>
  <c r="W49" i="50"/>
  <c r="V49" i="50"/>
  <c r="T49" i="50"/>
  <c r="U49" i="50" s="1"/>
  <c r="R49" i="50"/>
  <c r="S49" i="50" s="1"/>
  <c r="P49" i="50"/>
  <c r="Q49" i="50" s="1"/>
  <c r="O49" i="50"/>
  <c r="N49" i="50"/>
  <c r="L49" i="50"/>
  <c r="M49" i="50" s="1"/>
  <c r="J49" i="50"/>
  <c r="K49" i="50" s="1"/>
  <c r="AY48" i="50"/>
  <c r="AR48" i="50"/>
  <c r="AO48" i="50"/>
  <c r="AM48" i="50"/>
  <c r="AL48" i="50"/>
  <c r="AJ48" i="50"/>
  <c r="AE48" i="50"/>
  <c r="AF48" i="50" s="1"/>
  <c r="AC48" i="50"/>
  <c r="AB48" i="50"/>
  <c r="X48" i="50"/>
  <c r="Y48" i="50" s="1"/>
  <c r="V48" i="50"/>
  <c r="W48" i="50" s="1"/>
  <c r="U48" i="50"/>
  <c r="T48" i="50"/>
  <c r="R48" i="50"/>
  <c r="S48" i="50" s="1"/>
  <c r="P48" i="50"/>
  <c r="Q48" i="50" s="1"/>
  <c r="N48" i="50"/>
  <c r="O48" i="50" s="1"/>
  <c r="L48" i="50"/>
  <c r="M48" i="50" s="1"/>
  <c r="J48" i="50"/>
  <c r="K48" i="50" s="1"/>
  <c r="AY47" i="50"/>
  <c r="AR47" i="50"/>
  <c r="AO47" i="50"/>
  <c r="AM47" i="50"/>
  <c r="AL47" i="50"/>
  <c r="AJ47" i="50"/>
  <c r="AE47" i="50"/>
  <c r="AF47" i="50" s="1"/>
  <c r="AC47" i="50"/>
  <c r="AB47" i="50"/>
  <c r="X47" i="50"/>
  <c r="Y47" i="50" s="1"/>
  <c r="W47" i="50"/>
  <c r="V47" i="50"/>
  <c r="T47" i="50"/>
  <c r="U47" i="50" s="1"/>
  <c r="R47" i="50"/>
  <c r="S47" i="50" s="1"/>
  <c r="P47" i="50"/>
  <c r="Q47" i="50" s="1"/>
  <c r="N47" i="50"/>
  <c r="O47" i="50" s="1"/>
  <c r="L47" i="50"/>
  <c r="M47" i="50" s="1"/>
  <c r="J47" i="50"/>
  <c r="K47" i="50" s="1"/>
  <c r="AY46" i="50"/>
  <c r="AR46" i="50"/>
  <c r="AO46" i="50"/>
  <c r="AM46" i="50"/>
  <c r="AL46" i="50"/>
  <c r="AJ46" i="50"/>
  <c r="AE46" i="50"/>
  <c r="AF46" i="50" s="1"/>
  <c r="AC46" i="50"/>
  <c r="AB46" i="50"/>
  <c r="X46" i="50"/>
  <c r="Y46" i="50" s="1"/>
  <c r="V46" i="50"/>
  <c r="W46" i="50" s="1"/>
  <c r="T46" i="50"/>
  <c r="U46" i="50" s="1"/>
  <c r="R46" i="50"/>
  <c r="S46" i="50" s="1"/>
  <c r="P46" i="50"/>
  <c r="Q46" i="50" s="1"/>
  <c r="N46" i="50"/>
  <c r="O46" i="50" s="1"/>
  <c r="L46" i="50"/>
  <c r="M46" i="50" s="1"/>
  <c r="K46" i="50"/>
  <c r="J46" i="50"/>
  <c r="AY45" i="50"/>
  <c r="AR45" i="50"/>
  <c r="AO45" i="50"/>
  <c r="AM45" i="50"/>
  <c r="AL45" i="50"/>
  <c r="AJ45" i="50"/>
  <c r="AE45" i="50"/>
  <c r="AF45" i="50" s="1"/>
  <c r="AC45" i="50"/>
  <c r="AB45" i="50"/>
  <c r="X45" i="50"/>
  <c r="Y45" i="50" s="1"/>
  <c r="W45" i="50"/>
  <c r="V45" i="50"/>
  <c r="T45" i="50"/>
  <c r="U45" i="50" s="1"/>
  <c r="R45" i="50"/>
  <c r="S45" i="50" s="1"/>
  <c r="P45" i="50"/>
  <c r="Q45" i="50" s="1"/>
  <c r="N45" i="50"/>
  <c r="O45" i="50" s="1"/>
  <c r="M45" i="50"/>
  <c r="L45" i="50"/>
  <c r="J45" i="50"/>
  <c r="K45" i="50" s="1"/>
  <c r="AY44" i="50"/>
  <c r="AR44" i="50"/>
  <c r="AO44" i="50"/>
  <c r="AM44" i="50"/>
  <c r="AL44" i="50"/>
  <c r="AJ44" i="50"/>
  <c r="AE44" i="50"/>
  <c r="AF44" i="50" s="1"/>
  <c r="AC44" i="50"/>
  <c r="AB44" i="50"/>
  <c r="X44" i="50"/>
  <c r="Y44" i="50" s="1"/>
  <c r="V44" i="50"/>
  <c r="W44" i="50" s="1"/>
  <c r="T44" i="50"/>
  <c r="U44" i="50" s="1"/>
  <c r="R44" i="50"/>
  <c r="S44" i="50" s="1"/>
  <c r="Q44" i="50"/>
  <c r="P44" i="50"/>
  <c r="N44" i="50"/>
  <c r="O44" i="50" s="1"/>
  <c r="L44" i="50"/>
  <c r="M44" i="50" s="1"/>
  <c r="J44" i="50"/>
  <c r="K44" i="50" s="1"/>
  <c r="AY43" i="50"/>
  <c r="AR43" i="50"/>
  <c r="AO43" i="50"/>
  <c r="AM43" i="50"/>
  <c r="AL43" i="50"/>
  <c r="AJ43" i="50"/>
  <c r="AE43" i="50"/>
  <c r="AF43" i="50" s="1"/>
  <c r="AC43" i="50"/>
  <c r="AB43" i="50"/>
  <c r="X43" i="50"/>
  <c r="Y43" i="50" s="1"/>
  <c r="V43" i="50"/>
  <c r="W43" i="50" s="1"/>
  <c r="T43" i="50"/>
  <c r="U43" i="50" s="1"/>
  <c r="R43" i="50"/>
  <c r="S43" i="50" s="1"/>
  <c r="Q43" i="50"/>
  <c r="P43" i="50"/>
  <c r="N43" i="50"/>
  <c r="O43" i="50" s="1"/>
  <c r="L43" i="50"/>
  <c r="M43" i="50" s="1"/>
  <c r="J43" i="50"/>
  <c r="K43" i="50" s="1"/>
  <c r="AY42" i="50"/>
  <c r="AR42" i="50"/>
  <c r="AO42" i="50"/>
  <c r="AM42" i="50"/>
  <c r="AL42" i="50"/>
  <c r="AJ42" i="50"/>
  <c r="AF42" i="50"/>
  <c r="AE42" i="50"/>
  <c r="AC42" i="50"/>
  <c r="AB42" i="50"/>
  <c r="X42" i="50"/>
  <c r="Y42" i="50" s="1"/>
  <c r="V42" i="50"/>
  <c r="W42" i="50" s="1"/>
  <c r="T42" i="50"/>
  <c r="U42" i="50" s="1"/>
  <c r="S42" i="50"/>
  <c r="R42" i="50"/>
  <c r="Q42" i="50"/>
  <c r="P42" i="50"/>
  <c r="N42" i="50"/>
  <c r="O42" i="50" s="1"/>
  <c r="M42" i="50"/>
  <c r="L42" i="50"/>
  <c r="J42" i="50"/>
  <c r="K42" i="50" s="1"/>
  <c r="AY41" i="50"/>
  <c r="AR41" i="50"/>
  <c r="AO41" i="50"/>
  <c r="AM41" i="50"/>
  <c r="AL41" i="50"/>
  <c r="AJ41" i="50"/>
  <c r="AE41" i="50"/>
  <c r="AF41" i="50" s="1"/>
  <c r="AC41" i="50"/>
  <c r="AB41" i="50"/>
  <c r="X41" i="50"/>
  <c r="Y41" i="50" s="1"/>
  <c r="V41" i="50"/>
  <c r="W41" i="50" s="1"/>
  <c r="T41" i="50"/>
  <c r="U41" i="50" s="1"/>
  <c r="R41" i="50"/>
  <c r="S41" i="50" s="1"/>
  <c r="P41" i="50"/>
  <c r="Q41" i="50" s="1"/>
  <c r="N41" i="50"/>
  <c r="O41" i="50" s="1"/>
  <c r="L41" i="50"/>
  <c r="M41" i="50" s="1"/>
  <c r="J41" i="50"/>
  <c r="K41" i="50" s="1"/>
  <c r="AY40" i="50"/>
  <c r="AR40" i="50"/>
  <c r="AO40" i="50"/>
  <c r="AM40" i="50"/>
  <c r="AL40" i="50"/>
  <c r="AJ40" i="50"/>
  <c r="AF40" i="50"/>
  <c r="AE40" i="50"/>
  <c r="AC40" i="50"/>
  <c r="AB40" i="50"/>
  <c r="X40" i="50"/>
  <c r="Y40" i="50" s="1"/>
  <c r="V40" i="50"/>
  <c r="W40" i="50" s="1"/>
  <c r="T40" i="50"/>
  <c r="U40" i="50" s="1"/>
  <c r="R40" i="50"/>
  <c r="S40" i="50" s="1"/>
  <c r="P40" i="50"/>
  <c r="Q40" i="50" s="1"/>
  <c r="N40" i="50"/>
  <c r="O40" i="50" s="1"/>
  <c r="L40" i="50"/>
  <c r="M40" i="50" s="1"/>
  <c r="K40" i="50"/>
  <c r="J40" i="50"/>
  <c r="AY39" i="50"/>
  <c r="AR39" i="50"/>
  <c r="AO39" i="50"/>
  <c r="AM39" i="50"/>
  <c r="AL39" i="50"/>
  <c r="AJ39" i="50"/>
  <c r="AE39" i="50"/>
  <c r="AF39" i="50" s="1"/>
  <c r="AC39" i="50"/>
  <c r="AB39" i="50"/>
  <c r="X39" i="50"/>
  <c r="Y39" i="50" s="1"/>
  <c r="V39" i="50"/>
  <c r="W39" i="50" s="1"/>
  <c r="T39" i="50"/>
  <c r="U39" i="50" s="1"/>
  <c r="R39" i="50"/>
  <c r="S39" i="50" s="1"/>
  <c r="P39" i="50"/>
  <c r="Q39" i="50" s="1"/>
  <c r="O39" i="50"/>
  <c r="N39" i="50"/>
  <c r="L39" i="50"/>
  <c r="M39" i="50" s="1"/>
  <c r="J39" i="50"/>
  <c r="K39" i="50" s="1"/>
  <c r="AY38" i="50"/>
  <c r="AR38" i="50"/>
  <c r="AO38" i="50"/>
  <c r="AM38" i="50"/>
  <c r="AL38" i="50"/>
  <c r="AJ38" i="50"/>
  <c r="AE38" i="50"/>
  <c r="AF38" i="50" s="1"/>
  <c r="AC38" i="50"/>
  <c r="AB38" i="50"/>
  <c r="X38" i="50"/>
  <c r="Y38" i="50" s="1"/>
  <c r="W38" i="50"/>
  <c r="V38" i="50"/>
  <c r="U38" i="50"/>
  <c r="T38" i="50"/>
  <c r="R38" i="50"/>
  <c r="S38" i="50" s="1"/>
  <c r="P38" i="50"/>
  <c r="Q38" i="50" s="1"/>
  <c r="N38" i="50"/>
  <c r="O38" i="50" s="1"/>
  <c r="M38" i="50"/>
  <c r="L38" i="50"/>
  <c r="J38" i="50"/>
  <c r="K38" i="50" s="1"/>
  <c r="AY37" i="50"/>
  <c r="AR37" i="50"/>
  <c r="AO37" i="50"/>
  <c r="AM37" i="50"/>
  <c r="AL37" i="50"/>
  <c r="AJ37" i="50"/>
  <c r="AE37" i="50"/>
  <c r="AF37" i="50" s="1"/>
  <c r="AC37" i="50"/>
  <c r="AB37" i="50"/>
  <c r="Y37" i="50"/>
  <c r="X37" i="50"/>
  <c r="V37" i="50"/>
  <c r="W37" i="50" s="1"/>
  <c r="T37" i="50"/>
  <c r="U37" i="50" s="1"/>
  <c r="R37" i="50"/>
  <c r="S37" i="50" s="1"/>
  <c r="P37" i="50"/>
  <c r="Q37" i="50" s="1"/>
  <c r="N37" i="50"/>
  <c r="O37" i="50" s="1"/>
  <c r="L37" i="50"/>
  <c r="M37" i="50" s="1"/>
  <c r="J37" i="50"/>
  <c r="K37" i="50" s="1"/>
  <c r="AY36" i="50"/>
  <c r="AR36" i="50"/>
  <c r="AO36" i="50"/>
  <c r="AM36" i="50"/>
  <c r="AL36" i="50"/>
  <c r="AJ36" i="50"/>
  <c r="AF36" i="50"/>
  <c r="AE36" i="50"/>
  <c r="AC36" i="50"/>
  <c r="AB36" i="50"/>
  <c r="X36" i="50"/>
  <c r="Y36" i="50" s="1"/>
  <c r="W36" i="50"/>
  <c r="V36" i="50"/>
  <c r="T36" i="50"/>
  <c r="U36" i="50" s="1"/>
  <c r="R36" i="50"/>
  <c r="S36" i="50" s="1"/>
  <c r="P36" i="50"/>
  <c r="Q36" i="50" s="1"/>
  <c r="N36" i="50"/>
  <c r="O36" i="50" s="1"/>
  <c r="M36" i="50"/>
  <c r="L36" i="50"/>
  <c r="J36" i="50"/>
  <c r="K36" i="50" s="1"/>
  <c r="AY35" i="50"/>
  <c r="AR35" i="50"/>
  <c r="AO35" i="50"/>
  <c r="AM35" i="50"/>
  <c r="AL35" i="50"/>
  <c r="AJ35" i="50"/>
  <c r="AE35" i="50"/>
  <c r="AF35" i="50" s="1"/>
  <c r="AC35" i="50"/>
  <c r="AB35" i="50"/>
  <c r="Y35" i="50"/>
  <c r="X35" i="50"/>
  <c r="V35" i="50"/>
  <c r="W35" i="50" s="1"/>
  <c r="T35" i="50"/>
  <c r="U35" i="50" s="1"/>
  <c r="R35" i="50"/>
  <c r="S35" i="50" s="1"/>
  <c r="P35" i="50"/>
  <c r="Q35" i="50" s="1"/>
  <c r="N35" i="50"/>
  <c r="O35" i="50" s="1"/>
  <c r="L35" i="50"/>
  <c r="M35" i="50" s="1"/>
  <c r="J35" i="50"/>
  <c r="K35" i="50" s="1"/>
  <c r="AY34" i="50"/>
  <c r="AR34" i="50"/>
  <c r="AO34" i="50"/>
  <c r="AM34" i="50"/>
  <c r="AL34" i="50"/>
  <c r="AJ34" i="50"/>
  <c r="AE34" i="50"/>
  <c r="AF34" i="50" s="1"/>
  <c r="AC34" i="50"/>
  <c r="AB34" i="50"/>
  <c r="X34" i="50"/>
  <c r="Y34" i="50" s="1"/>
  <c r="V34" i="50"/>
  <c r="W34" i="50" s="1"/>
  <c r="U34" i="50"/>
  <c r="T34" i="50"/>
  <c r="R34" i="50"/>
  <c r="S34" i="50" s="1"/>
  <c r="P34" i="50"/>
  <c r="Q34" i="50" s="1"/>
  <c r="N34" i="50"/>
  <c r="O34" i="50" s="1"/>
  <c r="L34" i="50"/>
  <c r="M34" i="50" s="1"/>
  <c r="J34" i="50"/>
  <c r="K34" i="50" s="1"/>
  <c r="AY33" i="50"/>
  <c r="AR33" i="50"/>
  <c r="AO33" i="50"/>
  <c r="AM33" i="50"/>
  <c r="AL33" i="50"/>
  <c r="AJ33" i="50"/>
  <c r="AE33" i="50"/>
  <c r="AF33" i="50" s="1"/>
  <c r="AC33" i="50"/>
  <c r="AB33" i="50"/>
  <c r="X33" i="50"/>
  <c r="Y33" i="50" s="1"/>
  <c r="V33" i="50"/>
  <c r="W33" i="50" s="1"/>
  <c r="T33" i="50"/>
  <c r="U33" i="50" s="1"/>
  <c r="R33" i="50"/>
  <c r="S33" i="50" s="1"/>
  <c r="P33" i="50"/>
  <c r="Q33" i="50" s="1"/>
  <c r="N33" i="50"/>
  <c r="O33" i="50" s="1"/>
  <c r="L33" i="50"/>
  <c r="M33" i="50" s="1"/>
  <c r="K33" i="50"/>
  <c r="J33" i="50"/>
  <c r="AY32" i="50"/>
  <c r="AR32" i="50"/>
  <c r="AO32" i="50"/>
  <c r="AM32" i="50"/>
  <c r="AL32" i="50"/>
  <c r="AJ32" i="50"/>
  <c r="AE32" i="50"/>
  <c r="AF32" i="50" s="1"/>
  <c r="AC32" i="50"/>
  <c r="AB32" i="50"/>
  <c r="X32" i="50"/>
  <c r="Y32" i="50" s="1"/>
  <c r="V32" i="50"/>
  <c r="W32" i="50" s="1"/>
  <c r="T32" i="50"/>
  <c r="U32" i="50" s="1"/>
  <c r="R32" i="50"/>
  <c r="S32" i="50" s="1"/>
  <c r="P32" i="50"/>
  <c r="Q32" i="50" s="1"/>
  <c r="N32" i="50"/>
  <c r="O32" i="50" s="1"/>
  <c r="L32" i="50"/>
  <c r="M32" i="50" s="1"/>
  <c r="J32" i="50"/>
  <c r="K32" i="50" s="1"/>
  <c r="AY31" i="50"/>
  <c r="AX31" i="50"/>
  <c r="AT31" i="50"/>
  <c r="AR31" i="50"/>
  <c r="AO31" i="50"/>
  <c r="AM31" i="50"/>
  <c r="AL31" i="50"/>
  <c r="AJ31" i="50"/>
  <c r="AE31" i="50"/>
  <c r="AF31" i="50" s="1"/>
  <c r="AC31" i="50"/>
  <c r="AB31" i="50"/>
  <c r="Y31" i="50"/>
  <c r="X31" i="50"/>
  <c r="W31" i="50"/>
  <c r="V31" i="50"/>
  <c r="T31" i="50"/>
  <c r="U31" i="50" s="1"/>
  <c r="S31" i="50"/>
  <c r="R31" i="50"/>
  <c r="P31" i="50"/>
  <c r="Q31" i="50" s="1"/>
  <c r="N31" i="50"/>
  <c r="O31" i="50" s="1"/>
  <c r="L31" i="50"/>
  <c r="M31" i="50" s="1"/>
  <c r="J31" i="50"/>
  <c r="K31" i="50" s="1"/>
  <c r="AY30" i="50"/>
  <c r="AX30" i="50"/>
  <c r="AV30" i="50"/>
  <c r="AT30" i="50"/>
  <c r="AR30" i="50"/>
  <c r="AO30" i="50"/>
  <c r="AM30" i="50"/>
  <c r="AL30" i="50"/>
  <c r="AJ30" i="50"/>
  <c r="AE30" i="50"/>
  <c r="AF30" i="50" s="1"/>
  <c r="AC30" i="50"/>
  <c r="AB30" i="50"/>
  <c r="X30" i="50"/>
  <c r="Y30" i="50" s="1"/>
  <c r="V30" i="50"/>
  <c r="W30" i="50" s="1"/>
  <c r="T30" i="50"/>
  <c r="U30" i="50" s="1"/>
  <c r="R30" i="50"/>
  <c r="S30" i="50" s="1"/>
  <c r="P30" i="50"/>
  <c r="Q30" i="50" s="1"/>
  <c r="N30" i="50"/>
  <c r="O30" i="50" s="1"/>
  <c r="M30" i="50"/>
  <c r="L30" i="50"/>
  <c r="J30" i="50"/>
  <c r="K30" i="50" s="1"/>
  <c r="AY29" i="50"/>
  <c r="AR29" i="50"/>
  <c r="AO29" i="50"/>
  <c r="AM29" i="50"/>
  <c r="AL29" i="50"/>
  <c r="AJ29" i="50"/>
  <c r="AF29" i="50"/>
  <c r="AE29" i="50"/>
  <c r="AC29" i="50"/>
  <c r="AB29" i="50"/>
  <c r="X29" i="50"/>
  <c r="Y29" i="50" s="1"/>
  <c r="V29" i="50"/>
  <c r="W29" i="50" s="1"/>
  <c r="U29" i="50"/>
  <c r="T29" i="50"/>
  <c r="R29" i="50"/>
  <c r="S29" i="50" s="1"/>
  <c r="Q29" i="50"/>
  <c r="P29" i="50"/>
  <c r="O29" i="50"/>
  <c r="N29" i="50"/>
  <c r="L29" i="50"/>
  <c r="M29" i="50" s="1"/>
  <c r="J29" i="50"/>
  <c r="K29" i="50" s="1"/>
  <c r="AY28" i="50"/>
  <c r="AX28" i="50"/>
  <c r="AV28" i="50"/>
  <c r="AT28" i="50"/>
  <c r="AR28" i="50"/>
  <c r="AO28" i="50"/>
  <c r="AM28" i="50"/>
  <c r="AL28" i="50"/>
  <c r="AJ28" i="50"/>
  <c r="AE28" i="50"/>
  <c r="AF28" i="50" s="1"/>
  <c r="AC28" i="50"/>
  <c r="AB28" i="50"/>
  <c r="X28" i="50"/>
  <c r="Y28" i="50" s="1"/>
  <c r="V28" i="50"/>
  <c r="W28" i="50" s="1"/>
  <c r="T28" i="50"/>
  <c r="U28" i="50" s="1"/>
  <c r="S28" i="50"/>
  <c r="R28" i="50"/>
  <c r="Q28" i="50"/>
  <c r="P28" i="50"/>
  <c r="N28" i="50"/>
  <c r="O28" i="50" s="1"/>
  <c r="L28" i="50"/>
  <c r="M28" i="50" s="1"/>
  <c r="J28" i="50"/>
  <c r="K28" i="50" s="1"/>
  <c r="AY27" i="50"/>
  <c r="AX27" i="50"/>
  <c r="AV27" i="50"/>
  <c r="AT27" i="50"/>
  <c r="AR27" i="50"/>
  <c r="AO27" i="50"/>
  <c r="AM27" i="50"/>
  <c r="AL27" i="50"/>
  <c r="AJ27" i="50"/>
  <c r="AF27" i="50"/>
  <c r="AE27" i="50"/>
  <c r="AC27" i="50"/>
  <c r="AB27" i="50"/>
  <c r="X27" i="50"/>
  <c r="Y27" i="50" s="1"/>
  <c r="W27" i="50"/>
  <c r="V27" i="50"/>
  <c r="T27" i="50"/>
  <c r="U27" i="50" s="1"/>
  <c r="R27" i="50"/>
  <c r="S27" i="50" s="1"/>
  <c r="P27" i="50"/>
  <c r="Q27" i="50" s="1"/>
  <c r="N27" i="50"/>
  <c r="O27" i="50" s="1"/>
  <c r="M27" i="50"/>
  <c r="L27" i="50"/>
  <c r="J27" i="50"/>
  <c r="K27" i="50" s="1"/>
  <c r="AY26" i="50"/>
  <c r="AX26" i="50"/>
  <c r="AV26" i="50"/>
  <c r="AT26" i="50"/>
  <c r="AR26" i="50"/>
  <c r="AO26" i="50"/>
  <c r="AM26" i="50"/>
  <c r="AL26" i="50"/>
  <c r="AJ26" i="50"/>
  <c r="AE26" i="50"/>
  <c r="AF26" i="50" s="1"/>
  <c r="AC26" i="50"/>
  <c r="AB26" i="50"/>
  <c r="X26" i="50"/>
  <c r="Y26" i="50" s="1"/>
  <c r="V26" i="50"/>
  <c r="W26" i="50" s="1"/>
  <c r="T26" i="50"/>
  <c r="U26" i="50" s="1"/>
  <c r="R26" i="50"/>
  <c r="S26" i="50" s="1"/>
  <c r="Q26" i="50"/>
  <c r="P26" i="50"/>
  <c r="N26" i="50"/>
  <c r="O26" i="50" s="1"/>
  <c r="L26" i="50"/>
  <c r="M26" i="50" s="1"/>
  <c r="J26" i="50"/>
  <c r="K26" i="50" s="1"/>
  <c r="AY25" i="50"/>
  <c r="AX25" i="50"/>
  <c r="AV25" i="50"/>
  <c r="AT25" i="50"/>
  <c r="AR25" i="50"/>
  <c r="AO25" i="50"/>
  <c r="AM25" i="50"/>
  <c r="AL25" i="50"/>
  <c r="AJ25" i="50"/>
  <c r="AE25" i="50"/>
  <c r="AF25" i="50" s="1"/>
  <c r="AC25" i="50"/>
  <c r="AB25" i="50"/>
  <c r="X25" i="50"/>
  <c r="Y25" i="50" s="1"/>
  <c r="V25" i="50"/>
  <c r="W25" i="50" s="1"/>
  <c r="U25" i="50"/>
  <c r="T25" i="50"/>
  <c r="S25" i="50"/>
  <c r="R25" i="50"/>
  <c r="P25" i="50"/>
  <c r="Q25" i="50" s="1"/>
  <c r="O25" i="50"/>
  <c r="N25" i="50"/>
  <c r="L25" i="50"/>
  <c r="M25" i="50" s="1"/>
  <c r="J25" i="50"/>
  <c r="K25" i="50" s="1"/>
  <c r="AY24" i="50"/>
  <c r="AX24" i="50"/>
  <c r="AV24" i="50"/>
  <c r="AT24" i="50"/>
  <c r="AR24" i="50"/>
  <c r="AO24" i="50"/>
  <c r="AM24" i="50"/>
  <c r="AL24" i="50"/>
  <c r="AJ24" i="50"/>
  <c r="AE24" i="50"/>
  <c r="AF24" i="50" s="1"/>
  <c r="AC24" i="50"/>
  <c r="AB24" i="50"/>
  <c r="X24" i="50"/>
  <c r="Y24" i="50" s="1"/>
  <c r="V24" i="50"/>
  <c r="W24" i="50" s="1"/>
  <c r="T24" i="50"/>
  <c r="U24" i="50" s="1"/>
  <c r="R24" i="50"/>
  <c r="S24" i="50" s="1"/>
  <c r="P24" i="50"/>
  <c r="Q24" i="50" s="1"/>
  <c r="N24" i="50"/>
  <c r="O24" i="50" s="1"/>
  <c r="L24" i="50"/>
  <c r="M24" i="50" s="1"/>
  <c r="J24" i="50"/>
  <c r="K24" i="50" s="1"/>
  <c r="AY23" i="50"/>
  <c r="AX23" i="50"/>
  <c r="AV23" i="50"/>
  <c r="AT23" i="50"/>
  <c r="AR23" i="50"/>
  <c r="AO23" i="50"/>
  <c r="AM23" i="50"/>
  <c r="AL23" i="50"/>
  <c r="AJ23" i="50"/>
  <c r="AE23" i="50"/>
  <c r="AF23" i="50" s="1"/>
  <c r="AC23" i="50"/>
  <c r="AB23" i="50"/>
  <c r="Y23" i="50"/>
  <c r="X23" i="50"/>
  <c r="V23" i="50"/>
  <c r="W23" i="50" s="1"/>
  <c r="T23" i="50"/>
  <c r="U23" i="50" s="1"/>
  <c r="S23" i="50"/>
  <c r="R23" i="50"/>
  <c r="Q23" i="50"/>
  <c r="P23" i="50"/>
  <c r="N23" i="50"/>
  <c r="O23" i="50" s="1"/>
  <c r="L23" i="50"/>
  <c r="M23" i="50" s="1"/>
  <c r="K23" i="50"/>
  <c r="J23" i="50"/>
  <c r="AY22" i="50"/>
  <c r="AX22" i="50"/>
  <c r="AV22" i="50"/>
  <c r="AT22" i="50"/>
  <c r="AR22" i="50"/>
  <c r="AO22" i="50"/>
  <c r="AM22" i="50"/>
  <c r="AL22" i="50"/>
  <c r="AJ22" i="50"/>
  <c r="AE22" i="50"/>
  <c r="AF22" i="50" s="1"/>
  <c r="AC22" i="50"/>
  <c r="AB22" i="50"/>
  <c r="X22" i="50"/>
  <c r="Y22" i="50" s="1"/>
  <c r="V22" i="50"/>
  <c r="W22" i="50" s="1"/>
  <c r="T22" i="50"/>
  <c r="U22" i="50" s="1"/>
  <c r="R22" i="50"/>
  <c r="S22" i="50" s="1"/>
  <c r="P22" i="50"/>
  <c r="Q22" i="50" s="1"/>
  <c r="N22" i="50"/>
  <c r="O22" i="50" s="1"/>
  <c r="L22" i="50"/>
  <c r="M22" i="50" s="1"/>
  <c r="J22" i="50"/>
  <c r="K22" i="50" s="1"/>
  <c r="AY21" i="50"/>
  <c r="AR21" i="50"/>
  <c r="AO21" i="50"/>
  <c r="AM21" i="50"/>
  <c r="AL21" i="50"/>
  <c r="AJ21" i="50"/>
  <c r="AF21" i="50"/>
  <c r="AE21" i="50"/>
  <c r="AC21" i="50"/>
  <c r="AB21" i="50"/>
  <c r="X21" i="50"/>
  <c r="Y21" i="50" s="1"/>
  <c r="W21" i="50"/>
  <c r="V21" i="50"/>
  <c r="U21" i="50"/>
  <c r="T21" i="50"/>
  <c r="R21" i="50"/>
  <c r="S21" i="50" s="1"/>
  <c r="P21" i="50"/>
  <c r="Q21" i="50" s="1"/>
  <c r="O21" i="50"/>
  <c r="N21" i="50"/>
  <c r="M21" i="50"/>
  <c r="L21" i="50"/>
  <c r="J21" i="50"/>
  <c r="K21" i="50" s="1"/>
  <c r="AY20" i="50"/>
  <c r="AR20" i="50"/>
  <c r="AO20" i="50"/>
  <c r="AM20" i="50"/>
  <c r="AL20" i="50"/>
  <c r="AJ20" i="50"/>
  <c r="AE20" i="50"/>
  <c r="AF20" i="50" s="1"/>
  <c r="AC20" i="50"/>
  <c r="AB20" i="50"/>
  <c r="X20" i="50"/>
  <c r="Y20" i="50" s="1"/>
  <c r="V20" i="50"/>
  <c r="W20" i="50" s="1"/>
  <c r="T20" i="50"/>
  <c r="U20" i="50" s="1"/>
  <c r="R20" i="50"/>
  <c r="S20" i="50" s="1"/>
  <c r="P20" i="50"/>
  <c r="Q20" i="50" s="1"/>
  <c r="N20" i="50"/>
  <c r="O20" i="50" s="1"/>
  <c r="L20" i="50"/>
  <c r="M20" i="50" s="1"/>
  <c r="J20" i="50"/>
  <c r="K20" i="50" s="1"/>
  <c r="AY19" i="50"/>
  <c r="AX19" i="50"/>
  <c r="AV19" i="50"/>
  <c r="AT19" i="50"/>
  <c r="AR19" i="50"/>
  <c r="AO19" i="50"/>
  <c r="AM19" i="50"/>
  <c r="AL19" i="50"/>
  <c r="AJ19" i="50"/>
  <c r="AF19" i="50"/>
  <c r="AE19" i="50"/>
  <c r="AC19" i="50"/>
  <c r="AB19" i="50"/>
  <c r="X19" i="50"/>
  <c r="Y19" i="50" s="1"/>
  <c r="V19" i="50"/>
  <c r="W19" i="50" s="1"/>
  <c r="U19" i="50"/>
  <c r="T19" i="50"/>
  <c r="R19" i="50"/>
  <c r="S19" i="50" s="1"/>
  <c r="Q19" i="50"/>
  <c r="P19" i="50"/>
  <c r="O19" i="50"/>
  <c r="N19" i="50"/>
  <c r="L19" i="50"/>
  <c r="M19" i="50" s="1"/>
  <c r="J19" i="50"/>
  <c r="K19" i="50" s="1"/>
  <c r="AY18" i="50"/>
  <c r="AX18" i="50"/>
  <c r="AV18" i="50"/>
  <c r="AT18" i="50"/>
  <c r="AR18" i="50"/>
  <c r="AO18" i="50"/>
  <c r="AM18" i="50"/>
  <c r="AL18" i="50"/>
  <c r="AJ18" i="50"/>
  <c r="AE18" i="50"/>
  <c r="AF18" i="50" s="1"/>
  <c r="AC18" i="50"/>
  <c r="AB18" i="50"/>
  <c r="X18" i="50"/>
  <c r="Y18" i="50" s="1"/>
  <c r="V18" i="50"/>
  <c r="W18" i="50" s="1"/>
  <c r="T18" i="50"/>
  <c r="U18" i="50" s="1"/>
  <c r="R18" i="50"/>
  <c r="S18" i="50" s="1"/>
  <c r="Q18" i="50"/>
  <c r="P18" i="50"/>
  <c r="O18" i="50"/>
  <c r="N18" i="50"/>
  <c r="L18" i="50"/>
  <c r="M18" i="50" s="1"/>
  <c r="J18" i="50"/>
  <c r="K18" i="50" s="1"/>
  <c r="AY17" i="50"/>
  <c r="AX17" i="50"/>
  <c r="AV17" i="50"/>
  <c r="AT17" i="50"/>
  <c r="AR17" i="50"/>
  <c r="AO17" i="50"/>
  <c r="AM17" i="50"/>
  <c r="AL17" i="50"/>
  <c r="AJ17" i="50"/>
  <c r="AE17" i="50"/>
  <c r="AF17" i="50" s="1"/>
  <c r="AC17" i="50"/>
  <c r="AB17" i="50"/>
  <c r="X17" i="50"/>
  <c r="Y17" i="50" s="1"/>
  <c r="V17" i="50"/>
  <c r="W17" i="50" s="1"/>
  <c r="T17" i="50"/>
  <c r="U17" i="50" s="1"/>
  <c r="S17" i="50"/>
  <c r="R17" i="50"/>
  <c r="Q17" i="50"/>
  <c r="P17" i="50"/>
  <c r="N17" i="50"/>
  <c r="O17" i="50" s="1"/>
  <c r="M17" i="50"/>
  <c r="L17" i="50"/>
  <c r="J17" i="50"/>
  <c r="K17" i="50" s="1"/>
  <c r="AY16" i="50"/>
  <c r="AX16" i="50"/>
  <c r="AV16" i="50"/>
  <c r="AT16" i="50"/>
  <c r="AR16" i="50"/>
  <c r="AO16" i="50"/>
  <c r="AM16" i="50"/>
  <c r="AL16" i="50"/>
  <c r="AJ16" i="50"/>
  <c r="AE16" i="50"/>
  <c r="AF16" i="50" s="1"/>
  <c r="AC16" i="50"/>
  <c r="AB16" i="50"/>
  <c r="X16" i="50"/>
  <c r="Y16" i="50" s="1"/>
  <c r="V16" i="50"/>
  <c r="W16" i="50" s="1"/>
  <c r="T16" i="50"/>
  <c r="U16" i="50" s="1"/>
  <c r="R16" i="50"/>
  <c r="S16" i="50" s="1"/>
  <c r="P16" i="50"/>
  <c r="Q16" i="50" s="1"/>
  <c r="O16" i="50"/>
  <c r="N16" i="50"/>
  <c r="L16" i="50"/>
  <c r="M16" i="50" s="1"/>
  <c r="J16" i="50"/>
  <c r="K16" i="50" s="1"/>
  <c r="AY15" i="50"/>
  <c r="AX15" i="50"/>
  <c r="AV15" i="50"/>
  <c r="AT15" i="50"/>
  <c r="AR15" i="50"/>
  <c r="AO15" i="50"/>
  <c r="AM15" i="50"/>
  <c r="AL15" i="50"/>
  <c r="AJ15" i="50"/>
  <c r="AE15" i="50"/>
  <c r="AF15" i="50" s="1"/>
  <c r="AC15" i="50"/>
  <c r="AB15" i="50"/>
  <c r="Y15" i="50"/>
  <c r="X15" i="50"/>
  <c r="V15" i="50"/>
  <c r="W15" i="50" s="1"/>
  <c r="T15" i="50"/>
  <c r="U15" i="50" s="1"/>
  <c r="R15" i="50"/>
  <c r="S15" i="50" s="1"/>
  <c r="Q15" i="50"/>
  <c r="P15" i="50"/>
  <c r="N15" i="50"/>
  <c r="O15" i="50" s="1"/>
  <c r="L15" i="50"/>
  <c r="M15" i="50" s="1"/>
  <c r="J15" i="50"/>
  <c r="K15" i="50" s="1"/>
  <c r="AY14" i="50"/>
  <c r="AX14" i="50"/>
  <c r="AV14" i="50"/>
  <c r="AT14" i="50"/>
  <c r="AR14" i="50"/>
  <c r="AO14" i="50"/>
  <c r="AM14" i="50"/>
  <c r="AL14" i="50"/>
  <c r="AJ14" i="50"/>
  <c r="AE14" i="50"/>
  <c r="AF14" i="50" s="1"/>
  <c r="AC14" i="50"/>
  <c r="AB14" i="50"/>
  <c r="X14" i="50"/>
  <c r="Y14" i="50" s="1"/>
  <c r="V14" i="50"/>
  <c r="W14" i="50" s="1"/>
  <c r="T14" i="50"/>
  <c r="U14" i="50" s="1"/>
  <c r="R14" i="50"/>
  <c r="S14" i="50" s="1"/>
  <c r="P14" i="50"/>
  <c r="Q14" i="50" s="1"/>
  <c r="N14" i="50"/>
  <c r="O14" i="50" s="1"/>
  <c r="L14" i="50"/>
  <c r="M14" i="50" s="1"/>
  <c r="J14" i="50"/>
  <c r="K14" i="50" s="1"/>
  <c r="AY13" i="50"/>
  <c r="AX13" i="50"/>
  <c r="AV13" i="50"/>
  <c r="AT13" i="50"/>
  <c r="AR13" i="50"/>
  <c r="AO13" i="50"/>
  <c r="AM13" i="50"/>
  <c r="AL13" i="50"/>
  <c r="AJ13" i="50"/>
  <c r="AE13" i="50"/>
  <c r="AF13" i="50" s="1"/>
  <c r="AC13" i="50"/>
  <c r="AB13" i="50"/>
  <c r="X13" i="50"/>
  <c r="Y13" i="50" s="1"/>
  <c r="W13" i="50"/>
  <c r="V13" i="50"/>
  <c r="T13" i="50"/>
  <c r="U13" i="50" s="1"/>
  <c r="R13" i="50"/>
  <c r="S13" i="50" s="1"/>
  <c r="Q13" i="50"/>
  <c r="P13" i="50"/>
  <c r="N13" i="50"/>
  <c r="O13" i="50" s="1"/>
  <c r="L13" i="50"/>
  <c r="M13" i="50" s="1"/>
  <c r="J13" i="50"/>
  <c r="K13" i="50" s="1"/>
  <c r="AY12" i="50"/>
  <c r="AR12" i="50"/>
  <c r="AO12" i="50"/>
  <c r="AM12" i="50"/>
  <c r="AL12" i="50"/>
  <c r="AJ12" i="50"/>
  <c r="AE12" i="50"/>
  <c r="AF12" i="50" s="1"/>
  <c r="AC12" i="50"/>
  <c r="AB12" i="50"/>
  <c r="X12" i="50"/>
  <c r="Y12" i="50" s="1"/>
  <c r="V12" i="50"/>
  <c r="W12" i="50" s="1"/>
  <c r="T12" i="50"/>
  <c r="U12" i="50" s="1"/>
  <c r="R12" i="50"/>
  <c r="S12" i="50" s="1"/>
  <c r="P12" i="50"/>
  <c r="Q12" i="50" s="1"/>
  <c r="N12" i="50"/>
  <c r="O12" i="50" s="1"/>
  <c r="L12" i="50"/>
  <c r="M12" i="50" s="1"/>
  <c r="J12" i="50"/>
  <c r="K12" i="50" s="1"/>
  <c r="AY11" i="50"/>
  <c r="AR11" i="50"/>
  <c r="AO11" i="50"/>
  <c r="AM11" i="50"/>
  <c r="AL11" i="50"/>
  <c r="AJ11" i="50"/>
  <c r="AE11" i="50"/>
  <c r="AF11" i="50" s="1"/>
  <c r="AC11" i="50"/>
  <c r="AB11" i="50"/>
  <c r="X11" i="50"/>
  <c r="Y11" i="50" s="1"/>
  <c r="V11" i="50"/>
  <c r="W11" i="50" s="1"/>
  <c r="U11" i="50"/>
  <c r="T11" i="50"/>
  <c r="R11" i="50"/>
  <c r="S11" i="50" s="1"/>
  <c r="P11" i="50"/>
  <c r="Q11" i="50" s="1"/>
  <c r="O11" i="50"/>
  <c r="N11" i="50"/>
  <c r="L11" i="50"/>
  <c r="M11" i="50" s="1"/>
  <c r="J11" i="50"/>
  <c r="K11" i="50" s="1"/>
  <c r="AY10" i="50"/>
  <c r="AR10" i="50"/>
  <c r="AO10" i="50"/>
  <c r="AM10" i="50"/>
  <c r="AL10" i="50"/>
  <c r="AJ10" i="50"/>
  <c r="AE10" i="50"/>
  <c r="AF10" i="50" s="1"/>
  <c r="AC10" i="50"/>
  <c r="AB10" i="50"/>
  <c r="X10" i="50"/>
  <c r="Y10" i="50" s="1"/>
  <c r="V10" i="50"/>
  <c r="W10" i="50" s="1"/>
  <c r="T10" i="50"/>
  <c r="U10" i="50" s="1"/>
  <c r="R10" i="50"/>
  <c r="S10" i="50" s="1"/>
  <c r="P10" i="50"/>
  <c r="Q10" i="50" s="1"/>
  <c r="N10" i="50"/>
  <c r="O10" i="50" s="1"/>
  <c r="L10" i="50"/>
  <c r="M10" i="50" s="1"/>
  <c r="J10" i="50"/>
  <c r="K10" i="50" s="1"/>
  <c r="AY9" i="50"/>
  <c r="AR9" i="50"/>
  <c r="AO9" i="50"/>
  <c r="AM9" i="50"/>
  <c r="AL9" i="50"/>
  <c r="AJ9" i="50"/>
  <c r="AE9" i="50"/>
  <c r="AF9" i="50" s="1"/>
  <c r="AC9" i="50"/>
  <c r="AB9" i="50"/>
  <c r="Y9" i="50"/>
  <c r="X9" i="50"/>
  <c r="V9" i="50"/>
  <c r="W9" i="50" s="1"/>
  <c r="U9" i="50"/>
  <c r="T9" i="50"/>
  <c r="R9" i="50"/>
  <c r="S9" i="50" s="1"/>
  <c r="P9" i="50"/>
  <c r="Q9" i="50" s="1"/>
  <c r="N9" i="50"/>
  <c r="O9" i="50" s="1"/>
  <c r="L9" i="50"/>
  <c r="M9" i="50" s="1"/>
  <c r="J9" i="50"/>
  <c r="K9" i="50" s="1"/>
  <c r="AY8" i="50"/>
  <c r="AR8" i="50"/>
  <c r="AO8" i="50"/>
  <c r="AM8" i="50"/>
  <c r="AL8" i="50"/>
  <c r="AJ8" i="50"/>
  <c r="AE8" i="50"/>
  <c r="AF8" i="50" s="1"/>
  <c r="AC8" i="50"/>
  <c r="AB8" i="50"/>
  <c r="X8" i="50"/>
  <c r="Y8" i="50" s="1"/>
  <c r="V8" i="50"/>
  <c r="W8" i="50" s="1"/>
  <c r="T8" i="50"/>
  <c r="U8" i="50" s="1"/>
  <c r="R8" i="50"/>
  <c r="S8" i="50" s="1"/>
  <c r="P8" i="50"/>
  <c r="Q8" i="50" s="1"/>
  <c r="N8" i="50"/>
  <c r="O8" i="50" s="1"/>
  <c r="L8" i="50"/>
  <c r="M8" i="50" s="1"/>
  <c r="J8" i="50"/>
  <c r="K8" i="50" s="1"/>
  <c r="AY7" i="50"/>
  <c r="AR7" i="50"/>
  <c r="AO7" i="50"/>
  <c r="AM7" i="50"/>
  <c r="AL7" i="50"/>
  <c r="AJ7" i="50"/>
  <c r="AE7" i="50"/>
  <c r="AF7" i="50" s="1"/>
  <c r="AC7" i="50"/>
  <c r="AB7" i="50"/>
  <c r="X7" i="50"/>
  <c r="Y7" i="50" s="1"/>
  <c r="V7" i="50"/>
  <c r="W7" i="50" s="1"/>
  <c r="T7" i="50"/>
  <c r="U7" i="50" s="1"/>
  <c r="R7" i="50"/>
  <c r="S7" i="50" s="1"/>
  <c r="Q7" i="50"/>
  <c r="P7" i="50"/>
  <c r="O7" i="50"/>
  <c r="N7" i="50"/>
  <c r="L7" i="50"/>
  <c r="M7" i="50" s="1"/>
  <c r="K7" i="50"/>
  <c r="J7" i="50"/>
  <c r="AY6" i="50"/>
  <c r="AX6" i="50"/>
  <c r="AX29" i="50" s="1"/>
  <c r="AW6" i="50"/>
  <c r="AV6" i="50"/>
  <c r="AV29" i="50" s="1"/>
  <c r="AU6" i="50"/>
  <c r="AT6" i="50"/>
  <c r="AT29" i="50" s="1"/>
  <c r="AS6" i="50"/>
  <c r="AR6" i="50"/>
  <c r="AO6" i="50"/>
  <c r="AM6" i="50"/>
  <c r="AL6" i="50"/>
  <c r="AJ6" i="50"/>
  <c r="AE6" i="50"/>
  <c r="AF6" i="50" s="1"/>
  <c r="AC6" i="50"/>
  <c r="AB6" i="50"/>
  <c r="X6" i="50"/>
  <c r="Y6" i="50" s="1"/>
  <c r="V6" i="50"/>
  <c r="W6" i="50" s="1"/>
  <c r="U6" i="50"/>
  <c r="T6" i="50"/>
  <c r="R6" i="50"/>
  <c r="S6" i="50" s="1"/>
  <c r="P6" i="50"/>
  <c r="Q6" i="50" s="1"/>
  <c r="N6" i="50"/>
  <c r="O6" i="50" s="1"/>
  <c r="L6" i="50"/>
  <c r="M6" i="50" s="1"/>
  <c r="J6" i="50"/>
  <c r="K6" i="50" s="1"/>
  <c r="AY5" i="50"/>
  <c r="AR5" i="50"/>
  <c r="AO5" i="50"/>
  <c r="AC5" i="50"/>
  <c r="AB5" i="50"/>
  <c r="X5" i="50"/>
  <c r="Y5" i="50" s="1"/>
  <c r="V5" i="50"/>
  <c r="W5" i="50" s="1"/>
  <c r="T5" i="50"/>
  <c r="U5" i="50" s="1"/>
  <c r="R5" i="50"/>
  <c r="S5" i="50" s="1"/>
  <c r="P5" i="50"/>
  <c r="Q5" i="50" s="1"/>
  <c r="N5" i="50"/>
  <c r="O5" i="50" s="1"/>
  <c r="L5" i="50"/>
  <c r="M5" i="50" s="1"/>
  <c r="J5" i="50"/>
  <c r="K5" i="50" s="1"/>
  <c r="AK3" i="50"/>
  <c r="AI3" i="50"/>
  <c r="AH3" i="50"/>
  <c r="AG3" i="50"/>
  <c r="AZ3" i="50"/>
  <c r="AA3" i="50"/>
  <c r="AR111" i="49"/>
  <c r="AQ111" i="49"/>
  <c r="AP111" i="49"/>
  <c r="AO111" i="49"/>
  <c r="AM111" i="49"/>
  <c r="AL111" i="49"/>
  <c r="AJ111" i="49"/>
  <c r="AE111" i="49"/>
  <c r="AF111" i="49" s="1"/>
  <c r="AC111" i="49"/>
  <c r="AB111" i="49"/>
  <c r="X111" i="49"/>
  <c r="Y111" i="49" s="1"/>
  <c r="V111" i="49"/>
  <c r="W111" i="49" s="1"/>
  <c r="T111" i="49"/>
  <c r="U111" i="49" s="1"/>
  <c r="S111" i="49"/>
  <c r="R111" i="49"/>
  <c r="P111" i="49"/>
  <c r="Q111" i="49" s="1"/>
  <c r="N111" i="49"/>
  <c r="O111" i="49" s="1"/>
  <c r="L111" i="49"/>
  <c r="M111" i="49" s="1"/>
  <c r="K111" i="49"/>
  <c r="J111" i="49"/>
  <c r="AR110" i="49"/>
  <c r="AQ110" i="49"/>
  <c r="AP110" i="49"/>
  <c r="AO110" i="49"/>
  <c r="AM110" i="49"/>
  <c r="AL110" i="49"/>
  <c r="AJ110" i="49"/>
  <c r="AE110" i="49"/>
  <c r="AF110" i="49" s="1"/>
  <c r="AC110" i="49"/>
  <c r="AB110" i="49"/>
  <c r="Y110" i="49"/>
  <c r="X110" i="49"/>
  <c r="W110" i="49"/>
  <c r="V110" i="49"/>
  <c r="T110" i="49"/>
  <c r="U110" i="49" s="1"/>
  <c r="R110" i="49"/>
  <c r="S110" i="49" s="1"/>
  <c r="Q110" i="49"/>
  <c r="P110" i="49"/>
  <c r="O110" i="49"/>
  <c r="N110" i="49"/>
  <c r="L110" i="49"/>
  <c r="M110" i="49" s="1"/>
  <c r="J110" i="49"/>
  <c r="K110" i="49" s="1"/>
  <c r="AR109" i="49"/>
  <c r="AQ109" i="49"/>
  <c r="AP109" i="49"/>
  <c r="AO109" i="49"/>
  <c r="AM109" i="49"/>
  <c r="AL109" i="49"/>
  <c r="AJ109" i="49"/>
  <c r="AF109" i="49"/>
  <c r="AE109" i="49"/>
  <c r="AC109" i="49"/>
  <c r="AB109" i="49"/>
  <c r="X109" i="49"/>
  <c r="Y109" i="49" s="1"/>
  <c r="V109" i="49"/>
  <c r="W109" i="49" s="1"/>
  <c r="U109" i="49"/>
  <c r="T109" i="49"/>
  <c r="R109" i="49"/>
  <c r="S109" i="49" s="1"/>
  <c r="P109" i="49"/>
  <c r="Q109" i="49" s="1"/>
  <c r="N109" i="49"/>
  <c r="O109" i="49" s="1"/>
  <c r="M109" i="49"/>
  <c r="L109" i="49"/>
  <c r="J109" i="49"/>
  <c r="K109" i="49" s="1"/>
  <c r="AR108" i="49"/>
  <c r="AQ108" i="49"/>
  <c r="AP108" i="49"/>
  <c r="AO108" i="49"/>
  <c r="AM108" i="49"/>
  <c r="AL108" i="49"/>
  <c r="AJ108" i="49"/>
  <c r="AE108" i="49"/>
  <c r="AF108" i="49" s="1"/>
  <c r="AC108" i="49"/>
  <c r="AB108" i="49"/>
  <c r="Y108" i="49"/>
  <c r="X108" i="49"/>
  <c r="V108" i="49"/>
  <c r="W108" i="49" s="1"/>
  <c r="T108" i="49"/>
  <c r="U108" i="49" s="1"/>
  <c r="S108" i="49"/>
  <c r="R108" i="49"/>
  <c r="Q108" i="49"/>
  <c r="P108" i="49"/>
  <c r="N108" i="49"/>
  <c r="O108" i="49" s="1"/>
  <c r="L108" i="49"/>
  <c r="M108" i="49" s="1"/>
  <c r="K108" i="49"/>
  <c r="J108" i="49"/>
  <c r="AR107" i="49"/>
  <c r="AQ107" i="49"/>
  <c r="AP107" i="49"/>
  <c r="AO107" i="49"/>
  <c r="AM107" i="49"/>
  <c r="AL107" i="49"/>
  <c r="AJ107" i="49"/>
  <c r="AE107" i="49"/>
  <c r="AF107" i="49" s="1"/>
  <c r="AC107" i="49"/>
  <c r="AB107" i="49"/>
  <c r="X107" i="49"/>
  <c r="Y107" i="49" s="1"/>
  <c r="V107" i="49"/>
  <c r="W107" i="49" s="1"/>
  <c r="U107" i="49"/>
  <c r="T107" i="49"/>
  <c r="R107" i="49"/>
  <c r="S107" i="49" s="1"/>
  <c r="P107" i="49"/>
  <c r="Q107" i="49" s="1"/>
  <c r="N107" i="49"/>
  <c r="O107" i="49" s="1"/>
  <c r="L107" i="49"/>
  <c r="M107" i="49" s="1"/>
  <c r="J107" i="49"/>
  <c r="K107" i="49" s="1"/>
  <c r="AR106" i="49"/>
  <c r="AQ106" i="49"/>
  <c r="AP106" i="49"/>
  <c r="AO106" i="49"/>
  <c r="AM106" i="49"/>
  <c r="AL106" i="49"/>
  <c r="AJ106" i="49"/>
  <c r="AE106" i="49"/>
  <c r="AF106" i="49" s="1"/>
  <c r="AC106" i="49"/>
  <c r="AB106" i="49"/>
  <c r="X106" i="49"/>
  <c r="Y106" i="49" s="1"/>
  <c r="V106" i="49"/>
  <c r="W106" i="49" s="1"/>
  <c r="U106" i="49"/>
  <c r="T106" i="49"/>
  <c r="R106" i="49"/>
  <c r="S106" i="49" s="1"/>
  <c r="P106" i="49"/>
  <c r="Q106" i="49" s="1"/>
  <c r="N106" i="49"/>
  <c r="O106" i="49" s="1"/>
  <c r="M106" i="49"/>
  <c r="L106" i="49"/>
  <c r="K106" i="49"/>
  <c r="J106" i="49"/>
  <c r="AR105" i="49"/>
  <c r="AQ105" i="49"/>
  <c r="AP105" i="49"/>
  <c r="AO105" i="49"/>
  <c r="AM105" i="49"/>
  <c r="AL105" i="49"/>
  <c r="AJ105" i="49"/>
  <c r="AE105" i="49"/>
  <c r="AF105" i="49" s="1"/>
  <c r="AC105" i="49"/>
  <c r="AB105" i="49"/>
  <c r="Y105" i="49"/>
  <c r="X105" i="49"/>
  <c r="V105" i="49"/>
  <c r="W105" i="49" s="1"/>
  <c r="T105" i="49"/>
  <c r="U105" i="49" s="1"/>
  <c r="R105" i="49"/>
  <c r="S105" i="49" s="1"/>
  <c r="P105" i="49"/>
  <c r="Q105" i="49" s="1"/>
  <c r="N105" i="49"/>
  <c r="O105" i="49" s="1"/>
  <c r="L105" i="49"/>
  <c r="M105" i="49" s="1"/>
  <c r="J105" i="49"/>
  <c r="K105" i="49" s="1"/>
  <c r="AY104" i="49"/>
  <c r="AR104" i="49"/>
  <c r="AQ104" i="49"/>
  <c r="AP104" i="49"/>
  <c r="AO104" i="49"/>
  <c r="AM104" i="49"/>
  <c r="AL104" i="49"/>
  <c r="AJ104" i="49"/>
  <c r="AE104" i="49"/>
  <c r="AF104" i="49" s="1"/>
  <c r="AC104" i="49"/>
  <c r="AB104" i="49"/>
  <c r="X104" i="49"/>
  <c r="Y104" i="49" s="1"/>
  <c r="V104" i="49"/>
  <c r="W104" i="49" s="1"/>
  <c r="T104" i="49"/>
  <c r="U104" i="49" s="1"/>
  <c r="R104" i="49"/>
  <c r="S104" i="49" s="1"/>
  <c r="P104" i="49"/>
  <c r="Q104" i="49" s="1"/>
  <c r="N104" i="49"/>
  <c r="O104" i="49" s="1"/>
  <c r="M104" i="49"/>
  <c r="L104" i="49"/>
  <c r="J104" i="49"/>
  <c r="K104" i="49" s="1"/>
  <c r="AY103" i="49"/>
  <c r="AR103" i="49"/>
  <c r="AQ103" i="49"/>
  <c r="AP103" i="49"/>
  <c r="AO103" i="49"/>
  <c r="AM103" i="49"/>
  <c r="AL103" i="49"/>
  <c r="AJ103" i="49"/>
  <c r="AE103" i="49"/>
  <c r="AF103" i="49" s="1"/>
  <c r="AC103" i="49"/>
  <c r="AB103" i="49"/>
  <c r="Y103" i="49"/>
  <c r="X103" i="49"/>
  <c r="V103" i="49"/>
  <c r="W103" i="49" s="1"/>
  <c r="T103" i="49"/>
  <c r="U103" i="49" s="1"/>
  <c r="R103" i="49"/>
  <c r="S103" i="49" s="1"/>
  <c r="Q103" i="49"/>
  <c r="P103" i="49"/>
  <c r="N103" i="49"/>
  <c r="O103" i="49" s="1"/>
  <c r="L103" i="49"/>
  <c r="M103" i="49" s="1"/>
  <c r="J103" i="49"/>
  <c r="K103" i="49" s="1"/>
  <c r="AY102" i="49"/>
  <c r="AR102" i="49"/>
  <c r="AQ102" i="49"/>
  <c r="AP102" i="49"/>
  <c r="AO102" i="49"/>
  <c r="AM102" i="49"/>
  <c r="AL102" i="49"/>
  <c r="AJ102" i="49"/>
  <c r="AE102" i="49"/>
  <c r="AF102" i="49" s="1"/>
  <c r="AC102" i="49"/>
  <c r="AB102" i="49"/>
  <c r="X102" i="49"/>
  <c r="Y102" i="49" s="1"/>
  <c r="V102" i="49"/>
  <c r="W102" i="49" s="1"/>
  <c r="T102" i="49"/>
  <c r="U102" i="49" s="1"/>
  <c r="R102" i="49"/>
  <c r="S102" i="49" s="1"/>
  <c r="P102" i="49"/>
  <c r="Q102" i="49" s="1"/>
  <c r="N102" i="49"/>
  <c r="O102" i="49" s="1"/>
  <c r="L102" i="49"/>
  <c r="M102" i="49" s="1"/>
  <c r="J102" i="49"/>
  <c r="K102" i="49" s="1"/>
  <c r="AY101" i="49"/>
  <c r="AR101" i="49"/>
  <c r="AQ101" i="49"/>
  <c r="AP101" i="49"/>
  <c r="AO101" i="49"/>
  <c r="AM101" i="49"/>
  <c r="AL101" i="49"/>
  <c r="AJ101" i="49"/>
  <c r="AE101" i="49"/>
  <c r="AF101" i="49" s="1"/>
  <c r="AC101" i="49"/>
  <c r="AB101" i="49"/>
  <c r="X101" i="49"/>
  <c r="Y101" i="49" s="1"/>
  <c r="V101" i="49"/>
  <c r="W101" i="49" s="1"/>
  <c r="T101" i="49"/>
  <c r="U101" i="49" s="1"/>
  <c r="R101" i="49"/>
  <c r="S101" i="49" s="1"/>
  <c r="Q101" i="49"/>
  <c r="P101" i="49"/>
  <c r="N101" i="49"/>
  <c r="O101" i="49" s="1"/>
  <c r="L101" i="49"/>
  <c r="M101" i="49" s="1"/>
  <c r="J101" i="49"/>
  <c r="K101" i="49" s="1"/>
  <c r="AY100" i="49"/>
  <c r="AR100" i="49"/>
  <c r="AQ100" i="49"/>
  <c r="AP100" i="49"/>
  <c r="AO100" i="49"/>
  <c r="AM100" i="49"/>
  <c r="AL100" i="49"/>
  <c r="AJ100" i="49"/>
  <c r="AF100" i="49"/>
  <c r="AE100" i="49"/>
  <c r="AC100" i="49"/>
  <c r="AB100" i="49"/>
  <c r="X100" i="49"/>
  <c r="Y100" i="49" s="1"/>
  <c r="V100" i="49"/>
  <c r="W100" i="49" s="1"/>
  <c r="T100" i="49"/>
  <c r="U100" i="49" s="1"/>
  <c r="S100" i="49"/>
  <c r="R100" i="49"/>
  <c r="P100" i="49"/>
  <c r="Q100" i="49" s="1"/>
  <c r="N100" i="49"/>
  <c r="O100" i="49" s="1"/>
  <c r="M100" i="49"/>
  <c r="L100" i="49"/>
  <c r="J100" i="49"/>
  <c r="K100" i="49" s="1"/>
  <c r="AY99" i="49"/>
  <c r="AR99" i="49"/>
  <c r="AQ99" i="49"/>
  <c r="AP99" i="49"/>
  <c r="AO99" i="49"/>
  <c r="AM99" i="49"/>
  <c r="AL99" i="49"/>
  <c r="AJ99" i="49"/>
  <c r="AE99" i="49"/>
  <c r="AF99" i="49" s="1"/>
  <c r="AC99" i="49"/>
  <c r="AB99" i="49"/>
  <c r="X99" i="49"/>
  <c r="Y99" i="49" s="1"/>
  <c r="V99" i="49"/>
  <c r="W99" i="49" s="1"/>
  <c r="T99" i="49"/>
  <c r="U99" i="49" s="1"/>
  <c r="R99" i="49"/>
  <c r="S99" i="49" s="1"/>
  <c r="P99" i="49"/>
  <c r="Q99" i="49" s="1"/>
  <c r="N99" i="49"/>
  <c r="O99" i="49" s="1"/>
  <c r="L99" i="49"/>
  <c r="M99" i="49" s="1"/>
  <c r="J99" i="49"/>
  <c r="K99" i="49" s="1"/>
  <c r="AY98" i="49"/>
  <c r="AR98" i="49"/>
  <c r="AO98" i="49"/>
  <c r="AM98" i="49"/>
  <c r="AL98" i="49"/>
  <c r="AJ98" i="49"/>
  <c r="AF98" i="49"/>
  <c r="AE98" i="49"/>
  <c r="AC98" i="49"/>
  <c r="AB98" i="49"/>
  <c r="X98" i="49"/>
  <c r="Y98" i="49" s="1"/>
  <c r="V98" i="49"/>
  <c r="W98" i="49" s="1"/>
  <c r="U98" i="49"/>
  <c r="T98" i="49"/>
  <c r="S98" i="49"/>
  <c r="R98" i="49"/>
  <c r="P98" i="49"/>
  <c r="Q98" i="49" s="1"/>
  <c r="N98" i="49"/>
  <c r="O98" i="49" s="1"/>
  <c r="M98" i="49"/>
  <c r="L98" i="49"/>
  <c r="K98" i="49"/>
  <c r="J98" i="49"/>
  <c r="AY97" i="49"/>
  <c r="AR97" i="49"/>
  <c r="AO97" i="49"/>
  <c r="AM97" i="49"/>
  <c r="AL97" i="49"/>
  <c r="AJ97" i="49"/>
  <c r="AE97" i="49"/>
  <c r="AF97" i="49" s="1"/>
  <c r="AC97" i="49"/>
  <c r="AB97" i="49"/>
  <c r="X97" i="49"/>
  <c r="Y97" i="49" s="1"/>
  <c r="V97" i="49"/>
  <c r="W97" i="49" s="1"/>
  <c r="T97" i="49"/>
  <c r="U97" i="49" s="1"/>
  <c r="R97" i="49"/>
  <c r="S97" i="49" s="1"/>
  <c r="P97" i="49"/>
  <c r="Q97" i="49" s="1"/>
  <c r="N97" i="49"/>
  <c r="O97" i="49" s="1"/>
  <c r="L97" i="49"/>
  <c r="M97" i="49" s="1"/>
  <c r="J97" i="49"/>
  <c r="K97" i="49" s="1"/>
  <c r="AY96" i="49"/>
  <c r="AR96" i="49"/>
  <c r="AO96" i="49"/>
  <c r="AM96" i="49"/>
  <c r="AL96" i="49"/>
  <c r="AJ96" i="49"/>
  <c r="AF96" i="49"/>
  <c r="AE96" i="49"/>
  <c r="AC96" i="49"/>
  <c r="AB96" i="49"/>
  <c r="X96" i="49"/>
  <c r="Y96" i="49" s="1"/>
  <c r="V96" i="49"/>
  <c r="W96" i="49" s="1"/>
  <c r="T96" i="49"/>
  <c r="U96" i="49" s="1"/>
  <c r="S96" i="49"/>
  <c r="R96" i="49"/>
  <c r="P96" i="49"/>
  <c r="Q96" i="49" s="1"/>
  <c r="N96" i="49"/>
  <c r="O96" i="49" s="1"/>
  <c r="M96" i="49"/>
  <c r="L96" i="49"/>
  <c r="J96" i="49"/>
  <c r="K96" i="49" s="1"/>
  <c r="AY95" i="49"/>
  <c r="AR95" i="49"/>
  <c r="AO95" i="49"/>
  <c r="AM95" i="49"/>
  <c r="AL95" i="49"/>
  <c r="AJ95" i="49"/>
  <c r="AE95" i="49"/>
  <c r="AF95" i="49" s="1"/>
  <c r="AC95" i="49"/>
  <c r="AB95" i="49"/>
  <c r="X95" i="49"/>
  <c r="Y95" i="49" s="1"/>
  <c r="V95" i="49"/>
  <c r="W95" i="49" s="1"/>
  <c r="T95" i="49"/>
  <c r="U95" i="49" s="1"/>
  <c r="R95" i="49"/>
  <c r="S95" i="49" s="1"/>
  <c r="Q95" i="49"/>
  <c r="P95" i="49"/>
  <c r="N95" i="49"/>
  <c r="O95" i="49" s="1"/>
  <c r="L95" i="49"/>
  <c r="M95" i="49" s="1"/>
  <c r="J95" i="49"/>
  <c r="K95" i="49" s="1"/>
  <c r="AY94" i="49"/>
  <c r="AR94" i="49"/>
  <c r="AO94" i="49"/>
  <c r="AM94" i="49"/>
  <c r="AL94" i="49"/>
  <c r="AJ94" i="49"/>
  <c r="AF94" i="49"/>
  <c r="AE94" i="49"/>
  <c r="AC94" i="49"/>
  <c r="AB94" i="49"/>
  <c r="X94" i="49"/>
  <c r="Y94" i="49" s="1"/>
  <c r="V94" i="49"/>
  <c r="W94" i="49" s="1"/>
  <c r="U94" i="49"/>
  <c r="T94" i="49"/>
  <c r="S94" i="49"/>
  <c r="R94" i="49"/>
  <c r="P94" i="49"/>
  <c r="Q94" i="49" s="1"/>
  <c r="N94" i="49"/>
  <c r="O94" i="49" s="1"/>
  <c r="M94" i="49"/>
  <c r="L94" i="49"/>
  <c r="K94" i="49"/>
  <c r="J94" i="49"/>
  <c r="AY93" i="49"/>
  <c r="AR93" i="49"/>
  <c r="AO93" i="49"/>
  <c r="AM93" i="49"/>
  <c r="AL93" i="49"/>
  <c r="AJ93" i="49"/>
  <c r="AE93" i="49"/>
  <c r="AF93" i="49" s="1"/>
  <c r="AC93" i="49"/>
  <c r="AB93" i="49"/>
  <c r="X93" i="49"/>
  <c r="Y93" i="49" s="1"/>
  <c r="V93" i="49"/>
  <c r="W93" i="49" s="1"/>
  <c r="T93" i="49"/>
  <c r="U93" i="49" s="1"/>
  <c r="R93" i="49"/>
  <c r="S93" i="49" s="1"/>
  <c r="P93" i="49"/>
  <c r="Q93" i="49" s="1"/>
  <c r="N93" i="49"/>
  <c r="O93" i="49" s="1"/>
  <c r="L93" i="49"/>
  <c r="M93" i="49" s="1"/>
  <c r="J93" i="49"/>
  <c r="K93" i="49" s="1"/>
  <c r="AY92" i="49"/>
  <c r="AR92" i="49"/>
  <c r="AO92" i="49"/>
  <c r="AM92" i="49"/>
  <c r="AL92" i="49"/>
  <c r="AJ92" i="49"/>
  <c r="AE92" i="49"/>
  <c r="AF92" i="49" s="1"/>
  <c r="AC92" i="49"/>
  <c r="AB92" i="49"/>
  <c r="X92" i="49"/>
  <c r="Y92" i="49" s="1"/>
  <c r="V92" i="49"/>
  <c r="W92" i="49" s="1"/>
  <c r="T92" i="49"/>
  <c r="U92" i="49" s="1"/>
  <c r="R92" i="49"/>
  <c r="S92" i="49" s="1"/>
  <c r="P92" i="49"/>
  <c r="Q92" i="49" s="1"/>
  <c r="N92" i="49"/>
  <c r="O92" i="49" s="1"/>
  <c r="M92" i="49"/>
  <c r="L92" i="49"/>
  <c r="J92" i="49"/>
  <c r="K92" i="49" s="1"/>
  <c r="AY91" i="49"/>
  <c r="AR91" i="49"/>
  <c r="AO91" i="49"/>
  <c r="AM91" i="49"/>
  <c r="AL91" i="49"/>
  <c r="AJ91" i="49"/>
  <c r="AF91" i="49"/>
  <c r="AE91" i="49"/>
  <c r="AC91" i="49"/>
  <c r="AB91" i="49"/>
  <c r="X91" i="49"/>
  <c r="Y91" i="49" s="1"/>
  <c r="V91" i="49"/>
  <c r="W91" i="49" s="1"/>
  <c r="U91" i="49"/>
  <c r="T91" i="49"/>
  <c r="R91" i="49"/>
  <c r="S91" i="49" s="1"/>
  <c r="P91" i="49"/>
  <c r="Q91" i="49" s="1"/>
  <c r="O91" i="49"/>
  <c r="N91" i="49"/>
  <c r="L91" i="49"/>
  <c r="M91" i="49" s="1"/>
  <c r="J91" i="49"/>
  <c r="K91" i="49" s="1"/>
  <c r="AY90" i="49"/>
  <c r="AR90" i="49"/>
  <c r="AO90" i="49"/>
  <c r="AM90" i="49"/>
  <c r="AL90" i="49"/>
  <c r="AJ90" i="49"/>
  <c r="AE90" i="49"/>
  <c r="AF90" i="49" s="1"/>
  <c r="AC90" i="49"/>
  <c r="AB90" i="49"/>
  <c r="X90" i="49"/>
  <c r="Y90" i="49" s="1"/>
  <c r="V90" i="49"/>
  <c r="W90" i="49" s="1"/>
  <c r="T90" i="49"/>
  <c r="U90" i="49" s="1"/>
  <c r="S90" i="49"/>
  <c r="R90" i="49"/>
  <c r="P90" i="49"/>
  <c r="Q90" i="49" s="1"/>
  <c r="N90" i="49"/>
  <c r="O90" i="49" s="1"/>
  <c r="M90" i="49"/>
  <c r="L90" i="49"/>
  <c r="J90" i="49"/>
  <c r="K90" i="49" s="1"/>
  <c r="AY89" i="49"/>
  <c r="AR89" i="49"/>
  <c r="AO89" i="49"/>
  <c r="AM89" i="49"/>
  <c r="AL89" i="49"/>
  <c r="AJ89" i="49"/>
  <c r="AE89" i="49"/>
  <c r="AF89" i="49" s="1"/>
  <c r="AC89" i="49"/>
  <c r="AB89" i="49"/>
  <c r="Y89" i="49"/>
  <c r="X89" i="49"/>
  <c r="W89" i="49"/>
  <c r="V89" i="49"/>
  <c r="T89" i="49"/>
  <c r="U89" i="49" s="1"/>
  <c r="R89" i="49"/>
  <c r="S89" i="49" s="1"/>
  <c r="P89" i="49"/>
  <c r="Q89" i="49" s="1"/>
  <c r="N89" i="49"/>
  <c r="O89" i="49" s="1"/>
  <c r="L89" i="49"/>
  <c r="M89" i="49" s="1"/>
  <c r="J89" i="49"/>
  <c r="K89" i="49" s="1"/>
  <c r="AY88" i="49"/>
  <c r="AR88" i="49"/>
  <c r="AO88" i="49"/>
  <c r="AM88" i="49"/>
  <c r="AL88" i="49"/>
  <c r="AJ88" i="49"/>
  <c r="AF88" i="49"/>
  <c r="AE88" i="49"/>
  <c r="AC88" i="49"/>
  <c r="AB88" i="49"/>
  <c r="X88" i="49"/>
  <c r="Y88" i="49" s="1"/>
  <c r="V88" i="49"/>
  <c r="W88" i="49" s="1"/>
  <c r="T88" i="49"/>
  <c r="U88" i="49" s="1"/>
  <c r="R88" i="49"/>
  <c r="S88" i="49" s="1"/>
  <c r="Q88" i="49"/>
  <c r="P88" i="49"/>
  <c r="N88" i="49"/>
  <c r="O88" i="49" s="1"/>
  <c r="L88" i="49"/>
  <c r="M88" i="49" s="1"/>
  <c r="K88" i="49"/>
  <c r="J88" i="49"/>
  <c r="AY87" i="49"/>
  <c r="AR87" i="49"/>
  <c r="AO87" i="49"/>
  <c r="AM87" i="49"/>
  <c r="AL87" i="49"/>
  <c r="AJ87" i="49"/>
  <c r="AF87" i="49"/>
  <c r="AE87" i="49"/>
  <c r="AC87" i="49"/>
  <c r="AB87" i="49"/>
  <c r="X87" i="49"/>
  <c r="Y87" i="49" s="1"/>
  <c r="V87" i="49"/>
  <c r="W87" i="49" s="1"/>
  <c r="U87" i="49"/>
  <c r="T87" i="49"/>
  <c r="R87" i="49"/>
  <c r="S87" i="49" s="1"/>
  <c r="Q87" i="49"/>
  <c r="P87" i="49"/>
  <c r="O87" i="49"/>
  <c r="N87" i="49"/>
  <c r="L87" i="49"/>
  <c r="M87" i="49" s="1"/>
  <c r="J87" i="49"/>
  <c r="K87" i="49" s="1"/>
  <c r="AY86" i="49"/>
  <c r="AR86" i="49"/>
  <c r="AO86" i="49"/>
  <c r="AM86" i="49"/>
  <c r="AL86" i="49"/>
  <c r="AJ86" i="49"/>
  <c r="AE86" i="49"/>
  <c r="AF86" i="49" s="1"/>
  <c r="AC86" i="49"/>
  <c r="AB86" i="49"/>
  <c r="Y86" i="49"/>
  <c r="X86" i="49"/>
  <c r="V86" i="49"/>
  <c r="W86" i="49" s="1"/>
  <c r="T86" i="49"/>
  <c r="U86" i="49" s="1"/>
  <c r="R86" i="49"/>
  <c r="S86" i="49" s="1"/>
  <c r="P86" i="49"/>
  <c r="Q86" i="49" s="1"/>
  <c r="N86" i="49"/>
  <c r="O86" i="49" s="1"/>
  <c r="L86" i="49"/>
  <c r="M86" i="49" s="1"/>
  <c r="J86" i="49"/>
  <c r="K86" i="49" s="1"/>
  <c r="AY85" i="49"/>
  <c r="AR85" i="49"/>
  <c r="AO85" i="49"/>
  <c r="AM85" i="49"/>
  <c r="AL85" i="49"/>
  <c r="AJ85" i="49"/>
  <c r="AE85" i="49"/>
  <c r="AF85" i="49" s="1"/>
  <c r="AC85" i="49"/>
  <c r="AB85" i="49"/>
  <c r="X85" i="49"/>
  <c r="Y85" i="49" s="1"/>
  <c r="V85" i="49"/>
  <c r="W85" i="49" s="1"/>
  <c r="T85" i="49"/>
  <c r="U85" i="49" s="1"/>
  <c r="R85" i="49"/>
  <c r="S85" i="49" s="1"/>
  <c r="P85" i="49"/>
  <c r="Q85" i="49" s="1"/>
  <c r="N85" i="49"/>
  <c r="O85" i="49" s="1"/>
  <c r="L85" i="49"/>
  <c r="M85" i="49" s="1"/>
  <c r="J85" i="49"/>
  <c r="K85" i="49" s="1"/>
  <c r="AY84" i="49"/>
  <c r="AR84" i="49"/>
  <c r="AO84" i="49"/>
  <c r="AM84" i="49"/>
  <c r="AL84" i="49"/>
  <c r="AJ84" i="49"/>
  <c r="AE84" i="49"/>
  <c r="AF84" i="49" s="1"/>
  <c r="AC84" i="49"/>
  <c r="AB84" i="49"/>
  <c r="Y84" i="49"/>
  <c r="X84" i="49"/>
  <c r="V84" i="49"/>
  <c r="W84" i="49" s="1"/>
  <c r="T84" i="49"/>
  <c r="U84" i="49" s="1"/>
  <c r="R84" i="49"/>
  <c r="S84" i="49" s="1"/>
  <c r="Q84" i="49"/>
  <c r="P84" i="49"/>
  <c r="N84" i="49"/>
  <c r="O84" i="49" s="1"/>
  <c r="L84" i="49"/>
  <c r="M84" i="49" s="1"/>
  <c r="J84" i="49"/>
  <c r="K84" i="49" s="1"/>
  <c r="AY83" i="49"/>
  <c r="AR83" i="49"/>
  <c r="AO83" i="49"/>
  <c r="AM83" i="49"/>
  <c r="AL83" i="49"/>
  <c r="AJ83" i="49"/>
  <c r="AE83" i="49"/>
  <c r="AF83" i="49" s="1"/>
  <c r="AC83" i="49"/>
  <c r="AB83" i="49"/>
  <c r="X83" i="49"/>
  <c r="Y83" i="49" s="1"/>
  <c r="V83" i="49"/>
  <c r="W83" i="49" s="1"/>
  <c r="T83" i="49"/>
  <c r="U83" i="49" s="1"/>
  <c r="R83" i="49"/>
  <c r="S83" i="49" s="1"/>
  <c r="P83" i="49"/>
  <c r="Q83" i="49" s="1"/>
  <c r="N83" i="49"/>
  <c r="O83" i="49" s="1"/>
  <c r="L83" i="49"/>
  <c r="M83" i="49" s="1"/>
  <c r="J83" i="49"/>
  <c r="K83" i="49" s="1"/>
  <c r="AY82" i="49"/>
  <c r="AR82" i="49"/>
  <c r="AO82" i="49"/>
  <c r="AM82" i="49"/>
  <c r="AL82" i="49"/>
  <c r="AJ82" i="49"/>
  <c r="AE82" i="49"/>
  <c r="AF82" i="49" s="1"/>
  <c r="AC82" i="49"/>
  <c r="AB82" i="49"/>
  <c r="Y82" i="49"/>
  <c r="X82" i="49"/>
  <c r="V82" i="49"/>
  <c r="W82" i="49" s="1"/>
  <c r="T82" i="49"/>
  <c r="U82" i="49" s="1"/>
  <c r="R82" i="49"/>
  <c r="S82" i="49" s="1"/>
  <c r="P82" i="49"/>
  <c r="Q82" i="49" s="1"/>
  <c r="O82" i="49"/>
  <c r="N82" i="49"/>
  <c r="L82" i="49"/>
  <c r="M82" i="49" s="1"/>
  <c r="J82" i="49"/>
  <c r="K82" i="49" s="1"/>
  <c r="AY81" i="49"/>
  <c r="AR81" i="49"/>
  <c r="AO81" i="49"/>
  <c r="AM81" i="49"/>
  <c r="AL81" i="49"/>
  <c r="AJ81" i="49"/>
  <c r="AE81" i="49"/>
  <c r="AF81" i="49" s="1"/>
  <c r="AC81" i="49"/>
  <c r="AB81" i="49"/>
  <c r="X81" i="49"/>
  <c r="Y81" i="49" s="1"/>
  <c r="V81" i="49"/>
  <c r="W81" i="49" s="1"/>
  <c r="U81" i="49"/>
  <c r="T81" i="49"/>
  <c r="R81" i="49"/>
  <c r="S81" i="49" s="1"/>
  <c r="P81" i="49"/>
  <c r="Q81" i="49" s="1"/>
  <c r="N81" i="49"/>
  <c r="O81" i="49" s="1"/>
  <c r="L81" i="49"/>
  <c r="M81" i="49" s="1"/>
  <c r="K81" i="49"/>
  <c r="J81" i="49"/>
  <c r="AY80" i="49"/>
  <c r="AR80" i="49"/>
  <c r="AO80" i="49"/>
  <c r="AM80" i="49"/>
  <c r="AL80" i="49"/>
  <c r="AJ80" i="49"/>
  <c r="AE80" i="49"/>
  <c r="AF80" i="49" s="1"/>
  <c r="AC80" i="49"/>
  <c r="AB80" i="49"/>
  <c r="X80" i="49"/>
  <c r="Y80" i="49" s="1"/>
  <c r="V80" i="49"/>
  <c r="W80" i="49" s="1"/>
  <c r="T80" i="49"/>
  <c r="U80" i="49" s="1"/>
  <c r="R80" i="49"/>
  <c r="S80" i="49" s="1"/>
  <c r="P80" i="49"/>
  <c r="Q80" i="49" s="1"/>
  <c r="N80" i="49"/>
  <c r="O80" i="49" s="1"/>
  <c r="L80" i="49"/>
  <c r="M80" i="49" s="1"/>
  <c r="J80" i="49"/>
  <c r="K80" i="49" s="1"/>
  <c r="AY79" i="49"/>
  <c r="AR79" i="49"/>
  <c r="AO79" i="49"/>
  <c r="AM79" i="49"/>
  <c r="AL79" i="49"/>
  <c r="AJ79" i="49"/>
  <c r="AE79" i="49"/>
  <c r="AF79" i="49" s="1"/>
  <c r="AC79" i="49"/>
  <c r="AB79" i="49"/>
  <c r="X79" i="49"/>
  <c r="Y79" i="49" s="1"/>
  <c r="V79" i="49"/>
  <c r="W79" i="49" s="1"/>
  <c r="T79" i="49"/>
  <c r="U79" i="49" s="1"/>
  <c r="R79" i="49"/>
  <c r="S79" i="49" s="1"/>
  <c r="P79" i="49"/>
  <c r="Q79" i="49" s="1"/>
  <c r="N79" i="49"/>
  <c r="O79" i="49" s="1"/>
  <c r="L79" i="49"/>
  <c r="M79" i="49" s="1"/>
  <c r="J79" i="49"/>
  <c r="K79" i="49" s="1"/>
  <c r="AY78" i="49"/>
  <c r="AR78" i="49"/>
  <c r="AO78" i="49"/>
  <c r="AM78" i="49"/>
  <c r="AL78" i="49"/>
  <c r="AJ78" i="49"/>
  <c r="AE78" i="49"/>
  <c r="AF78" i="49" s="1"/>
  <c r="AC78" i="49"/>
  <c r="AB78" i="49"/>
  <c r="Y78" i="49"/>
  <c r="X78" i="49"/>
  <c r="V78" i="49"/>
  <c r="W78" i="49" s="1"/>
  <c r="T78" i="49"/>
  <c r="U78" i="49" s="1"/>
  <c r="R78" i="49"/>
  <c r="S78" i="49" s="1"/>
  <c r="P78" i="49"/>
  <c r="Q78" i="49" s="1"/>
  <c r="O78" i="49"/>
  <c r="N78" i="49"/>
  <c r="L78" i="49"/>
  <c r="M78" i="49" s="1"/>
  <c r="J78" i="49"/>
  <c r="K78" i="49" s="1"/>
  <c r="AY77" i="49"/>
  <c r="AR77" i="49"/>
  <c r="AO77" i="49"/>
  <c r="AM77" i="49"/>
  <c r="AL77" i="49"/>
  <c r="AJ77" i="49"/>
  <c r="AE77" i="49"/>
  <c r="AF77" i="49" s="1"/>
  <c r="AC77" i="49"/>
  <c r="AB77" i="49"/>
  <c r="X77" i="49"/>
  <c r="Y77" i="49" s="1"/>
  <c r="V77" i="49"/>
  <c r="W77" i="49" s="1"/>
  <c r="T77" i="49"/>
  <c r="U77" i="49" s="1"/>
  <c r="S77" i="49"/>
  <c r="R77" i="49"/>
  <c r="P77" i="49"/>
  <c r="Q77" i="49" s="1"/>
  <c r="N77" i="49"/>
  <c r="O77" i="49" s="1"/>
  <c r="L77" i="49"/>
  <c r="M77" i="49" s="1"/>
  <c r="J77" i="49"/>
  <c r="K77" i="49" s="1"/>
  <c r="AY76" i="49"/>
  <c r="AR76" i="49"/>
  <c r="AO76" i="49"/>
  <c r="AM76" i="49"/>
  <c r="AL76" i="49"/>
  <c r="AJ76" i="49"/>
  <c r="AE76" i="49"/>
  <c r="AF76" i="49" s="1"/>
  <c r="AC76" i="49"/>
  <c r="AB76" i="49"/>
  <c r="X76" i="49"/>
  <c r="Y76" i="49" s="1"/>
  <c r="V76" i="49"/>
  <c r="W76" i="49" s="1"/>
  <c r="T76" i="49"/>
  <c r="U76" i="49" s="1"/>
  <c r="R76" i="49"/>
  <c r="S76" i="49" s="1"/>
  <c r="P76" i="49"/>
  <c r="Q76" i="49" s="1"/>
  <c r="N76" i="49"/>
  <c r="O76" i="49" s="1"/>
  <c r="L76" i="49"/>
  <c r="M76" i="49" s="1"/>
  <c r="J76" i="49"/>
  <c r="K76" i="49" s="1"/>
  <c r="AY75" i="49"/>
  <c r="AR75" i="49"/>
  <c r="AO75" i="49"/>
  <c r="AM75" i="49"/>
  <c r="AL75" i="49"/>
  <c r="AJ75" i="49"/>
  <c r="AE75" i="49"/>
  <c r="AF75" i="49" s="1"/>
  <c r="AC75" i="49"/>
  <c r="AB75" i="49"/>
  <c r="X75" i="49"/>
  <c r="Y75" i="49" s="1"/>
  <c r="V75" i="49"/>
  <c r="W75" i="49" s="1"/>
  <c r="T75" i="49"/>
  <c r="U75" i="49" s="1"/>
  <c r="R75" i="49"/>
  <c r="S75" i="49" s="1"/>
  <c r="P75" i="49"/>
  <c r="Q75" i="49" s="1"/>
  <c r="N75" i="49"/>
  <c r="O75" i="49" s="1"/>
  <c r="L75" i="49"/>
  <c r="M75" i="49" s="1"/>
  <c r="J75" i="49"/>
  <c r="K75" i="49" s="1"/>
  <c r="AY74" i="49"/>
  <c r="AR74" i="49"/>
  <c r="AO74" i="49"/>
  <c r="AM74" i="49"/>
  <c r="AL74" i="49"/>
  <c r="AJ74" i="49"/>
  <c r="AE74" i="49"/>
  <c r="AF74" i="49" s="1"/>
  <c r="AC74" i="49"/>
  <c r="AB74" i="49"/>
  <c r="X74" i="49"/>
  <c r="Y74" i="49" s="1"/>
  <c r="V74" i="49"/>
  <c r="W74" i="49" s="1"/>
  <c r="T74" i="49"/>
  <c r="U74" i="49" s="1"/>
  <c r="R74" i="49"/>
  <c r="S74" i="49" s="1"/>
  <c r="P74" i="49"/>
  <c r="Q74" i="49" s="1"/>
  <c r="N74" i="49"/>
  <c r="O74" i="49" s="1"/>
  <c r="L74" i="49"/>
  <c r="M74" i="49" s="1"/>
  <c r="J74" i="49"/>
  <c r="K74" i="49" s="1"/>
  <c r="AY73" i="49"/>
  <c r="AR73" i="49"/>
  <c r="AO73" i="49"/>
  <c r="AM73" i="49"/>
  <c r="AL73" i="49"/>
  <c r="AJ73" i="49"/>
  <c r="AE73" i="49"/>
  <c r="AF73" i="49" s="1"/>
  <c r="AC73" i="49"/>
  <c r="AB73" i="49"/>
  <c r="X73" i="49"/>
  <c r="Y73" i="49" s="1"/>
  <c r="V73" i="49"/>
  <c r="W73" i="49" s="1"/>
  <c r="T73" i="49"/>
  <c r="U73" i="49" s="1"/>
  <c r="S73" i="49"/>
  <c r="R73" i="49"/>
  <c r="P73" i="49"/>
  <c r="Q73" i="49" s="1"/>
  <c r="N73" i="49"/>
  <c r="O73" i="49" s="1"/>
  <c r="L73" i="49"/>
  <c r="M73" i="49" s="1"/>
  <c r="K73" i="49"/>
  <c r="J73" i="49"/>
  <c r="AY72" i="49"/>
  <c r="AR72" i="49"/>
  <c r="AO72" i="49"/>
  <c r="AM72" i="49"/>
  <c r="AL72" i="49"/>
  <c r="AJ72" i="49"/>
  <c r="AF72" i="49"/>
  <c r="AE72" i="49"/>
  <c r="AC72" i="49"/>
  <c r="AB72" i="49"/>
  <c r="X72" i="49"/>
  <c r="Y72" i="49" s="1"/>
  <c r="V72" i="49"/>
  <c r="W72" i="49" s="1"/>
  <c r="T72" i="49"/>
  <c r="U72" i="49" s="1"/>
  <c r="R72" i="49"/>
  <c r="S72" i="49" s="1"/>
  <c r="P72" i="49"/>
  <c r="Q72" i="49" s="1"/>
  <c r="O72" i="49"/>
  <c r="N72" i="49"/>
  <c r="L72" i="49"/>
  <c r="M72" i="49" s="1"/>
  <c r="J72" i="49"/>
  <c r="K72" i="49" s="1"/>
  <c r="AY71" i="49"/>
  <c r="AR71" i="49"/>
  <c r="AO71" i="49"/>
  <c r="AM71" i="49"/>
  <c r="AL71" i="49"/>
  <c r="AJ71" i="49"/>
  <c r="AE71" i="49"/>
  <c r="AF71" i="49" s="1"/>
  <c r="AC71" i="49"/>
  <c r="AB71" i="49"/>
  <c r="X71" i="49"/>
  <c r="Y71" i="49" s="1"/>
  <c r="V71" i="49"/>
  <c r="W71" i="49" s="1"/>
  <c r="U71" i="49"/>
  <c r="T71" i="49"/>
  <c r="R71" i="49"/>
  <c r="S71" i="49" s="1"/>
  <c r="P71" i="49"/>
  <c r="Q71" i="49" s="1"/>
  <c r="N71" i="49"/>
  <c r="O71" i="49" s="1"/>
  <c r="L71" i="49"/>
  <c r="M71" i="49" s="1"/>
  <c r="K71" i="49"/>
  <c r="J71" i="49"/>
  <c r="AY70" i="49"/>
  <c r="AR70" i="49"/>
  <c r="AO70" i="49"/>
  <c r="AM70" i="49"/>
  <c r="AL70" i="49"/>
  <c r="AJ70" i="49"/>
  <c r="AE70" i="49"/>
  <c r="AF70" i="49" s="1"/>
  <c r="AC70" i="49"/>
  <c r="AB70" i="49"/>
  <c r="Y70" i="49"/>
  <c r="X70" i="49"/>
  <c r="V70" i="49"/>
  <c r="W70" i="49" s="1"/>
  <c r="U70" i="49"/>
  <c r="T70" i="49"/>
  <c r="R70" i="49"/>
  <c r="S70" i="49" s="1"/>
  <c r="P70" i="49"/>
  <c r="Q70" i="49" s="1"/>
  <c r="N70" i="49"/>
  <c r="O70" i="49" s="1"/>
  <c r="M70" i="49"/>
  <c r="L70" i="49"/>
  <c r="J70" i="49"/>
  <c r="K70" i="49" s="1"/>
  <c r="AY69" i="49"/>
  <c r="AR69" i="49"/>
  <c r="AO69" i="49"/>
  <c r="AM69" i="49"/>
  <c r="AL69" i="49"/>
  <c r="AJ69" i="49"/>
  <c r="AE69" i="49"/>
  <c r="AF69" i="49" s="1"/>
  <c r="AC69" i="49"/>
  <c r="AB69" i="49"/>
  <c r="X69" i="49"/>
  <c r="Y69" i="49" s="1"/>
  <c r="V69" i="49"/>
  <c r="W69" i="49" s="1"/>
  <c r="T69" i="49"/>
  <c r="U69" i="49" s="1"/>
  <c r="R69" i="49"/>
  <c r="S69" i="49" s="1"/>
  <c r="P69" i="49"/>
  <c r="Q69" i="49" s="1"/>
  <c r="N69" i="49"/>
  <c r="O69" i="49" s="1"/>
  <c r="M69" i="49"/>
  <c r="L69" i="49"/>
  <c r="J69" i="49"/>
  <c r="K69" i="49" s="1"/>
  <c r="AY68" i="49"/>
  <c r="AR68" i="49"/>
  <c r="AO68" i="49"/>
  <c r="AM68" i="49"/>
  <c r="AL68" i="49"/>
  <c r="AJ68" i="49"/>
  <c r="AE68" i="49"/>
  <c r="AF68" i="49" s="1"/>
  <c r="AC68" i="49"/>
  <c r="AB68" i="49"/>
  <c r="X68" i="49"/>
  <c r="Y68" i="49" s="1"/>
  <c r="V68" i="49"/>
  <c r="W68" i="49" s="1"/>
  <c r="T68" i="49"/>
  <c r="U68" i="49" s="1"/>
  <c r="R68" i="49"/>
  <c r="S68" i="49" s="1"/>
  <c r="P68" i="49"/>
  <c r="Q68" i="49" s="1"/>
  <c r="N68" i="49"/>
  <c r="O68" i="49" s="1"/>
  <c r="L68" i="49"/>
  <c r="M68" i="49" s="1"/>
  <c r="J68" i="49"/>
  <c r="K68" i="49" s="1"/>
  <c r="AY67" i="49"/>
  <c r="AR67" i="49"/>
  <c r="AO67" i="49"/>
  <c r="AM67" i="49"/>
  <c r="AL67" i="49"/>
  <c r="AJ67" i="49"/>
  <c r="AE67" i="49"/>
  <c r="AF67" i="49" s="1"/>
  <c r="AC67" i="49"/>
  <c r="AB67" i="49"/>
  <c r="X67" i="49"/>
  <c r="Y67" i="49" s="1"/>
  <c r="V67" i="49"/>
  <c r="W67" i="49" s="1"/>
  <c r="T67" i="49"/>
  <c r="U67" i="49" s="1"/>
  <c r="S67" i="49"/>
  <c r="R67" i="49"/>
  <c r="P67" i="49"/>
  <c r="Q67" i="49" s="1"/>
  <c r="N67" i="49"/>
  <c r="O67" i="49" s="1"/>
  <c r="L67" i="49"/>
  <c r="M67" i="49" s="1"/>
  <c r="J67" i="49"/>
  <c r="K67" i="49" s="1"/>
  <c r="AY66" i="49"/>
  <c r="AR66" i="49"/>
  <c r="AO66" i="49"/>
  <c r="AM66" i="49"/>
  <c r="AL66" i="49"/>
  <c r="AJ66" i="49"/>
  <c r="AE66" i="49"/>
  <c r="AF66" i="49" s="1"/>
  <c r="AC66" i="49"/>
  <c r="AB66" i="49"/>
  <c r="X66" i="49"/>
  <c r="Y66" i="49" s="1"/>
  <c r="W66" i="49"/>
  <c r="V66" i="49"/>
  <c r="T66" i="49"/>
  <c r="U66" i="49" s="1"/>
  <c r="R66" i="49"/>
  <c r="S66" i="49" s="1"/>
  <c r="P66" i="49"/>
  <c r="Q66" i="49" s="1"/>
  <c r="O66" i="49"/>
  <c r="N66" i="49"/>
  <c r="L66" i="49"/>
  <c r="M66" i="49" s="1"/>
  <c r="J66" i="49"/>
  <c r="K66" i="49" s="1"/>
  <c r="AY65" i="49"/>
  <c r="AR65" i="49"/>
  <c r="AO65" i="49"/>
  <c r="AM65" i="49"/>
  <c r="AL65" i="49"/>
  <c r="AJ65" i="49"/>
  <c r="AE65" i="49"/>
  <c r="AF65" i="49" s="1"/>
  <c r="AC65" i="49"/>
  <c r="AB65" i="49"/>
  <c r="X65" i="49"/>
  <c r="Y65" i="49" s="1"/>
  <c r="W65" i="49"/>
  <c r="V65" i="49"/>
  <c r="T65" i="49"/>
  <c r="U65" i="49" s="1"/>
  <c r="S65" i="49"/>
  <c r="R65" i="49"/>
  <c r="P65" i="49"/>
  <c r="Q65" i="49" s="1"/>
  <c r="N65" i="49"/>
  <c r="O65" i="49" s="1"/>
  <c r="L65" i="49"/>
  <c r="M65" i="49" s="1"/>
  <c r="K65" i="49"/>
  <c r="J65" i="49"/>
  <c r="AY64" i="49"/>
  <c r="AR64" i="49"/>
  <c r="AO64" i="49"/>
  <c r="AM64" i="49"/>
  <c r="AL64" i="49"/>
  <c r="AJ64" i="49"/>
  <c r="AE64" i="49"/>
  <c r="AF64" i="49" s="1"/>
  <c r="AC64" i="49"/>
  <c r="AB64" i="49"/>
  <c r="X64" i="49"/>
  <c r="Y64" i="49" s="1"/>
  <c r="W64" i="49"/>
  <c r="V64" i="49"/>
  <c r="T64" i="49"/>
  <c r="U64" i="49" s="1"/>
  <c r="R64" i="49"/>
  <c r="S64" i="49" s="1"/>
  <c r="P64" i="49"/>
  <c r="Q64" i="49" s="1"/>
  <c r="N64" i="49"/>
  <c r="O64" i="49" s="1"/>
  <c r="L64" i="49"/>
  <c r="M64" i="49" s="1"/>
  <c r="J64" i="49"/>
  <c r="K64" i="49" s="1"/>
  <c r="AY63" i="49"/>
  <c r="AR63" i="49"/>
  <c r="AO63" i="49"/>
  <c r="AM63" i="49"/>
  <c r="AL63" i="49"/>
  <c r="AJ63" i="49"/>
  <c r="AE63" i="49"/>
  <c r="AF63" i="49" s="1"/>
  <c r="AC63" i="49"/>
  <c r="AB63" i="49"/>
  <c r="X63" i="49"/>
  <c r="Y63" i="49" s="1"/>
  <c r="V63" i="49"/>
  <c r="W63" i="49" s="1"/>
  <c r="T63" i="49"/>
  <c r="U63" i="49" s="1"/>
  <c r="S63" i="49"/>
  <c r="R63" i="49"/>
  <c r="P63" i="49"/>
  <c r="Q63" i="49" s="1"/>
  <c r="N63" i="49"/>
  <c r="O63" i="49" s="1"/>
  <c r="L63" i="49"/>
  <c r="M63" i="49" s="1"/>
  <c r="K63" i="49"/>
  <c r="J63" i="49"/>
  <c r="AY62" i="49"/>
  <c r="AR62" i="49"/>
  <c r="AO62" i="49"/>
  <c r="AM62" i="49"/>
  <c r="AL62" i="49"/>
  <c r="AJ62" i="49"/>
  <c r="AE62" i="49"/>
  <c r="AF62" i="49" s="1"/>
  <c r="AC62" i="49"/>
  <c r="AB62" i="49"/>
  <c r="X62" i="49"/>
  <c r="Y62" i="49" s="1"/>
  <c r="W62" i="49"/>
  <c r="V62" i="49"/>
  <c r="T62" i="49"/>
  <c r="U62" i="49" s="1"/>
  <c r="R62" i="49"/>
  <c r="S62" i="49" s="1"/>
  <c r="P62" i="49"/>
  <c r="Q62" i="49" s="1"/>
  <c r="N62" i="49"/>
  <c r="O62" i="49" s="1"/>
  <c r="L62" i="49"/>
  <c r="M62" i="49" s="1"/>
  <c r="J62" i="49"/>
  <c r="K62" i="49" s="1"/>
  <c r="AY61" i="49"/>
  <c r="AR61" i="49"/>
  <c r="AO61" i="49"/>
  <c r="AM61" i="49"/>
  <c r="AL61" i="49"/>
  <c r="AJ61" i="49"/>
  <c r="AE61" i="49"/>
  <c r="AF61" i="49" s="1"/>
  <c r="AC61" i="49"/>
  <c r="AB61" i="49"/>
  <c r="X61" i="49"/>
  <c r="Y61" i="49" s="1"/>
  <c r="V61" i="49"/>
  <c r="W61" i="49" s="1"/>
  <c r="T61" i="49"/>
  <c r="U61" i="49" s="1"/>
  <c r="S61" i="49"/>
  <c r="R61" i="49"/>
  <c r="P61" i="49"/>
  <c r="Q61" i="49" s="1"/>
  <c r="N61" i="49"/>
  <c r="O61" i="49" s="1"/>
  <c r="L61" i="49"/>
  <c r="M61" i="49" s="1"/>
  <c r="K61" i="49"/>
  <c r="J61" i="49"/>
  <c r="AY60" i="49"/>
  <c r="AR60" i="49"/>
  <c r="AO60" i="49"/>
  <c r="AM60" i="49"/>
  <c r="AL60" i="49"/>
  <c r="AJ60" i="49"/>
  <c r="AE60" i="49"/>
  <c r="AF60" i="49" s="1"/>
  <c r="AC60" i="49"/>
  <c r="AB60" i="49"/>
  <c r="X60" i="49"/>
  <c r="Y60" i="49" s="1"/>
  <c r="W60" i="49"/>
  <c r="V60" i="49"/>
  <c r="T60" i="49"/>
  <c r="U60" i="49" s="1"/>
  <c r="R60" i="49"/>
  <c r="S60" i="49" s="1"/>
  <c r="P60" i="49"/>
  <c r="Q60" i="49" s="1"/>
  <c r="N60" i="49"/>
  <c r="O60" i="49" s="1"/>
  <c r="L60" i="49"/>
  <c r="M60" i="49" s="1"/>
  <c r="K60" i="49"/>
  <c r="J60" i="49"/>
  <c r="AY59" i="49"/>
  <c r="AR59" i="49"/>
  <c r="AO59" i="49"/>
  <c r="AM59" i="49"/>
  <c r="AL59" i="49"/>
  <c r="AJ59" i="49"/>
  <c r="AE59" i="49"/>
  <c r="AF59" i="49" s="1"/>
  <c r="AC59" i="49"/>
  <c r="AB59" i="49"/>
  <c r="X59" i="49"/>
  <c r="Y59" i="49" s="1"/>
  <c r="V59" i="49"/>
  <c r="W59" i="49" s="1"/>
  <c r="T59" i="49"/>
  <c r="U59" i="49" s="1"/>
  <c r="R59" i="49"/>
  <c r="S59" i="49" s="1"/>
  <c r="P59" i="49"/>
  <c r="Q59" i="49" s="1"/>
  <c r="O59" i="49"/>
  <c r="N59" i="49"/>
  <c r="L59" i="49"/>
  <c r="M59" i="49" s="1"/>
  <c r="J59" i="49"/>
  <c r="K59" i="49" s="1"/>
  <c r="AY58" i="49"/>
  <c r="AR58" i="49"/>
  <c r="AO58" i="49"/>
  <c r="AM58" i="49"/>
  <c r="AL58" i="49"/>
  <c r="AJ58" i="49"/>
  <c r="AE58" i="49"/>
  <c r="AF58" i="49" s="1"/>
  <c r="AC58" i="49"/>
  <c r="AB58" i="49"/>
  <c r="X58" i="49"/>
  <c r="Y58" i="49" s="1"/>
  <c r="V58" i="49"/>
  <c r="W58" i="49" s="1"/>
  <c r="T58" i="49"/>
  <c r="U58" i="49" s="1"/>
  <c r="R58" i="49"/>
  <c r="S58" i="49" s="1"/>
  <c r="P58" i="49"/>
  <c r="Q58" i="49" s="1"/>
  <c r="N58" i="49"/>
  <c r="O58" i="49" s="1"/>
  <c r="L58" i="49"/>
  <c r="M58" i="49" s="1"/>
  <c r="J58" i="49"/>
  <c r="K58" i="49" s="1"/>
  <c r="AY57" i="49"/>
  <c r="AR57" i="49"/>
  <c r="AO57" i="49"/>
  <c r="AM57" i="49"/>
  <c r="AL57" i="49"/>
  <c r="AJ57" i="49"/>
  <c r="AE57" i="49"/>
  <c r="AF57" i="49" s="1"/>
  <c r="AC57" i="49"/>
  <c r="AB57" i="49"/>
  <c r="X57" i="49"/>
  <c r="Y57" i="49" s="1"/>
  <c r="V57" i="49"/>
  <c r="W57" i="49" s="1"/>
  <c r="T57" i="49"/>
  <c r="U57" i="49" s="1"/>
  <c r="R57" i="49"/>
  <c r="S57" i="49" s="1"/>
  <c r="P57" i="49"/>
  <c r="Q57" i="49" s="1"/>
  <c r="N57" i="49"/>
  <c r="O57" i="49" s="1"/>
  <c r="L57" i="49"/>
  <c r="M57" i="49" s="1"/>
  <c r="J57" i="49"/>
  <c r="K57" i="49" s="1"/>
  <c r="AY56" i="49"/>
  <c r="AR56" i="49"/>
  <c r="AO56" i="49"/>
  <c r="AM56" i="49"/>
  <c r="AL56" i="49"/>
  <c r="AJ56" i="49"/>
  <c r="AE56" i="49"/>
  <c r="AF56" i="49" s="1"/>
  <c r="AC56" i="49"/>
  <c r="AB56" i="49"/>
  <c r="X56" i="49"/>
  <c r="Y56" i="49" s="1"/>
  <c r="V56" i="49"/>
  <c r="W56" i="49" s="1"/>
  <c r="T56" i="49"/>
  <c r="U56" i="49" s="1"/>
  <c r="R56" i="49"/>
  <c r="S56" i="49" s="1"/>
  <c r="P56" i="49"/>
  <c r="Q56" i="49" s="1"/>
  <c r="N56" i="49"/>
  <c r="O56" i="49" s="1"/>
  <c r="L56" i="49"/>
  <c r="M56" i="49" s="1"/>
  <c r="J56" i="49"/>
  <c r="K56" i="49" s="1"/>
  <c r="AY55" i="49"/>
  <c r="AR55" i="49"/>
  <c r="AO55" i="49"/>
  <c r="AM55" i="49"/>
  <c r="AL55" i="49"/>
  <c r="AJ55" i="49"/>
  <c r="AE55" i="49"/>
  <c r="AF55" i="49" s="1"/>
  <c r="AC55" i="49"/>
  <c r="AB55" i="49"/>
  <c r="X55" i="49"/>
  <c r="Y55" i="49" s="1"/>
  <c r="W55" i="49"/>
  <c r="V55" i="49"/>
  <c r="T55" i="49"/>
  <c r="U55" i="49" s="1"/>
  <c r="R55" i="49"/>
  <c r="S55" i="49" s="1"/>
  <c r="P55" i="49"/>
  <c r="Q55" i="49" s="1"/>
  <c r="N55" i="49"/>
  <c r="O55" i="49" s="1"/>
  <c r="L55" i="49"/>
  <c r="M55" i="49" s="1"/>
  <c r="J55" i="49"/>
  <c r="K55" i="49" s="1"/>
  <c r="AY54" i="49"/>
  <c r="AR54" i="49"/>
  <c r="AO54" i="49"/>
  <c r="AM54" i="49"/>
  <c r="AL54" i="49"/>
  <c r="AJ54" i="49"/>
  <c r="AE54" i="49"/>
  <c r="AF54" i="49" s="1"/>
  <c r="AC54" i="49"/>
  <c r="AB54" i="49"/>
  <c r="X54" i="49"/>
  <c r="Y54" i="49" s="1"/>
  <c r="V54" i="49"/>
  <c r="W54" i="49" s="1"/>
  <c r="T54" i="49"/>
  <c r="U54" i="49" s="1"/>
  <c r="R54" i="49"/>
  <c r="S54" i="49" s="1"/>
  <c r="P54" i="49"/>
  <c r="Q54" i="49" s="1"/>
  <c r="N54" i="49"/>
  <c r="O54" i="49" s="1"/>
  <c r="L54" i="49"/>
  <c r="M54" i="49" s="1"/>
  <c r="J54" i="49"/>
  <c r="K54" i="49" s="1"/>
  <c r="AY53" i="49"/>
  <c r="AR53" i="49"/>
  <c r="AO53" i="49"/>
  <c r="AM53" i="49"/>
  <c r="AL53" i="49"/>
  <c r="AJ53" i="49"/>
  <c r="AE53" i="49"/>
  <c r="AF53" i="49" s="1"/>
  <c r="AC53" i="49"/>
  <c r="AB53" i="49"/>
  <c r="X53" i="49"/>
  <c r="Y53" i="49" s="1"/>
  <c r="V53" i="49"/>
  <c r="W53" i="49" s="1"/>
  <c r="T53" i="49"/>
  <c r="U53" i="49" s="1"/>
  <c r="R53" i="49"/>
  <c r="S53" i="49" s="1"/>
  <c r="P53" i="49"/>
  <c r="Q53" i="49" s="1"/>
  <c r="N53" i="49"/>
  <c r="O53" i="49" s="1"/>
  <c r="L53" i="49"/>
  <c r="M53" i="49" s="1"/>
  <c r="J53" i="49"/>
  <c r="K53" i="49" s="1"/>
  <c r="AY52" i="49"/>
  <c r="AR52" i="49"/>
  <c r="AO52" i="49"/>
  <c r="AM52" i="49"/>
  <c r="AL52" i="49"/>
  <c r="AJ52" i="49"/>
  <c r="AE52" i="49"/>
  <c r="AF52" i="49" s="1"/>
  <c r="AC52" i="49"/>
  <c r="AB52" i="49"/>
  <c r="Y52" i="49"/>
  <c r="X52" i="49"/>
  <c r="V52" i="49"/>
  <c r="W52" i="49" s="1"/>
  <c r="T52" i="49"/>
  <c r="U52" i="49" s="1"/>
  <c r="S52" i="49"/>
  <c r="R52" i="49"/>
  <c r="P52" i="49"/>
  <c r="Q52" i="49" s="1"/>
  <c r="N52" i="49"/>
  <c r="O52" i="49" s="1"/>
  <c r="L52" i="49"/>
  <c r="M52" i="49" s="1"/>
  <c r="J52" i="49"/>
  <c r="K52" i="49" s="1"/>
  <c r="AY51" i="49"/>
  <c r="AR51" i="49"/>
  <c r="AO51" i="49"/>
  <c r="AM51" i="49"/>
  <c r="AL51" i="49"/>
  <c r="AJ51" i="49"/>
  <c r="AF51" i="49"/>
  <c r="AE51" i="49"/>
  <c r="AC51" i="49"/>
  <c r="AB51" i="49"/>
  <c r="X51" i="49"/>
  <c r="Y51" i="49" s="1"/>
  <c r="V51" i="49"/>
  <c r="W51" i="49" s="1"/>
  <c r="T51" i="49"/>
  <c r="U51" i="49" s="1"/>
  <c r="R51" i="49"/>
  <c r="S51" i="49" s="1"/>
  <c r="P51" i="49"/>
  <c r="Q51" i="49" s="1"/>
  <c r="N51" i="49"/>
  <c r="O51" i="49" s="1"/>
  <c r="L51" i="49"/>
  <c r="M51" i="49" s="1"/>
  <c r="K51" i="49"/>
  <c r="J51" i="49"/>
  <c r="AY50" i="49"/>
  <c r="AR50" i="49"/>
  <c r="AO50" i="49"/>
  <c r="AM50" i="49"/>
  <c r="AL50" i="49"/>
  <c r="AJ50" i="49"/>
  <c r="AE50" i="49"/>
  <c r="AF50" i="49" s="1"/>
  <c r="AC50" i="49"/>
  <c r="AB50" i="49"/>
  <c r="X50" i="49"/>
  <c r="Y50" i="49" s="1"/>
  <c r="V50" i="49"/>
  <c r="W50" i="49" s="1"/>
  <c r="T50" i="49"/>
  <c r="U50" i="49" s="1"/>
  <c r="S50" i="49"/>
  <c r="R50" i="49"/>
  <c r="P50" i="49"/>
  <c r="Q50" i="49" s="1"/>
  <c r="N50" i="49"/>
  <c r="O50" i="49" s="1"/>
  <c r="L50" i="49"/>
  <c r="M50" i="49" s="1"/>
  <c r="J50" i="49"/>
  <c r="K50" i="49" s="1"/>
  <c r="AY49" i="49"/>
  <c r="AR49" i="49"/>
  <c r="AO49" i="49"/>
  <c r="AM49" i="49"/>
  <c r="AL49" i="49"/>
  <c r="AJ49" i="49"/>
  <c r="AE49" i="49"/>
  <c r="AF49" i="49" s="1"/>
  <c r="AC49" i="49"/>
  <c r="AB49" i="49"/>
  <c r="X49" i="49"/>
  <c r="Y49" i="49" s="1"/>
  <c r="W49" i="49"/>
  <c r="V49" i="49"/>
  <c r="T49" i="49"/>
  <c r="U49" i="49" s="1"/>
  <c r="R49" i="49"/>
  <c r="S49" i="49" s="1"/>
  <c r="P49" i="49"/>
  <c r="Q49" i="49" s="1"/>
  <c r="O49" i="49"/>
  <c r="N49" i="49"/>
  <c r="L49" i="49"/>
  <c r="M49" i="49" s="1"/>
  <c r="J49" i="49"/>
  <c r="K49" i="49" s="1"/>
  <c r="AY48" i="49"/>
  <c r="AR48" i="49"/>
  <c r="AO48" i="49"/>
  <c r="AM48" i="49"/>
  <c r="AL48" i="49"/>
  <c r="AJ48" i="49"/>
  <c r="AE48" i="49"/>
  <c r="AF48" i="49" s="1"/>
  <c r="AC48" i="49"/>
  <c r="AB48" i="49"/>
  <c r="X48" i="49"/>
  <c r="Y48" i="49" s="1"/>
  <c r="V48" i="49"/>
  <c r="W48" i="49" s="1"/>
  <c r="T48" i="49"/>
  <c r="U48" i="49" s="1"/>
  <c r="R48" i="49"/>
  <c r="S48" i="49" s="1"/>
  <c r="P48" i="49"/>
  <c r="Q48" i="49" s="1"/>
  <c r="N48" i="49"/>
  <c r="O48" i="49" s="1"/>
  <c r="L48" i="49"/>
  <c r="M48" i="49" s="1"/>
  <c r="K48" i="49"/>
  <c r="J48" i="49"/>
  <c r="AY47" i="49"/>
  <c r="AR47" i="49"/>
  <c r="AO47" i="49"/>
  <c r="AM47" i="49"/>
  <c r="AL47" i="49"/>
  <c r="AJ47" i="49"/>
  <c r="AE47" i="49"/>
  <c r="AF47" i="49" s="1"/>
  <c r="AC47" i="49"/>
  <c r="AB47" i="49"/>
  <c r="X47" i="49"/>
  <c r="Y47" i="49" s="1"/>
  <c r="W47" i="49"/>
  <c r="V47" i="49"/>
  <c r="T47" i="49"/>
  <c r="U47" i="49" s="1"/>
  <c r="R47" i="49"/>
  <c r="S47" i="49" s="1"/>
  <c r="P47" i="49"/>
  <c r="Q47" i="49" s="1"/>
  <c r="O47" i="49"/>
  <c r="N47" i="49"/>
  <c r="L47" i="49"/>
  <c r="M47" i="49" s="1"/>
  <c r="J47" i="49"/>
  <c r="K47" i="49" s="1"/>
  <c r="AY46" i="49"/>
  <c r="AR46" i="49"/>
  <c r="AO46" i="49"/>
  <c r="AM46" i="49"/>
  <c r="AL46" i="49"/>
  <c r="AJ46" i="49"/>
  <c r="AE46" i="49"/>
  <c r="AF46" i="49" s="1"/>
  <c r="AC46" i="49"/>
  <c r="AB46" i="49"/>
  <c r="X46" i="49"/>
  <c r="Y46" i="49" s="1"/>
  <c r="V46" i="49"/>
  <c r="W46" i="49" s="1"/>
  <c r="T46" i="49"/>
  <c r="U46" i="49" s="1"/>
  <c r="R46" i="49"/>
  <c r="S46" i="49" s="1"/>
  <c r="P46" i="49"/>
  <c r="Q46" i="49" s="1"/>
  <c r="N46" i="49"/>
  <c r="O46" i="49" s="1"/>
  <c r="L46" i="49"/>
  <c r="M46" i="49" s="1"/>
  <c r="K46" i="49"/>
  <c r="J46" i="49"/>
  <c r="AY45" i="49"/>
  <c r="AR45" i="49"/>
  <c r="AO45" i="49"/>
  <c r="AM45" i="49"/>
  <c r="AL45" i="49"/>
  <c r="AJ45" i="49"/>
  <c r="AE45" i="49"/>
  <c r="AF45" i="49" s="1"/>
  <c r="AC45" i="49"/>
  <c r="AB45" i="49"/>
  <c r="X45" i="49"/>
  <c r="Y45" i="49" s="1"/>
  <c r="W45" i="49"/>
  <c r="V45" i="49"/>
  <c r="T45" i="49"/>
  <c r="U45" i="49" s="1"/>
  <c r="R45" i="49"/>
  <c r="S45" i="49" s="1"/>
  <c r="P45" i="49"/>
  <c r="Q45" i="49" s="1"/>
  <c r="O45" i="49"/>
  <c r="N45" i="49"/>
  <c r="L45" i="49"/>
  <c r="M45" i="49" s="1"/>
  <c r="J45" i="49"/>
  <c r="K45" i="49" s="1"/>
  <c r="AY44" i="49"/>
  <c r="AR44" i="49"/>
  <c r="AO44" i="49"/>
  <c r="AM44" i="49"/>
  <c r="AL44" i="49"/>
  <c r="AJ44" i="49"/>
  <c r="AE44" i="49"/>
  <c r="AF44" i="49" s="1"/>
  <c r="AC44" i="49"/>
  <c r="AB44" i="49"/>
  <c r="X44" i="49"/>
  <c r="Y44" i="49" s="1"/>
  <c r="V44" i="49"/>
  <c r="W44" i="49" s="1"/>
  <c r="T44" i="49"/>
  <c r="U44" i="49" s="1"/>
  <c r="R44" i="49"/>
  <c r="S44" i="49" s="1"/>
  <c r="P44" i="49"/>
  <c r="Q44" i="49" s="1"/>
  <c r="N44" i="49"/>
  <c r="O44" i="49" s="1"/>
  <c r="L44" i="49"/>
  <c r="M44" i="49" s="1"/>
  <c r="K44" i="49"/>
  <c r="J44" i="49"/>
  <c r="AY43" i="49"/>
  <c r="AR43" i="49"/>
  <c r="AO43" i="49"/>
  <c r="AM43" i="49"/>
  <c r="AL43" i="49"/>
  <c r="AJ43" i="49"/>
  <c r="AE43" i="49"/>
  <c r="AF43" i="49" s="1"/>
  <c r="AC43" i="49"/>
  <c r="AB43" i="49"/>
  <c r="X43" i="49"/>
  <c r="Y43" i="49" s="1"/>
  <c r="W43" i="49"/>
  <c r="V43" i="49"/>
  <c r="T43" i="49"/>
  <c r="U43" i="49" s="1"/>
  <c r="R43" i="49"/>
  <c r="S43" i="49" s="1"/>
  <c r="P43" i="49"/>
  <c r="Q43" i="49" s="1"/>
  <c r="O43" i="49"/>
  <c r="N43" i="49"/>
  <c r="L43" i="49"/>
  <c r="M43" i="49" s="1"/>
  <c r="J43" i="49"/>
  <c r="K43" i="49" s="1"/>
  <c r="AY42" i="49"/>
  <c r="AR42" i="49"/>
  <c r="AO42" i="49"/>
  <c r="AM42" i="49"/>
  <c r="AL42" i="49"/>
  <c r="AJ42" i="49"/>
  <c r="AE42" i="49"/>
  <c r="AF42" i="49" s="1"/>
  <c r="AC42" i="49"/>
  <c r="AB42" i="49"/>
  <c r="X42" i="49"/>
  <c r="Y42" i="49" s="1"/>
  <c r="V42" i="49"/>
  <c r="W42" i="49" s="1"/>
  <c r="T42" i="49"/>
  <c r="U42" i="49" s="1"/>
  <c r="R42" i="49"/>
  <c r="S42" i="49" s="1"/>
  <c r="P42" i="49"/>
  <c r="Q42" i="49" s="1"/>
  <c r="N42" i="49"/>
  <c r="O42" i="49" s="1"/>
  <c r="L42" i="49"/>
  <c r="M42" i="49" s="1"/>
  <c r="K42" i="49"/>
  <c r="J42" i="49"/>
  <c r="AY41" i="49"/>
  <c r="AR41" i="49"/>
  <c r="AO41" i="49"/>
  <c r="AM41" i="49"/>
  <c r="AL41" i="49"/>
  <c r="AJ41" i="49"/>
  <c r="AE41" i="49"/>
  <c r="AF41" i="49" s="1"/>
  <c r="AC41" i="49"/>
  <c r="AB41" i="49"/>
  <c r="X41" i="49"/>
  <c r="Y41" i="49" s="1"/>
  <c r="W41" i="49"/>
  <c r="V41" i="49"/>
  <c r="T41" i="49"/>
  <c r="U41" i="49" s="1"/>
  <c r="R41" i="49"/>
  <c r="S41" i="49" s="1"/>
  <c r="P41" i="49"/>
  <c r="Q41" i="49" s="1"/>
  <c r="O41" i="49"/>
  <c r="N41" i="49"/>
  <c r="L41" i="49"/>
  <c r="M41" i="49" s="1"/>
  <c r="J41" i="49"/>
  <c r="K41" i="49" s="1"/>
  <c r="AY40" i="49"/>
  <c r="AR40" i="49"/>
  <c r="AO40" i="49"/>
  <c r="AM40" i="49"/>
  <c r="AL40" i="49"/>
  <c r="AJ40" i="49"/>
  <c r="AE40" i="49"/>
  <c r="AF40" i="49" s="1"/>
  <c r="AC40" i="49"/>
  <c r="AB40" i="49"/>
  <c r="X40" i="49"/>
  <c r="Y40" i="49" s="1"/>
  <c r="V40" i="49"/>
  <c r="W40" i="49" s="1"/>
  <c r="T40" i="49"/>
  <c r="U40" i="49" s="1"/>
  <c r="R40" i="49"/>
  <c r="S40" i="49" s="1"/>
  <c r="P40" i="49"/>
  <c r="Q40" i="49" s="1"/>
  <c r="N40" i="49"/>
  <c r="O40" i="49" s="1"/>
  <c r="L40" i="49"/>
  <c r="M40" i="49" s="1"/>
  <c r="K40" i="49"/>
  <c r="J40" i="49"/>
  <c r="AY39" i="49"/>
  <c r="AR39" i="49"/>
  <c r="AO39" i="49"/>
  <c r="AM39" i="49"/>
  <c r="AL39" i="49"/>
  <c r="AJ39" i="49"/>
  <c r="AE39" i="49"/>
  <c r="AF39" i="49" s="1"/>
  <c r="AC39" i="49"/>
  <c r="AB39" i="49"/>
  <c r="X39" i="49"/>
  <c r="Y39" i="49" s="1"/>
  <c r="W39" i="49"/>
  <c r="V39" i="49"/>
  <c r="T39" i="49"/>
  <c r="U39" i="49" s="1"/>
  <c r="R39" i="49"/>
  <c r="S39" i="49" s="1"/>
  <c r="P39" i="49"/>
  <c r="Q39" i="49" s="1"/>
  <c r="O39" i="49"/>
  <c r="N39" i="49"/>
  <c r="L39" i="49"/>
  <c r="M39" i="49" s="1"/>
  <c r="J39" i="49"/>
  <c r="K39" i="49" s="1"/>
  <c r="AY38" i="49"/>
  <c r="AR38" i="49"/>
  <c r="AO38" i="49"/>
  <c r="AM38" i="49"/>
  <c r="AL38" i="49"/>
  <c r="AJ38" i="49"/>
  <c r="AE38" i="49"/>
  <c r="AF38" i="49" s="1"/>
  <c r="AC38" i="49"/>
  <c r="AB38" i="49"/>
  <c r="X38" i="49"/>
  <c r="Y38" i="49" s="1"/>
  <c r="V38" i="49"/>
  <c r="W38" i="49" s="1"/>
  <c r="T38" i="49"/>
  <c r="U38" i="49" s="1"/>
  <c r="R38" i="49"/>
  <c r="S38" i="49" s="1"/>
  <c r="P38" i="49"/>
  <c r="Q38" i="49" s="1"/>
  <c r="N38" i="49"/>
  <c r="O38" i="49" s="1"/>
  <c r="L38" i="49"/>
  <c r="M38" i="49" s="1"/>
  <c r="K38" i="49"/>
  <c r="J38" i="49"/>
  <c r="AY37" i="49"/>
  <c r="AR37" i="49"/>
  <c r="AO37" i="49"/>
  <c r="AM37" i="49"/>
  <c r="AL37" i="49"/>
  <c r="AJ37" i="49"/>
  <c r="AE37" i="49"/>
  <c r="AF37" i="49" s="1"/>
  <c r="AC37" i="49"/>
  <c r="AB37" i="49"/>
  <c r="X37" i="49"/>
  <c r="Y37" i="49" s="1"/>
  <c r="W37" i="49"/>
  <c r="V37" i="49"/>
  <c r="T37" i="49"/>
  <c r="U37" i="49" s="1"/>
  <c r="R37" i="49"/>
  <c r="S37" i="49" s="1"/>
  <c r="P37" i="49"/>
  <c r="Q37" i="49" s="1"/>
  <c r="O37" i="49"/>
  <c r="N37" i="49"/>
  <c r="L37" i="49"/>
  <c r="M37" i="49" s="1"/>
  <c r="J37" i="49"/>
  <c r="K37" i="49" s="1"/>
  <c r="AY36" i="49"/>
  <c r="AR36" i="49"/>
  <c r="AO36" i="49"/>
  <c r="AM36" i="49"/>
  <c r="AL36" i="49"/>
  <c r="AJ36" i="49"/>
  <c r="AE36" i="49"/>
  <c r="AF36" i="49" s="1"/>
  <c r="AC36" i="49"/>
  <c r="AB36" i="49"/>
  <c r="X36" i="49"/>
  <c r="Y36" i="49" s="1"/>
  <c r="V36" i="49"/>
  <c r="W36" i="49" s="1"/>
  <c r="T36" i="49"/>
  <c r="U36" i="49" s="1"/>
  <c r="R36" i="49"/>
  <c r="S36" i="49" s="1"/>
  <c r="P36" i="49"/>
  <c r="Q36" i="49" s="1"/>
  <c r="N36" i="49"/>
  <c r="O36" i="49" s="1"/>
  <c r="L36" i="49"/>
  <c r="M36" i="49" s="1"/>
  <c r="K36" i="49"/>
  <c r="J36" i="49"/>
  <c r="AY35" i="49"/>
  <c r="AR35" i="49"/>
  <c r="AO35" i="49"/>
  <c r="AM35" i="49"/>
  <c r="AL35" i="49"/>
  <c r="AJ35" i="49"/>
  <c r="AE35" i="49"/>
  <c r="AF35" i="49" s="1"/>
  <c r="AC35" i="49"/>
  <c r="AB35" i="49"/>
  <c r="X35" i="49"/>
  <c r="Y35" i="49" s="1"/>
  <c r="W35" i="49"/>
  <c r="V35" i="49"/>
  <c r="T35" i="49"/>
  <c r="U35" i="49" s="1"/>
  <c r="R35" i="49"/>
  <c r="S35" i="49" s="1"/>
  <c r="P35" i="49"/>
  <c r="Q35" i="49" s="1"/>
  <c r="O35" i="49"/>
  <c r="N35" i="49"/>
  <c r="L35" i="49"/>
  <c r="M35" i="49" s="1"/>
  <c r="J35" i="49"/>
  <c r="K35" i="49" s="1"/>
  <c r="AY34" i="49"/>
  <c r="AR34" i="49"/>
  <c r="AO34" i="49"/>
  <c r="AM34" i="49"/>
  <c r="AL34" i="49"/>
  <c r="AJ34" i="49"/>
  <c r="AE34" i="49"/>
  <c r="AF34" i="49" s="1"/>
  <c r="AC34" i="49"/>
  <c r="AB34" i="49"/>
  <c r="X34" i="49"/>
  <c r="Y34" i="49" s="1"/>
  <c r="V34" i="49"/>
  <c r="W34" i="49" s="1"/>
  <c r="T34" i="49"/>
  <c r="U34" i="49" s="1"/>
  <c r="R34" i="49"/>
  <c r="S34" i="49" s="1"/>
  <c r="P34" i="49"/>
  <c r="Q34" i="49" s="1"/>
  <c r="N34" i="49"/>
  <c r="O34" i="49" s="1"/>
  <c r="L34" i="49"/>
  <c r="M34" i="49" s="1"/>
  <c r="K34" i="49"/>
  <c r="J34" i="49"/>
  <c r="AY33" i="49"/>
  <c r="AR33" i="49"/>
  <c r="AO33" i="49"/>
  <c r="AM33" i="49"/>
  <c r="AL33" i="49"/>
  <c r="AJ33" i="49"/>
  <c r="AE33" i="49"/>
  <c r="AF33" i="49" s="1"/>
  <c r="AC33" i="49"/>
  <c r="AB33" i="49"/>
  <c r="X33" i="49"/>
  <c r="Y33" i="49" s="1"/>
  <c r="W33" i="49"/>
  <c r="V33" i="49"/>
  <c r="T33" i="49"/>
  <c r="U33" i="49" s="1"/>
  <c r="R33" i="49"/>
  <c r="S33" i="49" s="1"/>
  <c r="P33" i="49"/>
  <c r="Q33" i="49" s="1"/>
  <c r="O33" i="49"/>
  <c r="N33" i="49"/>
  <c r="L33" i="49"/>
  <c r="M33" i="49" s="1"/>
  <c r="J33" i="49"/>
  <c r="K33" i="49" s="1"/>
  <c r="AY32" i="49"/>
  <c r="AR32" i="49"/>
  <c r="AO32" i="49"/>
  <c r="AM32" i="49"/>
  <c r="AL32" i="49"/>
  <c r="AJ32" i="49"/>
  <c r="AE32" i="49"/>
  <c r="AF32" i="49" s="1"/>
  <c r="AC32" i="49"/>
  <c r="AB32" i="49"/>
  <c r="X32" i="49"/>
  <c r="Y32" i="49" s="1"/>
  <c r="V32" i="49"/>
  <c r="W32" i="49" s="1"/>
  <c r="T32" i="49"/>
  <c r="U32" i="49" s="1"/>
  <c r="R32" i="49"/>
  <c r="S32" i="49" s="1"/>
  <c r="P32" i="49"/>
  <c r="Q32" i="49" s="1"/>
  <c r="N32" i="49"/>
  <c r="O32" i="49" s="1"/>
  <c r="L32" i="49"/>
  <c r="M32" i="49" s="1"/>
  <c r="K32" i="49"/>
  <c r="J32" i="49"/>
  <c r="AY31" i="49"/>
  <c r="AX31" i="49"/>
  <c r="AT31" i="49"/>
  <c r="AR31" i="49"/>
  <c r="AO31" i="49"/>
  <c r="AM31" i="49"/>
  <c r="AL31" i="49"/>
  <c r="AJ31" i="49"/>
  <c r="AE31" i="49"/>
  <c r="AF31" i="49" s="1"/>
  <c r="AC31" i="49"/>
  <c r="AB31" i="49"/>
  <c r="X31" i="49"/>
  <c r="Y31" i="49" s="1"/>
  <c r="V31" i="49"/>
  <c r="W31" i="49" s="1"/>
  <c r="U31" i="49"/>
  <c r="T31" i="49"/>
  <c r="R31" i="49"/>
  <c r="S31" i="49" s="1"/>
  <c r="Q31" i="49"/>
  <c r="P31" i="49"/>
  <c r="N31" i="49"/>
  <c r="O31" i="49" s="1"/>
  <c r="M31" i="49"/>
  <c r="L31" i="49"/>
  <c r="J31" i="49"/>
  <c r="K31" i="49" s="1"/>
  <c r="AY30" i="49"/>
  <c r="AX30" i="49"/>
  <c r="AV30" i="49"/>
  <c r="AT30" i="49"/>
  <c r="AR30" i="49"/>
  <c r="AO30" i="49"/>
  <c r="AM30" i="49"/>
  <c r="AL30" i="49"/>
  <c r="AJ30" i="49"/>
  <c r="AE30" i="49"/>
  <c r="AF30" i="49" s="1"/>
  <c r="AC30" i="49"/>
  <c r="AB30" i="49"/>
  <c r="Y30" i="49"/>
  <c r="X30" i="49"/>
  <c r="V30" i="49"/>
  <c r="W30" i="49" s="1"/>
  <c r="T30" i="49"/>
  <c r="U30" i="49" s="1"/>
  <c r="R30" i="49"/>
  <c r="S30" i="49" s="1"/>
  <c r="Q30" i="49"/>
  <c r="P30" i="49"/>
  <c r="N30" i="49"/>
  <c r="O30" i="49" s="1"/>
  <c r="L30" i="49"/>
  <c r="M30" i="49" s="1"/>
  <c r="J30" i="49"/>
  <c r="K30" i="49" s="1"/>
  <c r="AY29" i="49"/>
  <c r="AX29" i="49"/>
  <c r="AV29" i="49"/>
  <c r="AT29" i="49"/>
  <c r="AR29" i="49"/>
  <c r="AO29" i="49"/>
  <c r="AM29" i="49"/>
  <c r="AL29" i="49"/>
  <c r="AJ29" i="49"/>
  <c r="AE29" i="49"/>
  <c r="AF29" i="49" s="1"/>
  <c r="AC29" i="49"/>
  <c r="AB29" i="49"/>
  <c r="X29" i="49"/>
  <c r="Y29" i="49" s="1"/>
  <c r="V29" i="49"/>
  <c r="W29" i="49" s="1"/>
  <c r="T29" i="49"/>
  <c r="U29" i="49" s="1"/>
  <c r="S29" i="49"/>
  <c r="R29" i="49"/>
  <c r="P29" i="49"/>
  <c r="Q29" i="49" s="1"/>
  <c r="O29" i="49"/>
  <c r="N29" i="49"/>
  <c r="L29" i="49"/>
  <c r="M29" i="49" s="1"/>
  <c r="K29" i="49"/>
  <c r="J29" i="49"/>
  <c r="AY28" i="49"/>
  <c r="AR28" i="49"/>
  <c r="AO28" i="49"/>
  <c r="AM28" i="49"/>
  <c r="AL28" i="49"/>
  <c r="AJ28" i="49"/>
  <c r="AE28" i="49"/>
  <c r="AF28" i="49" s="1"/>
  <c r="AC28" i="49"/>
  <c r="AB28" i="49"/>
  <c r="X28" i="49"/>
  <c r="Y28" i="49" s="1"/>
  <c r="W28" i="49"/>
  <c r="V28" i="49"/>
  <c r="T28" i="49"/>
  <c r="U28" i="49" s="1"/>
  <c r="R28" i="49"/>
  <c r="S28" i="49" s="1"/>
  <c r="P28" i="49"/>
  <c r="Q28" i="49" s="1"/>
  <c r="N28" i="49"/>
  <c r="O28" i="49" s="1"/>
  <c r="L28" i="49"/>
  <c r="M28" i="49" s="1"/>
  <c r="J28" i="49"/>
  <c r="K28" i="49" s="1"/>
  <c r="AY27" i="49"/>
  <c r="AX27" i="49"/>
  <c r="AV27" i="49"/>
  <c r="AT27" i="49"/>
  <c r="AR27" i="49"/>
  <c r="AO27" i="49"/>
  <c r="AM27" i="49"/>
  <c r="AL27" i="49"/>
  <c r="AJ27" i="49"/>
  <c r="AE27" i="49"/>
  <c r="AF27" i="49" s="1"/>
  <c r="AC27" i="49"/>
  <c r="AB27" i="49"/>
  <c r="X27" i="49"/>
  <c r="Y27" i="49" s="1"/>
  <c r="V27" i="49"/>
  <c r="W27" i="49" s="1"/>
  <c r="T27" i="49"/>
  <c r="U27" i="49" s="1"/>
  <c r="R27" i="49"/>
  <c r="S27" i="49" s="1"/>
  <c r="P27" i="49"/>
  <c r="Q27" i="49" s="1"/>
  <c r="N27" i="49"/>
  <c r="O27" i="49" s="1"/>
  <c r="M27" i="49"/>
  <c r="L27" i="49"/>
  <c r="J27" i="49"/>
  <c r="K27" i="49" s="1"/>
  <c r="AY26" i="49"/>
  <c r="AX26" i="49"/>
  <c r="AV26" i="49"/>
  <c r="AT26" i="49"/>
  <c r="AR26" i="49"/>
  <c r="AO26" i="49"/>
  <c r="AM26" i="49"/>
  <c r="AL26" i="49"/>
  <c r="AJ26" i="49"/>
  <c r="AF26" i="49"/>
  <c r="AE26" i="49"/>
  <c r="AC26" i="49"/>
  <c r="AB26" i="49"/>
  <c r="X26" i="49"/>
  <c r="Y26" i="49" s="1"/>
  <c r="V26" i="49"/>
  <c r="W26" i="49" s="1"/>
  <c r="T26" i="49"/>
  <c r="U26" i="49" s="1"/>
  <c r="R26" i="49"/>
  <c r="S26" i="49" s="1"/>
  <c r="P26" i="49"/>
  <c r="Q26" i="49" s="1"/>
  <c r="N26" i="49"/>
  <c r="O26" i="49" s="1"/>
  <c r="L26" i="49"/>
  <c r="M26" i="49" s="1"/>
  <c r="J26" i="49"/>
  <c r="K26" i="49" s="1"/>
  <c r="AY25" i="49"/>
  <c r="AX25" i="49"/>
  <c r="AV25" i="49"/>
  <c r="AT25" i="49"/>
  <c r="AR25" i="49"/>
  <c r="AO25" i="49"/>
  <c r="AM25" i="49"/>
  <c r="AL25" i="49"/>
  <c r="AJ25" i="49"/>
  <c r="AE25" i="49"/>
  <c r="AF25" i="49" s="1"/>
  <c r="AC25" i="49"/>
  <c r="AB25" i="49"/>
  <c r="X25" i="49"/>
  <c r="Y25" i="49" s="1"/>
  <c r="V25" i="49"/>
  <c r="W25" i="49" s="1"/>
  <c r="T25" i="49"/>
  <c r="U25" i="49" s="1"/>
  <c r="R25" i="49"/>
  <c r="S25" i="49" s="1"/>
  <c r="P25" i="49"/>
  <c r="Q25" i="49" s="1"/>
  <c r="N25" i="49"/>
  <c r="O25" i="49" s="1"/>
  <c r="L25" i="49"/>
  <c r="M25" i="49" s="1"/>
  <c r="K25" i="49"/>
  <c r="J25" i="49"/>
  <c r="AY24" i="49"/>
  <c r="AX24" i="49"/>
  <c r="AV24" i="49"/>
  <c r="AT24" i="49"/>
  <c r="AR24" i="49"/>
  <c r="AO24" i="49"/>
  <c r="AM24" i="49"/>
  <c r="AL24" i="49"/>
  <c r="AJ24" i="49"/>
  <c r="AE24" i="49"/>
  <c r="AF24" i="49" s="1"/>
  <c r="AC24" i="49"/>
  <c r="AB24" i="49"/>
  <c r="X24" i="49"/>
  <c r="Y24" i="49" s="1"/>
  <c r="V24" i="49"/>
  <c r="W24" i="49" s="1"/>
  <c r="T24" i="49"/>
  <c r="U24" i="49" s="1"/>
  <c r="S24" i="49"/>
  <c r="R24" i="49"/>
  <c r="P24" i="49"/>
  <c r="Q24" i="49" s="1"/>
  <c r="N24" i="49"/>
  <c r="O24" i="49" s="1"/>
  <c r="L24" i="49"/>
  <c r="M24" i="49" s="1"/>
  <c r="K24" i="49"/>
  <c r="J24" i="49"/>
  <c r="AY23" i="49"/>
  <c r="AX23" i="49"/>
  <c r="AV23" i="49"/>
  <c r="AT23" i="49"/>
  <c r="AR23" i="49"/>
  <c r="AO23" i="49"/>
  <c r="AM23" i="49"/>
  <c r="AL23" i="49"/>
  <c r="AJ23" i="49"/>
  <c r="AE23" i="49"/>
  <c r="AF23" i="49" s="1"/>
  <c r="AC23" i="49"/>
  <c r="AB23" i="49"/>
  <c r="Y23" i="49"/>
  <c r="X23" i="49"/>
  <c r="V23" i="49"/>
  <c r="W23" i="49" s="1"/>
  <c r="U23" i="49"/>
  <c r="T23" i="49"/>
  <c r="R23" i="49"/>
  <c r="S23" i="49" s="1"/>
  <c r="Q23" i="49"/>
  <c r="P23" i="49"/>
  <c r="N23" i="49"/>
  <c r="O23" i="49" s="1"/>
  <c r="L23" i="49"/>
  <c r="M23" i="49" s="1"/>
  <c r="K23" i="49"/>
  <c r="J23" i="49"/>
  <c r="AY22" i="49"/>
  <c r="AX22" i="49"/>
  <c r="AV22" i="49"/>
  <c r="AT22" i="49"/>
  <c r="AR22" i="49"/>
  <c r="AO22" i="49"/>
  <c r="AM22" i="49"/>
  <c r="AL22" i="49"/>
  <c r="AJ22" i="49"/>
  <c r="AE22" i="49"/>
  <c r="AF22" i="49" s="1"/>
  <c r="AC22" i="49"/>
  <c r="AB22" i="49"/>
  <c r="Y22" i="49"/>
  <c r="X22" i="49"/>
  <c r="V22" i="49"/>
  <c r="W22" i="49" s="1"/>
  <c r="T22" i="49"/>
  <c r="U22" i="49" s="1"/>
  <c r="R22" i="49"/>
  <c r="S22" i="49" s="1"/>
  <c r="P22" i="49"/>
  <c r="Q22" i="49" s="1"/>
  <c r="N22" i="49"/>
  <c r="O22" i="49" s="1"/>
  <c r="L22" i="49"/>
  <c r="M22" i="49" s="1"/>
  <c r="J22" i="49"/>
  <c r="K22" i="49" s="1"/>
  <c r="AY21" i="49"/>
  <c r="AR21" i="49"/>
  <c r="AO21" i="49"/>
  <c r="AM21" i="49"/>
  <c r="AL21" i="49"/>
  <c r="AJ21" i="49"/>
  <c r="AE21" i="49"/>
  <c r="AF21" i="49" s="1"/>
  <c r="AC21" i="49"/>
  <c r="AB21" i="49"/>
  <c r="Y21" i="49"/>
  <c r="X21" i="49"/>
  <c r="W21" i="49"/>
  <c r="V21" i="49"/>
  <c r="T21" i="49"/>
  <c r="U21" i="49" s="1"/>
  <c r="R21" i="49"/>
  <c r="S21" i="49" s="1"/>
  <c r="P21" i="49"/>
  <c r="Q21" i="49" s="1"/>
  <c r="O21" i="49"/>
  <c r="N21" i="49"/>
  <c r="L21" i="49"/>
  <c r="M21" i="49" s="1"/>
  <c r="K21" i="49"/>
  <c r="J21" i="49"/>
  <c r="AY20" i="49"/>
  <c r="AR20" i="49"/>
  <c r="AO20" i="49"/>
  <c r="AM20" i="49"/>
  <c r="AL20" i="49"/>
  <c r="AJ20" i="49"/>
  <c r="AE20" i="49"/>
  <c r="AF20" i="49" s="1"/>
  <c r="AC20" i="49"/>
  <c r="AB20" i="49"/>
  <c r="X20" i="49"/>
  <c r="Y20" i="49" s="1"/>
  <c r="W20" i="49"/>
  <c r="V20" i="49"/>
  <c r="T20" i="49"/>
  <c r="U20" i="49" s="1"/>
  <c r="R20" i="49"/>
  <c r="S20" i="49" s="1"/>
  <c r="P20" i="49"/>
  <c r="Q20" i="49" s="1"/>
  <c r="N20" i="49"/>
  <c r="O20" i="49" s="1"/>
  <c r="L20" i="49"/>
  <c r="M20" i="49" s="1"/>
  <c r="J20" i="49"/>
  <c r="K20" i="49" s="1"/>
  <c r="AY19" i="49"/>
  <c r="AX19" i="49"/>
  <c r="AV19" i="49"/>
  <c r="AT19" i="49"/>
  <c r="AR19" i="49"/>
  <c r="AO19" i="49"/>
  <c r="AM19" i="49"/>
  <c r="AL19" i="49"/>
  <c r="AJ19" i="49"/>
  <c r="AE19" i="49"/>
  <c r="AF19" i="49" s="1"/>
  <c r="AC19" i="49"/>
  <c r="AB19" i="49"/>
  <c r="X19" i="49"/>
  <c r="Y19" i="49" s="1"/>
  <c r="V19" i="49"/>
  <c r="W19" i="49" s="1"/>
  <c r="T19" i="49"/>
  <c r="U19" i="49" s="1"/>
  <c r="R19" i="49"/>
  <c r="S19" i="49" s="1"/>
  <c r="P19" i="49"/>
  <c r="Q19" i="49" s="1"/>
  <c r="N19" i="49"/>
  <c r="O19" i="49" s="1"/>
  <c r="M19" i="49"/>
  <c r="L19" i="49"/>
  <c r="J19" i="49"/>
  <c r="K19" i="49" s="1"/>
  <c r="AY18" i="49"/>
  <c r="AX18" i="49"/>
  <c r="AV18" i="49"/>
  <c r="AT18" i="49"/>
  <c r="AR18" i="49"/>
  <c r="AO18" i="49"/>
  <c r="AM18" i="49"/>
  <c r="AL18" i="49"/>
  <c r="AJ18" i="49"/>
  <c r="AE18" i="49"/>
  <c r="AF18" i="49" s="1"/>
  <c r="AC18" i="49"/>
  <c r="AB18" i="49"/>
  <c r="X18" i="49"/>
  <c r="Y18" i="49" s="1"/>
  <c r="V18" i="49"/>
  <c r="W18" i="49" s="1"/>
  <c r="T18" i="49"/>
  <c r="U18" i="49" s="1"/>
  <c r="R18" i="49"/>
  <c r="S18" i="49" s="1"/>
  <c r="P18" i="49"/>
  <c r="Q18" i="49" s="1"/>
  <c r="N18" i="49"/>
  <c r="O18" i="49" s="1"/>
  <c r="M18" i="49"/>
  <c r="L18" i="49"/>
  <c r="J18" i="49"/>
  <c r="K18" i="49" s="1"/>
  <c r="AY17" i="49"/>
  <c r="AX17" i="49"/>
  <c r="AV17" i="49"/>
  <c r="AT17" i="49"/>
  <c r="AR17" i="49"/>
  <c r="AO17" i="49"/>
  <c r="AM17" i="49"/>
  <c r="AL17" i="49"/>
  <c r="AJ17" i="49"/>
  <c r="AF17" i="49"/>
  <c r="AE17" i="49"/>
  <c r="AC17" i="49"/>
  <c r="AB17" i="49"/>
  <c r="X17" i="49"/>
  <c r="Y17" i="49" s="1"/>
  <c r="W17" i="49"/>
  <c r="V17" i="49"/>
  <c r="T17" i="49"/>
  <c r="U17" i="49" s="1"/>
  <c r="S17" i="49"/>
  <c r="R17" i="49"/>
  <c r="P17" i="49"/>
  <c r="Q17" i="49" s="1"/>
  <c r="N17" i="49"/>
  <c r="O17" i="49" s="1"/>
  <c r="M17" i="49"/>
  <c r="L17" i="49"/>
  <c r="J17" i="49"/>
  <c r="K17" i="49" s="1"/>
  <c r="AY16" i="49"/>
  <c r="AX16" i="49"/>
  <c r="AV16" i="49"/>
  <c r="AT16" i="49"/>
  <c r="AR16" i="49"/>
  <c r="AO16" i="49"/>
  <c r="AM16" i="49"/>
  <c r="AL16" i="49"/>
  <c r="AJ16" i="49"/>
  <c r="AE16" i="49"/>
  <c r="AF16" i="49" s="1"/>
  <c r="AC16" i="49"/>
  <c r="AB16" i="49"/>
  <c r="X16" i="49"/>
  <c r="Y16" i="49" s="1"/>
  <c r="V16" i="49"/>
  <c r="W16" i="49" s="1"/>
  <c r="T16" i="49"/>
  <c r="U16" i="49" s="1"/>
  <c r="R16" i="49"/>
  <c r="S16" i="49" s="1"/>
  <c r="P16" i="49"/>
  <c r="Q16" i="49" s="1"/>
  <c r="O16" i="49"/>
  <c r="N16" i="49"/>
  <c r="L16" i="49"/>
  <c r="M16" i="49" s="1"/>
  <c r="J16" i="49"/>
  <c r="K16" i="49" s="1"/>
  <c r="AY15" i="49"/>
  <c r="AX15" i="49"/>
  <c r="AV15" i="49"/>
  <c r="AT15" i="49"/>
  <c r="AR15" i="49"/>
  <c r="AO15" i="49"/>
  <c r="AM15" i="49"/>
  <c r="AL15" i="49"/>
  <c r="AJ15" i="49"/>
  <c r="AE15" i="49"/>
  <c r="AF15" i="49" s="1"/>
  <c r="AC15" i="49"/>
  <c r="AB15" i="49"/>
  <c r="X15" i="49"/>
  <c r="Y15" i="49" s="1"/>
  <c r="V15" i="49"/>
  <c r="W15" i="49" s="1"/>
  <c r="U15" i="49"/>
  <c r="T15" i="49"/>
  <c r="R15" i="49"/>
  <c r="S15" i="49" s="1"/>
  <c r="Q15" i="49"/>
  <c r="P15" i="49"/>
  <c r="N15" i="49"/>
  <c r="O15" i="49" s="1"/>
  <c r="M15" i="49"/>
  <c r="L15" i="49"/>
  <c r="K15" i="49"/>
  <c r="J15" i="49"/>
  <c r="AY14" i="49"/>
  <c r="AX14" i="49"/>
  <c r="AV14" i="49"/>
  <c r="AT14" i="49"/>
  <c r="AR14" i="49"/>
  <c r="AO14" i="49"/>
  <c r="AM14" i="49"/>
  <c r="AL14" i="49"/>
  <c r="AJ14" i="49"/>
  <c r="AF14" i="49"/>
  <c r="AE14" i="49"/>
  <c r="AC14" i="49"/>
  <c r="AB14" i="49"/>
  <c r="X14" i="49"/>
  <c r="Y14" i="49" s="1"/>
  <c r="V14" i="49"/>
  <c r="W14" i="49" s="1"/>
  <c r="T14" i="49"/>
  <c r="U14" i="49" s="1"/>
  <c r="R14" i="49"/>
  <c r="S14" i="49" s="1"/>
  <c r="P14" i="49"/>
  <c r="Q14" i="49" s="1"/>
  <c r="N14" i="49"/>
  <c r="O14" i="49" s="1"/>
  <c r="L14" i="49"/>
  <c r="M14" i="49" s="1"/>
  <c r="J14" i="49"/>
  <c r="K14" i="49" s="1"/>
  <c r="AY13" i="49"/>
  <c r="AX13" i="49"/>
  <c r="AV13" i="49"/>
  <c r="AT13" i="49"/>
  <c r="AR13" i="49"/>
  <c r="AO13" i="49"/>
  <c r="AM13" i="49"/>
  <c r="AL13" i="49"/>
  <c r="AJ13" i="49"/>
  <c r="AE13" i="49"/>
  <c r="AF13" i="49" s="1"/>
  <c r="AC13" i="49"/>
  <c r="AB13" i="49"/>
  <c r="X13" i="49"/>
  <c r="Y13" i="49" s="1"/>
  <c r="V13" i="49"/>
  <c r="W13" i="49" s="1"/>
  <c r="T13" i="49"/>
  <c r="U13" i="49" s="1"/>
  <c r="R13" i="49"/>
  <c r="S13" i="49" s="1"/>
  <c r="P13" i="49"/>
  <c r="Q13" i="49" s="1"/>
  <c r="O13" i="49"/>
  <c r="N13" i="49"/>
  <c r="L13" i="49"/>
  <c r="M13" i="49" s="1"/>
  <c r="K13" i="49"/>
  <c r="J13" i="49"/>
  <c r="AY12" i="49"/>
  <c r="AR12" i="49"/>
  <c r="AO12" i="49"/>
  <c r="AM12" i="49"/>
  <c r="AL12" i="49"/>
  <c r="AJ12" i="49"/>
  <c r="AE12" i="49"/>
  <c r="AF12" i="49" s="1"/>
  <c r="AC12" i="49"/>
  <c r="AB12" i="49"/>
  <c r="X12" i="49"/>
  <c r="Y12" i="49" s="1"/>
  <c r="V12" i="49"/>
  <c r="W12" i="49" s="1"/>
  <c r="T12" i="49"/>
  <c r="U12" i="49" s="1"/>
  <c r="S12" i="49"/>
  <c r="R12" i="49"/>
  <c r="Q12" i="49"/>
  <c r="P12" i="49"/>
  <c r="N12" i="49"/>
  <c r="O12" i="49" s="1"/>
  <c r="L12" i="49"/>
  <c r="M12" i="49" s="1"/>
  <c r="J12" i="49"/>
  <c r="K12" i="49" s="1"/>
  <c r="AY11" i="49"/>
  <c r="AR11" i="49"/>
  <c r="AO11" i="49"/>
  <c r="AM11" i="49"/>
  <c r="AL11" i="49"/>
  <c r="AJ11" i="49"/>
  <c r="AF11" i="49"/>
  <c r="AE11" i="49"/>
  <c r="AC11" i="49"/>
  <c r="AB11" i="49"/>
  <c r="X11" i="49"/>
  <c r="Y11" i="49" s="1"/>
  <c r="W11" i="49"/>
  <c r="V11" i="49"/>
  <c r="U11" i="49"/>
  <c r="T11" i="49"/>
  <c r="R11" i="49"/>
  <c r="S11" i="49" s="1"/>
  <c r="P11" i="49"/>
  <c r="Q11" i="49" s="1"/>
  <c r="N11" i="49"/>
  <c r="O11" i="49" s="1"/>
  <c r="L11" i="49"/>
  <c r="M11" i="49" s="1"/>
  <c r="J11" i="49"/>
  <c r="K11" i="49" s="1"/>
  <c r="AY10" i="49"/>
  <c r="AR10" i="49"/>
  <c r="AO10" i="49"/>
  <c r="AM10" i="49"/>
  <c r="AL10" i="49"/>
  <c r="AJ10" i="49"/>
  <c r="AE10" i="49"/>
  <c r="AF10" i="49" s="1"/>
  <c r="AC10" i="49"/>
  <c r="AB10" i="49"/>
  <c r="X10" i="49"/>
  <c r="Y10" i="49" s="1"/>
  <c r="W10" i="49"/>
  <c r="V10" i="49"/>
  <c r="T10" i="49"/>
  <c r="U10" i="49" s="1"/>
  <c r="R10" i="49"/>
  <c r="S10" i="49" s="1"/>
  <c r="P10" i="49"/>
  <c r="Q10" i="49" s="1"/>
  <c r="N10" i="49"/>
  <c r="O10" i="49" s="1"/>
  <c r="L10" i="49"/>
  <c r="M10" i="49" s="1"/>
  <c r="J10" i="49"/>
  <c r="K10" i="49" s="1"/>
  <c r="AY9" i="49"/>
  <c r="AR9" i="49"/>
  <c r="AO9" i="49"/>
  <c r="AM9" i="49"/>
  <c r="AL9" i="49"/>
  <c r="AJ9" i="49"/>
  <c r="AF9" i="49"/>
  <c r="AE9" i="49"/>
  <c r="AC9" i="49"/>
  <c r="AB9" i="49"/>
  <c r="X9" i="49"/>
  <c r="Y9" i="49" s="1"/>
  <c r="V9" i="49"/>
  <c r="W9" i="49" s="1"/>
  <c r="T9" i="49"/>
  <c r="U9" i="49" s="1"/>
  <c r="S9" i="49"/>
  <c r="R9" i="49"/>
  <c r="P9" i="49"/>
  <c r="Q9" i="49" s="1"/>
  <c r="N9" i="49"/>
  <c r="O9" i="49" s="1"/>
  <c r="M9" i="49"/>
  <c r="L9" i="49"/>
  <c r="J9" i="49"/>
  <c r="K9" i="49" s="1"/>
  <c r="AY8" i="49"/>
  <c r="AR8" i="49"/>
  <c r="AO8" i="49"/>
  <c r="AM8" i="49"/>
  <c r="AL8" i="49"/>
  <c r="AJ8" i="49"/>
  <c r="AE8" i="49"/>
  <c r="AF8" i="49" s="1"/>
  <c r="AC8" i="49"/>
  <c r="AB8" i="49"/>
  <c r="X8" i="49"/>
  <c r="Y8" i="49" s="1"/>
  <c r="W8" i="49"/>
  <c r="V8" i="49"/>
  <c r="T8" i="49"/>
  <c r="U8" i="49" s="1"/>
  <c r="R8" i="49"/>
  <c r="S8" i="49" s="1"/>
  <c r="P8" i="49"/>
  <c r="Q8" i="49" s="1"/>
  <c r="O8" i="49"/>
  <c r="N8" i="49"/>
  <c r="L8" i="49"/>
  <c r="M8" i="49" s="1"/>
  <c r="J8" i="49"/>
  <c r="K8" i="49" s="1"/>
  <c r="AY7" i="49"/>
  <c r="AR7" i="49"/>
  <c r="AO7" i="49"/>
  <c r="AM7" i="49"/>
  <c r="AL7" i="49"/>
  <c r="AJ7" i="49"/>
  <c r="AE7" i="49"/>
  <c r="AF7" i="49" s="1"/>
  <c r="AC7" i="49"/>
  <c r="AB7" i="49"/>
  <c r="X7" i="49"/>
  <c r="Y7" i="49" s="1"/>
  <c r="V7" i="49"/>
  <c r="W7" i="49" s="1"/>
  <c r="T7" i="49"/>
  <c r="U7" i="49" s="1"/>
  <c r="R7" i="49"/>
  <c r="S7" i="49" s="1"/>
  <c r="P7" i="49"/>
  <c r="Q7" i="49" s="1"/>
  <c r="N7" i="49"/>
  <c r="O7" i="49" s="1"/>
  <c r="L7" i="49"/>
  <c r="M7" i="49" s="1"/>
  <c r="K7" i="49"/>
  <c r="J7" i="49"/>
  <c r="AY6" i="49"/>
  <c r="AX6" i="49"/>
  <c r="AX28" i="49" s="1"/>
  <c r="AW6" i="49"/>
  <c r="AV6" i="49"/>
  <c r="AV28" i="49" s="1"/>
  <c r="AU6" i="49"/>
  <c r="AT6" i="49"/>
  <c r="AT28" i="49" s="1"/>
  <c r="AS6" i="49"/>
  <c r="AR6" i="49"/>
  <c r="AO6" i="49"/>
  <c r="AM6" i="49"/>
  <c r="AL6" i="49"/>
  <c r="AJ6" i="49"/>
  <c r="AE6" i="49"/>
  <c r="AF6" i="49" s="1"/>
  <c r="AC6" i="49"/>
  <c r="AB6" i="49"/>
  <c r="X6" i="49"/>
  <c r="Y6" i="49" s="1"/>
  <c r="V6" i="49"/>
  <c r="W6" i="49" s="1"/>
  <c r="T6" i="49"/>
  <c r="U6" i="49" s="1"/>
  <c r="R6" i="49"/>
  <c r="S6" i="49" s="1"/>
  <c r="P6" i="49"/>
  <c r="Q6" i="49" s="1"/>
  <c r="N6" i="49"/>
  <c r="O6" i="49" s="1"/>
  <c r="L6" i="49"/>
  <c r="M6" i="49" s="1"/>
  <c r="J6" i="49"/>
  <c r="K6" i="49" s="1"/>
  <c r="AY5" i="49"/>
  <c r="AR5" i="49"/>
  <c r="AO5" i="49"/>
  <c r="AC5" i="49"/>
  <c r="AB5" i="49"/>
  <c r="X5" i="49"/>
  <c r="Y5" i="49" s="1"/>
  <c r="V5" i="49"/>
  <c r="W5" i="49" s="1"/>
  <c r="U5" i="49"/>
  <c r="T5" i="49"/>
  <c r="R5" i="49"/>
  <c r="S5" i="49" s="1"/>
  <c r="P5" i="49"/>
  <c r="Q5" i="49" s="1"/>
  <c r="N5" i="49"/>
  <c r="O5" i="49" s="1"/>
  <c r="M5" i="49"/>
  <c r="L5" i="49"/>
  <c r="J5" i="49"/>
  <c r="K5" i="49" s="1"/>
  <c r="AK3" i="49"/>
  <c r="AI3" i="49"/>
  <c r="AH3" i="49"/>
  <c r="AG3" i="49"/>
  <c r="AA3" i="49"/>
  <c r="AZ3" i="49"/>
  <c r="AR111" i="48"/>
  <c r="AQ111" i="48"/>
  <c r="AP111" i="48"/>
  <c r="AO111" i="48"/>
  <c r="AM111" i="48"/>
  <c r="AL111" i="48"/>
  <c r="AJ111" i="48"/>
  <c r="AF111" i="48"/>
  <c r="AE111" i="48"/>
  <c r="AC111" i="48"/>
  <c r="AB111" i="48"/>
  <c r="X111" i="48"/>
  <c r="Y111" i="48" s="1"/>
  <c r="W111" i="48"/>
  <c r="V111" i="48"/>
  <c r="U111" i="48"/>
  <c r="T111" i="48"/>
  <c r="S111" i="48"/>
  <c r="R111" i="48"/>
  <c r="P111" i="48"/>
  <c r="Q111" i="48" s="1"/>
  <c r="O111" i="48"/>
  <c r="N111" i="48"/>
  <c r="M111" i="48"/>
  <c r="L111" i="48"/>
  <c r="K111" i="48"/>
  <c r="J111" i="48"/>
  <c r="AR110" i="48"/>
  <c r="AQ110" i="48"/>
  <c r="AP110" i="48"/>
  <c r="AO110" i="48"/>
  <c r="AM110" i="48"/>
  <c r="AL110" i="48"/>
  <c r="AJ110" i="48"/>
  <c r="AE110" i="48"/>
  <c r="AF110" i="48" s="1"/>
  <c r="AC110" i="48"/>
  <c r="AB110" i="48"/>
  <c r="X110" i="48"/>
  <c r="Y110" i="48" s="1"/>
  <c r="V110" i="48"/>
  <c r="W110" i="48" s="1"/>
  <c r="T110" i="48"/>
  <c r="U110" i="48" s="1"/>
  <c r="S110" i="48"/>
  <c r="R110" i="48"/>
  <c r="P110" i="48"/>
  <c r="Q110" i="48" s="1"/>
  <c r="N110" i="48"/>
  <c r="O110" i="48" s="1"/>
  <c r="L110" i="48"/>
  <c r="M110" i="48" s="1"/>
  <c r="K110" i="48"/>
  <c r="J110" i="48"/>
  <c r="AR109" i="48"/>
  <c r="AQ109" i="48"/>
  <c r="AP109" i="48"/>
  <c r="AO109" i="48"/>
  <c r="AM109" i="48"/>
  <c r="AL109" i="48"/>
  <c r="AJ109" i="48"/>
  <c r="AF109" i="48"/>
  <c r="AE109" i="48"/>
  <c r="AC109" i="48"/>
  <c r="AB109" i="48"/>
  <c r="Y109" i="48"/>
  <c r="X109" i="48"/>
  <c r="W109" i="48"/>
  <c r="V109" i="48"/>
  <c r="U109" i="48"/>
  <c r="T109" i="48"/>
  <c r="R109" i="48"/>
  <c r="S109" i="48" s="1"/>
  <c r="Q109" i="48"/>
  <c r="P109" i="48"/>
  <c r="O109" i="48"/>
  <c r="N109" i="48"/>
  <c r="M109" i="48"/>
  <c r="L109" i="48"/>
  <c r="J109" i="48"/>
  <c r="K109" i="48" s="1"/>
  <c r="AR108" i="48"/>
  <c r="AQ108" i="48"/>
  <c r="AP108" i="48"/>
  <c r="AO108" i="48"/>
  <c r="AM108" i="48"/>
  <c r="AL108" i="48"/>
  <c r="AJ108" i="48"/>
  <c r="AF108" i="48"/>
  <c r="AE108" i="48"/>
  <c r="AC108" i="48"/>
  <c r="AB108" i="48"/>
  <c r="X108" i="48"/>
  <c r="Y108" i="48" s="1"/>
  <c r="V108" i="48"/>
  <c r="W108" i="48" s="1"/>
  <c r="U108" i="48"/>
  <c r="T108" i="48"/>
  <c r="R108" i="48"/>
  <c r="S108" i="48" s="1"/>
  <c r="P108" i="48"/>
  <c r="Q108" i="48" s="1"/>
  <c r="N108" i="48"/>
  <c r="O108" i="48" s="1"/>
  <c r="M108" i="48"/>
  <c r="L108" i="48"/>
  <c r="J108" i="48"/>
  <c r="K108" i="48" s="1"/>
  <c r="AR107" i="48"/>
  <c r="AQ107" i="48"/>
  <c r="AP107" i="48"/>
  <c r="AO107" i="48"/>
  <c r="AM107" i="48"/>
  <c r="AL107" i="48"/>
  <c r="AJ107" i="48"/>
  <c r="AE107" i="48"/>
  <c r="AF107" i="48" s="1"/>
  <c r="AC107" i="48"/>
  <c r="AB107" i="48"/>
  <c r="Y107" i="48"/>
  <c r="X107" i="48"/>
  <c r="W107" i="48"/>
  <c r="V107" i="48"/>
  <c r="T107" i="48"/>
  <c r="U107" i="48" s="1"/>
  <c r="S107" i="48"/>
  <c r="R107" i="48"/>
  <c r="Q107" i="48"/>
  <c r="P107" i="48"/>
  <c r="O107" i="48"/>
  <c r="N107" i="48"/>
  <c r="L107" i="48"/>
  <c r="M107" i="48" s="1"/>
  <c r="K107" i="48"/>
  <c r="J107" i="48"/>
  <c r="AR106" i="48"/>
  <c r="AQ106" i="48"/>
  <c r="AP106" i="48"/>
  <c r="AO106" i="48"/>
  <c r="AM106" i="48"/>
  <c r="AL106" i="48"/>
  <c r="AJ106" i="48"/>
  <c r="AE106" i="48"/>
  <c r="AF106" i="48" s="1"/>
  <c r="AC106" i="48"/>
  <c r="AB106" i="48"/>
  <c r="X106" i="48"/>
  <c r="Y106" i="48" s="1"/>
  <c r="W106" i="48"/>
  <c r="V106" i="48"/>
  <c r="T106" i="48"/>
  <c r="U106" i="48" s="1"/>
  <c r="R106" i="48"/>
  <c r="S106" i="48" s="1"/>
  <c r="P106" i="48"/>
  <c r="Q106" i="48" s="1"/>
  <c r="O106" i="48"/>
  <c r="N106" i="48"/>
  <c r="L106" i="48"/>
  <c r="M106" i="48" s="1"/>
  <c r="J106" i="48"/>
  <c r="K106" i="48" s="1"/>
  <c r="AR105" i="48"/>
  <c r="AQ105" i="48"/>
  <c r="AP105" i="48"/>
  <c r="AO105" i="48"/>
  <c r="AM105" i="48"/>
  <c r="AL105" i="48"/>
  <c r="AJ105" i="48"/>
  <c r="AF105" i="48"/>
  <c r="AE105" i="48"/>
  <c r="AC105" i="48"/>
  <c r="AB105" i="48"/>
  <c r="Y105" i="48"/>
  <c r="X105" i="48"/>
  <c r="V105" i="48"/>
  <c r="W105" i="48" s="1"/>
  <c r="U105" i="48"/>
  <c r="T105" i="48"/>
  <c r="S105" i="48"/>
  <c r="R105" i="48"/>
  <c r="Q105" i="48"/>
  <c r="P105" i="48"/>
  <c r="N105" i="48"/>
  <c r="O105" i="48" s="1"/>
  <c r="M105" i="48"/>
  <c r="L105" i="48"/>
  <c r="K105" i="48"/>
  <c r="J105" i="48"/>
  <c r="AY104" i="48"/>
  <c r="AR104" i="48"/>
  <c r="AQ104" i="48"/>
  <c r="AP104" i="48"/>
  <c r="AO104" i="48"/>
  <c r="AM104" i="48"/>
  <c r="AL104" i="48"/>
  <c r="AJ104" i="48"/>
  <c r="AF104" i="48"/>
  <c r="AE104" i="48"/>
  <c r="AC104" i="48"/>
  <c r="AB104" i="48"/>
  <c r="Y104" i="48"/>
  <c r="X104" i="48"/>
  <c r="W104" i="48"/>
  <c r="V104" i="48"/>
  <c r="U104" i="48"/>
  <c r="T104" i="48"/>
  <c r="R104" i="48"/>
  <c r="S104" i="48" s="1"/>
  <c r="Q104" i="48"/>
  <c r="P104" i="48"/>
  <c r="O104" i="48"/>
  <c r="N104" i="48"/>
  <c r="M104" i="48"/>
  <c r="L104" i="48"/>
  <c r="J104" i="48"/>
  <c r="K104" i="48" s="1"/>
  <c r="AY103" i="48"/>
  <c r="AR103" i="48"/>
  <c r="AQ103" i="48"/>
  <c r="AP103" i="48"/>
  <c r="AO103" i="48"/>
  <c r="AM103" i="48"/>
  <c r="AL103" i="48"/>
  <c r="AJ103" i="48"/>
  <c r="AF103" i="48"/>
  <c r="AE103" i="48"/>
  <c r="AC103" i="48"/>
  <c r="AB103" i="48"/>
  <c r="Y103" i="48"/>
  <c r="X103" i="48"/>
  <c r="V103" i="48"/>
  <c r="W103" i="48" s="1"/>
  <c r="U103" i="48"/>
  <c r="T103" i="48"/>
  <c r="S103" i="48"/>
  <c r="R103" i="48"/>
  <c r="Q103" i="48"/>
  <c r="P103" i="48"/>
  <c r="N103" i="48"/>
  <c r="O103" i="48" s="1"/>
  <c r="M103" i="48"/>
  <c r="L103" i="48"/>
  <c r="K103" i="48"/>
  <c r="J103" i="48"/>
  <c r="AY102" i="48"/>
  <c r="AR102" i="48"/>
  <c r="AQ102" i="48"/>
  <c r="AP102" i="48"/>
  <c r="AO102" i="48"/>
  <c r="AM102" i="48"/>
  <c r="AL102" i="48"/>
  <c r="AJ102" i="48"/>
  <c r="AF102" i="48"/>
  <c r="AE102" i="48"/>
  <c r="AC102" i="48"/>
  <c r="AB102" i="48"/>
  <c r="Y102" i="48"/>
  <c r="X102" i="48"/>
  <c r="W102" i="48"/>
  <c r="V102" i="48"/>
  <c r="U102" i="48"/>
  <c r="T102" i="48"/>
  <c r="R102" i="48"/>
  <c r="S102" i="48" s="1"/>
  <c r="Q102" i="48"/>
  <c r="P102" i="48"/>
  <c r="O102" i="48"/>
  <c r="N102" i="48"/>
  <c r="M102" i="48"/>
  <c r="L102" i="48"/>
  <c r="J102" i="48"/>
  <c r="K102" i="48" s="1"/>
  <c r="AY101" i="48"/>
  <c r="AR101" i="48"/>
  <c r="AQ101" i="48"/>
  <c r="AP101" i="48"/>
  <c r="AO101" i="48"/>
  <c r="AM101" i="48"/>
  <c r="AL101" i="48"/>
  <c r="AJ101" i="48"/>
  <c r="AF101" i="48"/>
  <c r="AE101" i="48"/>
  <c r="AC101" i="48"/>
  <c r="AB101" i="48"/>
  <c r="Y101" i="48"/>
  <c r="X101" i="48"/>
  <c r="V101" i="48"/>
  <c r="W101" i="48" s="1"/>
  <c r="U101" i="48"/>
  <c r="T101" i="48"/>
  <c r="S101" i="48"/>
  <c r="R101" i="48"/>
  <c r="Q101" i="48"/>
  <c r="P101" i="48"/>
  <c r="N101" i="48"/>
  <c r="O101" i="48" s="1"/>
  <c r="M101" i="48"/>
  <c r="L101" i="48"/>
  <c r="K101" i="48"/>
  <c r="J101" i="48"/>
  <c r="AY100" i="48"/>
  <c r="AR100" i="48"/>
  <c r="AQ100" i="48"/>
  <c r="AP100" i="48"/>
  <c r="AO100" i="48"/>
  <c r="AM100" i="48"/>
  <c r="AL100" i="48"/>
  <c r="AJ100" i="48"/>
  <c r="AF100" i="48"/>
  <c r="AE100" i="48"/>
  <c r="AC100" i="48"/>
  <c r="AB100" i="48"/>
  <c r="Y100" i="48"/>
  <c r="X100" i="48"/>
  <c r="W100" i="48"/>
  <c r="V100" i="48"/>
  <c r="U100" i="48"/>
  <c r="T100" i="48"/>
  <c r="R100" i="48"/>
  <c r="S100" i="48" s="1"/>
  <c r="Q100" i="48"/>
  <c r="P100" i="48"/>
  <c r="O100" i="48"/>
  <c r="N100" i="48"/>
  <c r="M100" i="48"/>
  <c r="L100" i="48"/>
  <c r="J100" i="48"/>
  <c r="K100" i="48" s="1"/>
  <c r="AY99" i="48"/>
  <c r="AR99" i="48"/>
  <c r="AQ99" i="48"/>
  <c r="AP99" i="48"/>
  <c r="AO99" i="48"/>
  <c r="AM99" i="48"/>
  <c r="AL99" i="48"/>
  <c r="AJ99" i="48"/>
  <c r="AF99" i="48"/>
  <c r="AE99" i="48"/>
  <c r="AC99" i="48"/>
  <c r="AB99" i="48"/>
  <c r="X99" i="48"/>
  <c r="Y99" i="48" s="1"/>
  <c r="V99" i="48"/>
  <c r="W99" i="48" s="1"/>
  <c r="T99" i="48"/>
  <c r="U99" i="48" s="1"/>
  <c r="S99" i="48"/>
  <c r="R99" i="48"/>
  <c r="P99" i="48"/>
  <c r="Q99" i="48" s="1"/>
  <c r="N99" i="48"/>
  <c r="O99" i="48" s="1"/>
  <c r="L99" i="48"/>
  <c r="M99" i="48" s="1"/>
  <c r="K99" i="48"/>
  <c r="J99" i="48"/>
  <c r="AY98" i="48"/>
  <c r="AR98" i="48"/>
  <c r="AO98" i="48"/>
  <c r="AM98" i="48"/>
  <c r="AL98" i="48"/>
  <c r="AJ98" i="48"/>
  <c r="AF98" i="48"/>
  <c r="AE98" i="48"/>
  <c r="AC98" i="48"/>
  <c r="AB98" i="48"/>
  <c r="X98" i="48"/>
  <c r="Y98" i="48" s="1"/>
  <c r="V98" i="48"/>
  <c r="W98" i="48" s="1"/>
  <c r="U98" i="48"/>
  <c r="T98" i="48"/>
  <c r="R98" i="48"/>
  <c r="S98" i="48" s="1"/>
  <c r="P98" i="48"/>
  <c r="Q98" i="48" s="1"/>
  <c r="O98" i="48"/>
  <c r="N98" i="48"/>
  <c r="L98" i="48"/>
  <c r="M98" i="48" s="1"/>
  <c r="J98" i="48"/>
  <c r="K98" i="48" s="1"/>
  <c r="AY97" i="48"/>
  <c r="AR97" i="48"/>
  <c r="AO97" i="48"/>
  <c r="AM97" i="48"/>
  <c r="AL97" i="48"/>
  <c r="AJ97" i="48"/>
  <c r="AF97" i="48"/>
  <c r="AE97" i="48"/>
  <c r="AC97" i="48"/>
  <c r="AB97" i="48"/>
  <c r="X97" i="48"/>
  <c r="Y97" i="48" s="1"/>
  <c r="V97" i="48"/>
  <c r="W97" i="48" s="1"/>
  <c r="T97" i="48"/>
  <c r="U97" i="48" s="1"/>
  <c r="R97" i="48"/>
  <c r="S97" i="48" s="1"/>
  <c r="P97" i="48"/>
  <c r="Q97" i="48" s="1"/>
  <c r="N97" i="48"/>
  <c r="O97" i="48" s="1"/>
  <c r="M97" i="48"/>
  <c r="L97" i="48"/>
  <c r="J97" i="48"/>
  <c r="K97" i="48" s="1"/>
  <c r="AY96" i="48"/>
  <c r="AR96" i="48"/>
  <c r="AO96" i="48"/>
  <c r="AM96" i="48"/>
  <c r="AL96" i="48"/>
  <c r="AJ96" i="48"/>
  <c r="AE96" i="48"/>
  <c r="AF96" i="48" s="1"/>
  <c r="AC96" i="48"/>
  <c r="AB96" i="48"/>
  <c r="Y96" i="48"/>
  <c r="X96" i="48"/>
  <c r="V96" i="48"/>
  <c r="W96" i="48" s="1"/>
  <c r="T96" i="48"/>
  <c r="U96" i="48" s="1"/>
  <c r="R96" i="48"/>
  <c r="S96" i="48" s="1"/>
  <c r="P96" i="48"/>
  <c r="Q96" i="48" s="1"/>
  <c r="O96" i="48"/>
  <c r="N96" i="48"/>
  <c r="L96" i="48"/>
  <c r="M96" i="48" s="1"/>
  <c r="J96" i="48"/>
  <c r="K96" i="48" s="1"/>
  <c r="AY95" i="48"/>
  <c r="AR95" i="48"/>
  <c r="AO95" i="48"/>
  <c r="AM95" i="48"/>
  <c r="AL95" i="48"/>
  <c r="AJ95" i="48"/>
  <c r="AE95" i="48"/>
  <c r="AF95" i="48" s="1"/>
  <c r="AC95" i="48"/>
  <c r="AB95" i="48"/>
  <c r="X95" i="48"/>
  <c r="Y95" i="48" s="1"/>
  <c r="V95" i="48"/>
  <c r="W95" i="48" s="1"/>
  <c r="T95" i="48"/>
  <c r="U95" i="48" s="1"/>
  <c r="S95" i="48"/>
  <c r="R95" i="48"/>
  <c r="P95" i="48"/>
  <c r="Q95" i="48" s="1"/>
  <c r="N95" i="48"/>
  <c r="O95" i="48" s="1"/>
  <c r="L95" i="48"/>
  <c r="M95" i="48" s="1"/>
  <c r="J95" i="48"/>
  <c r="K95" i="48" s="1"/>
  <c r="AY94" i="48"/>
  <c r="AR94" i="48"/>
  <c r="AO94" i="48"/>
  <c r="AM94" i="48"/>
  <c r="AL94" i="48"/>
  <c r="AJ94" i="48"/>
  <c r="AE94" i="48"/>
  <c r="AF94" i="48" s="1"/>
  <c r="AC94" i="48"/>
  <c r="AB94" i="48"/>
  <c r="X94" i="48"/>
  <c r="Y94" i="48" s="1"/>
  <c r="V94" i="48"/>
  <c r="W94" i="48" s="1"/>
  <c r="T94" i="48"/>
  <c r="U94" i="48" s="1"/>
  <c r="R94" i="48"/>
  <c r="S94" i="48" s="1"/>
  <c r="P94" i="48"/>
  <c r="Q94" i="48" s="1"/>
  <c r="N94" i="48"/>
  <c r="O94" i="48" s="1"/>
  <c r="L94" i="48"/>
  <c r="M94" i="48" s="1"/>
  <c r="J94" i="48"/>
  <c r="K94" i="48" s="1"/>
  <c r="AY93" i="48"/>
  <c r="AR93" i="48"/>
  <c r="AO93" i="48"/>
  <c r="AM93" i="48"/>
  <c r="AL93" i="48"/>
  <c r="AJ93" i="48"/>
  <c r="AE93" i="48"/>
  <c r="AF93" i="48" s="1"/>
  <c r="AC93" i="48"/>
  <c r="AB93" i="48"/>
  <c r="X93" i="48"/>
  <c r="Y93" i="48" s="1"/>
  <c r="V93" i="48"/>
  <c r="W93" i="48" s="1"/>
  <c r="T93" i="48"/>
  <c r="U93" i="48" s="1"/>
  <c r="S93" i="48"/>
  <c r="R93" i="48"/>
  <c r="P93" i="48"/>
  <c r="Q93" i="48" s="1"/>
  <c r="N93" i="48"/>
  <c r="O93" i="48" s="1"/>
  <c r="L93" i="48"/>
  <c r="M93" i="48" s="1"/>
  <c r="J93" i="48"/>
  <c r="K93" i="48" s="1"/>
  <c r="AY92" i="48"/>
  <c r="AR92" i="48"/>
  <c r="AO92" i="48"/>
  <c r="AM92" i="48"/>
  <c r="AL92" i="48"/>
  <c r="AJ92" i="48"/>
  <c r="AE92" i="48"/>
  <c r="AF92" i="48" s="1"/>
  <c r="AC92" i="48"/>
  <c r="AB92" i="48"/>
  <c r="X92" i="48"/>
  <c r="Y92" i="48" s="1"/>
  <c r="W92" i="48"/>
  <c r="V92" i="48"/>
  <c r="T92" i="48"/>
  <c r="U92" i="48" s="1"/>
  <c r="R92" i="48"/>
  <c r="S92" i="48" s="1"/>
  <c r="P92" i="48"/>
  <c r="Q92" i="48" s="1"/>
  <c r="N92" i="48"/>
  <c r="O92" i="48" s="1"/>
  <c r="L92" i="48"/>
  <c r="M92" i="48" s="1"/>
  <c r="J92" i="48"/>
  <c r="K92" i="48" s="1"/>
  <c r="AY91" i="48"/>
  <c r="AR91" i="48"/>
  <c r="AO91" i="48"/>
  <c r="AM91" i="48"/>
  <c r="AL91" i="48"/>
  <c r="AJ91" i="48"/>
  <c r="AE91" i="48"/>
  <c r="AF91" i="48" s="1"/>
  <c r="AC91" i="48"/>
  <c r="AB91" i="48"/>
  <c r="Y91" i="48"/>
  <c r="X91" i="48"/>
  <c r="V91" i="48"/>
  <c r="W91" i="48" s="1"/>
  <c r="T91" i="48"/>
  <c r="U91" i="48" s="1"/>
  <c r="R91" i="48"/>
  <c r="S91" i="48" s="1"/>
  <c r="P91" i="48"/>
  <c r="Q91" i="48" s="1"/>
  <c r="N91" i="48"/>
  <c r="O91" i="48" s="1"/>
  <c r="L91" i="48"/>
  <c r="M91" i="48" s="1"/>
  <c r="J91" i="48"/>
  <c r="K91" i="48" s="1"/>
  <c r="AY90" i="48"/>
  <c r="AR90" i="48"/>
  <c r="AO90" i="48"/>
  <c r="AM90" i="48"/>
  <c r="AL90" i="48"/>
  <c r="AJ90" i="48"/>
  <c r="AE90" i="48"/>
  <c r="AF90" i="48" s="1"/>
  <c r="AC90" i="48"/>
  <c r="AB90" i="48"/>
  <c r="X90" i="48"/>
  <c r="Y90" i="48" s="1"/>
  <c r="V90" i="48"/>
  <c r="W90" i="48" s="1"/>
  <c r="T90" i="48"/>
  <c r="U90" i="48" s="1"/>
  <c r="R90" i="48"/>
  <c r="S90" i="48" s="1"/>
  <c r="P90" i="48"/>
  <c r="Q90" i="48" s="1"/>
  <c r="O90" i="48"/>
  <c r="N90" i="48"/>
  <c r="L90" i="48"/>
  <c r="M90" i="48" s="1"/>
  <c r="J90" i="48"/>
  <c r="K90" i="48" s="1"/>
  <c r="AY89" i="48"/>
  <c r="AR89" i="48"/>
  <c r="AO89" i="48"/>
  <c r="AM89" i="48"/>
  <c r="AL89" i="48"/>
  <c r="AJ89" i="48"/>
  <c r="AF89" i="48"/>
  <c r="AE89" i="48"/>
  <c r="AC89" i="48"/>
  <c r="AB89" i="48"/>
  <c r="X89" i="48"/>
  <c r="Y89" i="48" s="1"/>
  <c r="V89" i="48"/>
  <c r="W89" i="48" s="1"/>
  <c r="T89" i="48"/>
  <c r="U89" i="48" s="1"/>
  <c r="S89" i="48"/>
  <c r="R89" i="48"/>
  <c r="P89" i="48"/>
  <c r="Q89" i="48" s="1"/>
  <c r="N89" i="48"/>
  <c r="O89" i="48" s="1"/>
  <c r="L89" i="48"/>
  <c r="M89" i="48" s="1"/>
  <c r="J89" i="48"/>
  <c r="K89" i="48" s="1"/>
  <c r="AY88" i="48"/>
  <c r="AR88" i="48"/>
  <c r="AO88" i="48"/>
  <c r="AM88" i="48"/>
  <c r="AL88" i="48"/>
  <c r="AJ88" i="48"/>
  <c r="AF88" i="48"/>
  <c r="AE88" i="48"/>
  <c r="AC88" i="48"/>
  <c r="AB88" i="48"/>
  <c r="X88" i="48"/>
  <c r="Y88" i="48" s="1"/>
  <c r="V88" i="48"/>
  <c r="W88" i="48" s="1"/>
  <c r="T88" i="48"/>
  <c r="U88" i="48" s="1"/>
  <c r="R88" i="48"/>
  <c r="S88" i="48" s="1"/>
  <c r="P88" i="48"/>
  <c r="Q88" i="48" s="1"/>
  <c r="N88" i="48"/>
  <c r="O88" i="48" s="1"/>
  <c r="L88" i="48"/>
  <c r="M88" i="48" s="1"/>
  <c r="J88" i="48"/>
  <c r="K88" i="48" s="1"/>
  <c r="AY87" i="48"/>
  <c r="AR87" i="48"/>
  <c r="AO87" i="48"/>
  <c r="AM87" i="48"/>
  <c r="AL87" i="48"/>
  <c r="AJ87" i="48"/>
  <c r="AF87" i="48"/>
  <c r="AE87" i="48"/>
  <c r="AC87" i="48"/>
  <c r="AB87" i="48"/>
  <c r="Y87" i="48"/>
  <c r="X87" i="48"/>
  <c r="V87" i="48"/>
  <c r="W87" i="48" s="1"/>
  <c r="U87" i="48"/>
  <c r="T87" i="48"/>
  <c r="R87" i="48"/>
  <c r="S87" i="48" s="1"/>
  <c r="Q87" i="48"/>
  <c r="P87" i="48"/>
  <c r="N87" i="48"/>
  <c r="O87" i="48" s="1"/>
  <c r="L87" i="48"/>
  <c r="M87" i="48" s="1"/>
  <c r="J87" i="48"/>
  <c r="K87" i="48" s="1"/>
  <c r="AY86" i="48"/>
  <c r="AR86" i="48"/>
  <c r="AO86" i="48"/>
  <c r="AM86" i="48"/>
  <c r="AL86" i="48"/>
  <c r="AJ86" i="48"/>
  <c r="AF86" i="48"/>
  <c r="AE86" i="48"/>
  <c r="AC86" i="48"/>
  <c r="AB86" i="48"/>
  <c r="X86" i="48"/>
  <c r="Y86" i="48" s="1"/>
  <c r="V86" i="48"/>
  <c r="W86" i="48" s="1"/>
  <c r="T86" i="48"/>
  <c r="U86" i="48" s="1"/>
  <c r="R86" i="48"/>
  <c r="S86" i="48" s="1"/>
  <c r="P86" i="48"/>
  <c r="Q86" i="48" s="1"/>
  <c r="N86" i="48"/>
  <c r="O86" i="48" s="1"/>
  <c r="M86" i="48"/>
  <c r="L86" i="48"/>
  <c r="J86" i="48"/>
  <c r="K86" i="48" s="1"/>
  <c r="AY85" i="48"/>
  <c r="AR85" i="48"/>
  <c r="AO85" i="48"/>
  <c r="AM85" i="48"/>
  <c r="AL85" i="48"/>
  <c r="AJ85" i="48"/>
  <c r="AE85" i="48"/>
  <c r="AF85" i="48" s="1"/>
  <c r="AC85" i="48"/>
  <c r="AB85" i="48"/>
  <c r="Y85" i="48"/>
  <c r="X85" i="48"/>
  <c r="V85" i="48"/>
  <c r="W85" i="48" s="1"/>
  <c r="U85" i="48"/>
  <c r="T85" i="48"/>
  <c r="S85" i="48"/>
  <c r="R85" i="48"/>
  <c r="P85" i="48"/>
  <c r="Q85" i="48" s="1"/>
  <c r="N85" i="48"/>
  <c r="O85" i="48" s="1"/>
  <c r="L85" i="48"/>
  <c r="M85" i="48" s="1"/>
  <c r="J85" i="48"/>
  <c r="K85" i="48" s="1"/>
  <c r="AY84" i="48"/>
  <c r="AR84" i="48"/>
  <c r="AO84" i="48"/>
  <c r="AM84" i="48"/>
  <c r="AL84" i="48"/>
  <c r="AJ84" i="48"/>
  <c r="AE84" i="48"/>
  <c r="AF84" i="48" s="1"/>
  <c r="AC84" i="48"/>
  <c r="AB84" i="48"/>
  <c r="Y84" i="48"/>
  <c r="X84" i="48"/>
  <c r="V84" i="48"/>
  <c r="W84" i="48" s="1"/>
  <c r="T84" i="48"/>
  <c r="U84" i="48" s="1"/>
  <c r="R84" i="48"/>
  <c r="S84" i="48" s="1"/>
  <c r="P84" i="48"/>
  <c r="Q84" i="48" s="1"/>
  <c r="N84" i="48"/>
  <c r="O84" i="48" s="1"/>
  <c r="M84" i="48"/>
  <c r="L84" i="48"/>
  <c r="J84" i="48"/>
  <c r="K84" i="48" s="1"/>
  <c r="AY83" i="48"/>
  <c r="AR83" i="48"/>
  <c r="AO83" i="48"/>
  <c r="AM83" i="48"/>
  <c r="AL83" i="48"/>
  <c r="AJ83" i="48"/>
  <c r="AF83" i="48"/>
  <c r="AE83" i="48"/>
  <c r="AC83" i="48"/>
  <c r="AB83" i="48"/>
  <c r="X83" i="48"/>
  <c r="Y83" i="48" s="1"/>
  <c r="W83" i="48"/>
  <c r="V83" i="48"/>
  <c r="T83" i="48"/>
  <c r="U83" i="48" s="1"/>
  <c r="R83" i="48"/>
  <c r="S83" i="48" s="1"/>
  <c r="P83" i="48"/>
  <c r="Q83" i="48" s="1"/>
  <c r="O83" i="48"/>
  <c r="N83" i="48"/>
  <c r="L83" i="48"/>
  <c r="M83" i="48" s="1"/>
  <c r="J83" i="48"/>
  <c r="K83" i="48" s="1"/>
  <c r="AY82" i="48"/>
  <c r="AR82" i="48"/>
  <c r="AO82" i="48"/>
  <c r="AM82" i="48"/>
  <c r="AL82" i="48"/>
  <c r="AJ82" i="48"/>
  <c r="AE82" i="48"/>
  <c r="AF82" i="48" s="1"/>
  <c r="AC82" i="48"/>
  <c r="AB82" i="48"/>
  <c r="Y82" i="48"/>
  <c r="X82" i="48"/>
  <c r="V82" i="48"/>
  <c r="W82" i="48" s="1"/>
  <c r="T82" i="48"/>
  <c r="U82" i="48" s="1"/>
  <c r="S82" i="48"/>
  <c r="R82" i="48"/>
  <c r="P82" i="48"/>
  <c r="Q82" i="48" s="1"/>
  <c r="N82" i="48"/>
  <c r="O82" i="48" s="1"/>
  <c r="L82" i="48"/>
  <c r="M82" i="48" s="1"/>
  <c r="J82" i="48"/>
  <c r="K82" i="48" s="1"/>
  <c r="AY81" i="48"/>
  <c r="AR81" i="48"/>
  <c r="AO81" i="48"/>
  <c r="AM81" i="48"/>
  <c r="AL81" i="48"/>
  <c r="AJ81" i="48"/>
  <c r="AE81" i="48"/>
  <c r="AF81" i="48" s="1"/>
  <c r="AC81" i="48"/>
  <c r="AB81" i="48"/>
  <c r="X81" i="48"/>
  <c r="Y81" i="48" s="1"/>
  <c r="W81" i="48"/>
  <c r="V81" i="48"/>
  <c r="U81" i="48"/>
  <c r="T81" i="48"/>
  <c r="R81" i="48"/>
  <c r="S81" i="48" s="1"/>
  <c r="P81" i="48"/>
  <c r="Q81" i="48" s="1"/>
  <c r="N81" i="48"/>
  <c r="O81" i="48" s="1"/>
  <c r="L81" i="48"/>
  <c r="M81" i="48" s="1"/>
  <c r="J81" i="48"/>
  <c r="K81" i="48" s="1"/>
  <c r="AY80" i="48"/>
  <c r="AR80" i="48"/>
  <c r="AO80" i="48"/>
  <c r="AM80" i="48"/>
  <c r="AL80" i="48"/>
  <c r="AJ80" i="48"/>
  <c r="AE80" i="48"/>
  <c r="AF80" i="48" s="1"/>
  <c r="AC80" i="48"/>
  <c r="AB80" i="48"/>
  <c r="X80" i="48"/>
  <c r="Y80" i="48" s="1"/>
  <c r="V80" i="48"/>
  <c r="W80" i="48" s="1"/>
  <c r="T80" i="48"/>
  <c r="U80" i="48" s="1"/>
  <c r="S80" i="48"/>
  <c r="R80" i="48"/>
  <c r="P80" i="48"/>
  <c r="Q80" i="48" s="1"/>
  <c r="N80" i="48"/>
  <c r="O80" i="48" s="1"/>
  <c r="L80" i="48"/>
  <c r="M80" i="48" s="1"/>
  <c r="K80" i="48"/>
  <c r="J80" i="48"/>
  <c r="AY79" i="48"/>
  <c r="AR79" i="48"/>
  <c r="AO79" i="48"/>
  <c r="AM79" i="48"/>
  <c r="AL79" i="48"/>
  <c r="AJ79" i="48"/>
  <c r="AE79" i="48"/>
  <c r="AF79" i="48" s="1"/>
  <c r="AC79" i="48"/>
  <c r="AB79" i="48"/>
  <c r="X79" i="48"/>
  <c r="Y79" i="48" s="1"/>
  <c r="V79" i="48"/>
  <c r="W79" i="48" s="1"/>
  <c r="T79" i="48"/>
  <c r="U79" i="48" s="1"/>
  <c r="R79" i="48"/>
  <c r="S79" i="48" s="1"/>
  <c r="P79" i="48"/>
  <c r="Q79" i="48" s="1"/>
  <c r="N79" i="48"/>
  <c r="O79" i="48" s="1"/>
  <c r="M79" i="48"/>
  <c r="L79" i="48"/>
  <c r="J79" i="48"/>
  <c r="K79" i="48" s="1"/>
  <c r="AY78" i="48"/>
  <c r="AR78" i="48"/>
  <c r="AO78" i="48"/>
  <c r="AM78" i="48"/>
  <c r="AL78" i="48"/>
  <c r="AJ78" i="48"/>
  <c r="AE78" i="48"/>
  <c r="AF78" i="48" s="1"/>
  <c r="AC78" i="48"/>
  <c r="AB78" i="48"/>
  <c r="X78" i="48"/>
  <c r="Y78" i="48" s="1"/>
  <c r="V78" i="48"/>
  <c r="W78" i="48" s="1"/>
  <c r="T78" i="48"/>
  <c r="U78" i="48" s="1"/>
  <c r="S78" i="48"/>
  <c r="R78" i="48"/>
  <c r="Q78" i="48"/>
  <c r="P78" i="48"/>
  <c r="N78" i="48"/>
  <c r="O78" i="48" s="1"/>
  <c r="L78" i="48"/>
  <c r="M78" i="48" s="1"/>
  <c r="J78" i="48"/>
  <c r="K78" i="48" s="1"/>
  <c r="AY77" i="48"/>
  <c r="AR77" i="48"/>
  <c r="AO77" i="48"/>
  <c r="AM77" i="48"/>
  <c r="AL77" i="48"/>
  <c r="AJ77" i="48"/>
  <c r="AE77" i="48"/>
  <c r="AF77" i="48" s="1"/>
  <c r="AC77" i="48"/>
  <c r="AB77" i="48"/>
  <c r="X77" i="48"/>
  <c r="Y77" i="48" s="1"/>
  <c r="W77" i="48"/>
  <c r="V77" i="48"/>
  <c r="T77" i="48"/>
  <c r="U77" i="48" s="1"/>
  <c r="R77" i="48"/>
  <c r="S77" i="48" s="1"/>
  <c r="P77" i="48"/>
  <c r="Q77" i="48" s="1"/>
  <c r="O77" i="48"/>
  <c r="N77" i="48"/>
  <c r="L77" i="48"/>
  <c r="M77" i="48" s="1"/>
  <c r="J77" i="48"/>
  <c r="K77" i="48" s="1"/>
  <c r="AY76" i="48"/>
  <c r="AR76" i="48"/>
  <c r="AO76" i="48"/>
  <c r="AM76" i="48"/>
  <c r="AL76" i="48"/>
  <c r="AJ76" i="48"/>
  <c r="AE76" i="48"/>
  <c r="AF76" i="48" s="1"/>
  <c r="AC76" i="48"/>
  <c r="AB76" i="48"/>
  <c r="X76" i="48"/>
  <c r="Y76" i="48" s="1"/>
  <c r="V76" i="48"/>
  <c r="W76" i="48" s="1"/>
  <c r="T76" i="48"/>
  <c r="U76" i="48" s="1"/>
  <c r="R76" i="48"/>
  <c r="S76" i="48" s="1"/>
  <c r="P76" i="48"/>
  <c r="Q76" i="48" s="1"/>
  <c r="N76" i="48"/>
  <c r="O76" i="48" s="1"/>
  <c r="L76" i="48"/>
  <c r="M76" i="48" s="1"/>
  <c r="K76" i="48"/>
  <c r="J76" i="48"/>
  <c r="AY75" i="48"/>
  <c r="AR75" i="48"/>
  <c r="AO75" i="48"/>
  <c r="AM75" i="48"/>
  <c r="AL75" i="48"/>
  <c r="AJ75" i="48"/>
  <c r="AF75" i="48"/>
  <c r="AE75" i="48"/>
  <c r="AC75" i="48"/>
  <c r="AB75" i="48"/>
  <c r="X75" i="48"/>
  <c r="Y75" i="48" s="1"/>
  <c r="V75" i="48"/>
  <c r="W75" i="48" s="1"/>
  <c r="T75" i="48"/>
  <c r="U75" i="48" s="1"/>
  <c r="R75" i="48"/>
  <c r="S75" i="48" s="1"/>
  <c r="P75" i="48"/>
  <c r="Q75" i="48" s="1"/>
  <c r="N75" i="48"/>
  <c r="O75" i="48" s="1"/>
  <c r="L75" i="48"/>
  <c r="M75" i="48" s="1"/>
  <c r="J75" i="48"/>
  <c r="K75" i="48" s="1"/>
  <c r="AY74" i="48"/>
  <c r="AR74" i="48"/>
  <c r="AO74" i="48"/>
  <c r="AM74" i="48"/>
  <c r="AL74" i="48"/>
  <c r="AJ74" i="48"/>
  <c r="AE74" i="48"/>
  <c r="AF74" i="48" s="1"/>
  <c r="AC74" i="48"/>
  <c r="AB74" i="48"/>
  <c r="Y74" i="48"/>
  <c r="X74" i="48"/>
  <c r="V74" i="48"/>
  <c r="W74" i="48" s="1"/>
  <c r="T74" i="48"/>
  <c r="U74" i="48" s="1"/>
  <c r="R74" i="48"/>
  <c r="S74" i="48" s="1"/>
  <c r="P74" i="48"/>
  <c r="Q74" i="48" s="1"/>
  <c r="N74" i="48"/>
  <c r="O74" i="48" s="1"/>
  <c r="L74" i="48"/>
  <c r="M74" i="48" s="1"/>
  <c r="J74" i="48"/>
  <c r="K74" i="48" s="1"/>
  <c r="AY73" i="48"/>
  <c r="AR73" i="48"/>
  <c r="AO73" i="48"/>
  <c r="AM73" i="48"/>
  <c r="AL73" i="48"/>
  <c r="AJ73" i="48"/>
  <c r="AE73" i="48"/>
  <c r="AF73" i="48" s="1"/>
  <c r="AC73" i="48"/>
  <c r="AB73" i="48"/>
  <c r="X73" i="48"/>
  <c r="Y73" i="48" s="1"/>
  <c r="V73" i="48"/>
  <c r="W73" i="48" s="1"/>
  <c r="U73" i="48"/>
  <c r="T73" i="48"/>
  <c r="R73" i="48"/>
  <c r="S73" i="48" s="1"/>
  <c r="P73" i="48"/>
  <c r="Q73" i="48" s="1"/>
  <c r="N73" i="48"/>
  <c r="O73" i="48" s="1"/>
  <c r="L73" i="48"/>
  <c r="M73" i="48" s="1"/>
  <c r="J73" i="48"/>
  <c r="K73" i="48" s="1"/>
  <c r="AY72" i="48"/>
  <c r="AR72" i="48"/>
  <c r="AO72" i="48"/>
  <c r="AM72" i="48"/>
  <c r="AL72" i="48"/>
  <c r="AJ72" i="48"/>
  <c r="AE72" i="48"/>
  <c r="AF72" i="48" s="1"/>
  <c r="AC72" i="48"/>
  <c r="AB72" i="48"/>
  <c r="X72" i="48"/>
  <c r="Y72" i="48" s="1"/>
  <c r="V72" i="48"/>
  <c r="W72" i="48" s="1"/>
  <c r="T72" i="48"/>
  <c r="U72" i="48" s="1"/>
  <c r="R72" i="48"/>
  <c r="S72" i="48" s="1"/>
  <c r="Q72" i="48"/>
  <c r="P72" i="48"/>
  <c r="N72" i="48"/>
  <c r="O72" i="48" s="1"/>
  <c r="L72" i="48"/>
  <c r="M72" i="48" s="1"/>
  <c r="J72" i="48"/>
  <c r="K72" i="48" s="1"/>
  <c r="AY71" i="48"/>
  <c r="AR71" i="48"/>
  <c r="AO71" i="48"/>
  <c r="AM71" i="48"/>
  <c r="AL71" i="48"/>
  <c r="AJ71" i="48"/>
  <c r="AE71" i="48"/>
  <c r="AF71" i="48" s="1"/>
  <c r="AC71" i="48"/>
  <c r="AB71" i="48"/>
  <c r="X71" i="48"/>
  <c r="Y71" i="48" s="1"/>
  <c r="V71" i="48"/>
  <c r="W71" i="48" s="1"/>
  <c r="T71" i="48"/>
  <c r="U71" i="48" s="1"/>
  <c r="R71" i="48"/>
  <c r="S71" i="48" s="1"/>
  <c r="P71" i="48"/>
  <c r="Q71" i="48" s="1"/>
  <c r="N71" i="48"/>
  <c r="O71" i="48" s="1"/>
  <c r="M71" i="48"/>
  <c r="L71" i="48"/>
  <c r="J71" i="48"/>
  <c r="K71" i="48" s="1"/>
  <c r="AY70" i="48"/>
  <c r="AR70" i="48"/>
  <c r="AO70" i="48"/>
  <c r="AM70" i="48"/>
  <c r="AL70" i="48"/>
  <c r="AJ70" i="48"/>
  <c r="AE70" i="48"/>
  <c r="AF70" i="48" s="1"/>
  <c r="AC70" i="48"/>
  <c r="AB70" i="48"/>
  <c r="X70" i="48"/>
  <c r="Y70" i="48" s="1"/>
  <c r="V70" i="48"/>
  <c r="W70" i="48" s="1"/>
  <c r="T70" i="48"/>
  <c r="U70" i="48" s="1"/>
  <c r="R70" i="48"/>
  <c r="S70" i="48" s="1"/>
  <c r="P70" i="48"/>
  <c r="Q70" i="48" s="1"/>
  <c r="N70" i="48"/>
  <c r="O70" i="48" s="1"/>
  <c r="L70" i="48"/>
  <c r="M70" i="48" s="1"/>
  <c r="J70" i="48"/>
  <c r="K70" i="48" s="1"/>
  <c r="AY69" i="48"/>
  <c r="AR69" i="48"/>
  <c r="AO69" i="48"/>
  <c r="AM69" i="48"/>
  <c r="AL69" i="48"/>
  <c r="AJ69" i="48"/>
  <c r="AE69" i="48"/>
  <c r="AF69" i="48" s="1"/>
  <c r="AC69" i="48"/>
  <c r="AB69" i="48"/>
  <c r="Y69" i="48"/>
  <c r="X69" i="48"/>
  <c r="V69" i="48"/>
  <c r="W69" i="48" s="1"/>
  <c r="U69" i="48"/>
  <c r="T69" i="48"/>
  <c r="R69" i="48"/>
  <c r="S69" i="48" s="1"/>
  <c r="P69" i="48"/>
  <c r="Q69" i="48" s="1"/>
  <c r="N69" i="48"/>
  <c r="O69" i="48" s="1"/>
  <c r="M69" i="48"/>
  <c r="L69" i="48"/>
  <c r="J69" i="48"/>
  <c r="K69" i="48" s="1"/>
  <c r="AY68" i="48"/>
  <c r="AR68" i="48"/>
  <c r="AO68" i="48"/>
  <c r="AM68" i="48"/>
  <c r="AL68" i="48"/>
  <c r="AJ68" i="48"/>
  <c r="AE68" i="48"/>
  <c r="AF68" i="48" s="1"/>
  <c r="AC68" i="48"/>
  <c r="AB68" i="48"/>
  <c r="X68" i="48"/>
  <c r="Y68" i="48" s="1"/>
  <c r="V68" i="48"/>
  <c r="W68" i="48" s="1"/>
  <c r="T68" i="48"/>
  <c r="U68" i="48" s="1"/>
  <c r="R68" i="48"/>
  <c r="S68" i="48" s="1"/>
  <c r="Q68" i="48"/>
  <c r="P68" i="48"/>
  <c r="N68" i="48"/>
  <c r="O68" i="48" s="1"/>
  <c r="L68" i="48"/>
  <c r="M68" i="48" s="1"/>
  <c r="J68" i="48"/>
  <c r="K68" i="48" s="1"/>
  <c r="AY67" i="48"/>
  <c r="AR67" i="48"/>
  <c r="AO67" i="48"/>
  <c r="AM67" i="48"/>
  <c r="AL67" i="48"/>
  <c r="AJ67" i="48"/>
  <c r="AE67" i="48"/>
  <c r="AF67" i="48" s="1"/>
  <c r="AC67" i="48"/>
  <c r="AB67" i="48"/>
  <c r="X67" i="48"/>
  <c r="Y67" i="48" s="1"/>
  <c r="V67" i="48"/>
  <c r="W67" i="48" s="1"/>
  <c r="T67" i="48"/>
  <c r="U67" i="48" s="1"/>
  <c r="R67" i="48"/>
  <c r="S67" i="48" s="1"/>
  <c r="P67" i="48"/>
  <c r="Q67" i="48" s="1"/>
  <c r="N67" i="48"/>
  <c r="O67" i="48" s="1"/>
  <c r="M67" i="48"/>
  <c r="L67" i="48"/>
  <c r="J67" i="48"/>
  <c r="K67" i="48" s="1"/>
  <c r="AY66" i="48"/>
  <c r="AR66" i="48"/>
  <c r="AO66" i="48"/>
  <c r="AM66" i="48"/>
  <c r="AL66" i="48"/>
  <c r="AJ66" i="48"/>
  <c r="AE66" i="48"/>
  <c r="AF66" i="48" s="1"/>
  <c r="AC66" i="48"/>
  <c r="AB66" i="48"/>
  <c r="X66" i="48"/>
  <c r="Y66" i="48" s="1"/>
  <c r="V66" i="48"/>
  <c r="W66" i="48" s="1"/>
  <c r="T66" i="48"/>
  <c r="U66" i="48" s="1"/>
  <c r="R66" i="48"/>
  <c r="S66" i="48" s="1"/>
  <c r="P66" i="48"/>
  <c r="Q66" i="48" s="1"/>
  <c r="N66" i="48"/>
  <c r="O66" i="48" s="1"/>
  <c r="M66" i="48"/>
  <c r="L66" i="48"/>
  <c r="J66" i="48"/>
  <c r="K66" i="48" s="1"/>
  <c r="AY65" i="48"/>
  <c r="AR65" i="48"/>
  <c r="AO65" i="48"/>
  <c r="AM65" i="48"/>
  <c r="AL65" i="48"/>
  <c r="AJ65" i="48"/>
  <c r="AE65" i="48"/>
  <c r="AF65" i="48" s="1"/>
  <c r="AC65" i="48"/>
  <c r="AB65" i="48"/>
  <c r="X65" i="48"/>
  <c r="Y65" i="48" s="1"/>
  <c r="V65" i="48"/>
  <c r="W65" i="48" s="1"/>
  <c r="T65" i="48"/>
  <c r="U65" i="48" s="1"/>
  <c r="S65" i="48"/>
  <c r="R65" i="48"/>
  <c r="P65" i="48"/>
  <c r="Q65" i="48" s="1"/>
  <c r="N65" i="48"/>
  <c r="O65" i="48" s="1"/>
  <c r="L65" i="48"/>
  <c r="M65" i="48" s="1"/>
  <c r="K65" i="48"/>
  <c r="J65" i="48"/>
  <c r="AY64" i="48"/>
  <c r="AR64" i="48"/>
  <c r="AO64" i="48"/>
  <c r="AM64" i="48"/>
  <c r="AL64" i="48"/>
  <c r="AJ64" i="48"/>
  <c r="AE64" i="48"/>
  <c r="AF64" i="48" s="1"/>
  <c r="AC64" i="48"/>
  <c r="AB64" i="48"/>
  <c r="X64" i="48"/>
  <c r="Y64" i="48" s="1"/>
  <c r="V64" i="48"/>
  <c r="W64" i="48" s="1"/>
  <c r="T64" i="48"/>
  <c r="U64" i="48" s="1"/>
  <c r="R64" i="48"/>
  <c r="S64" i="48" s="1"/>
  <c r="P64" i="48"/>
  <c r="Q64" i="48" s="1"/>
  <c r="O64" i="48"/>
  <c r="N64" i="48"/>
  <c r="L64" i="48"/>
  <c r="M64" i="48" s="1"/>
  <c r="J64" i="48"/>
  <c r="K64" i="48" s="1"/>
  <c r="AY63" i="48"/>
  <c r="AR63" i="48"/>
  <c r="AO63" i="48"/>
  <c r="AM63" i="48"/>
  <c r="AL63" i="48"/>
  <c r="AJ63" i="48"/>
  <c r="AE63" i="48"/>
  <c r="AF63" i="48" s="1"/>
  <c r="AC63" i="48"/>
  <c r="AB63" i="48"/>
  <c r="X63" i="48"/>
  <c r="Y63" i="48" s="1"/>
  <c r="V63" i="48"/>
  <c r="W63" i="48" s="1"/>
  <c r="T63" i="48"/>
  <c r="U63" i="48" s="1"/>
  <c r="R63" i="48"/>
  <c r="S63" i="48" s="1"/>
  <c r="P63" i="48"/>
  <c r="Q63" i="48" s="1"/>
  <c r="N63" i="48"/>
  <c r="O63" i="48" s="1"/>
  <c r="L63" i="48"/>
  <c r="M63" i="48" s="1"/>
  <c r="K63" i="48"/>
  <c r="J63" i="48"/>
  <c r="AY62" i="48"/>
  <c r="AR62" i="48"/>
  <c r="AO62" i="48"/>
  <c r="AM62" i="48"/>
  <c r="AL62" i="48"/>
  <c r="AJ62" i="48"/>
  <c r="AE62" i="48"/>
  <c r="AF62" i="48" s="1"/>
  <c r="AC62" i="48"/>
  <c r="AB62" i="48"/>
  <c r="X62" i="48"/>
  <c r="Y62" i="48" s="1"/>
  <c r="W62" i="48"/>
  <c r="V62" i="48"/>
  <c r="T62" i="48"/>
  <c r="U62" i="48" s="1"/>
  <c r="R62" i="48"/>
  <c r="S62" i="48" s="1"/>
  <c r="P62" i="48"/>
  <c r="Q62" i="48" s="1"/>
  <c r="N62" i="48"/>
  <c r="O62" i="48" s="1"/>
  <c r="L62" i="48"/>
  <c r="M62" i="48" s="1"/>
  <c r="J62" i="48"/>
  <c r="K62" i="48" s="1"/>
  <c r="AY61" i="48"/>
  <c r="AR61" i="48"/>
  <c r="AO61" i="48"/>
  <c r="AM61" i="48"/>
  <c r="AL61" i="48"/>
  <c r="AJ61" i="48"/>
  <c r="AE61" i="48"/>
  <c r="AF61" i="48" s="1"/>
  <c r="AC61" i="48"/>
  <c r="AB61" i="48"/>
  <c r="X61" i="48"/>
  <c r="Y61" i="48" s="1"/>
  <c r="W61" i="48"/>
  <c r="V61" i="48"/>
  <c r="T61" i="48"/>
  <c r="U61" i="48" s="1"/>
  <c r="S61" i="48"/>
  <c r="R61" i="48"/>
  <c r="P61" i="48"/>
  <c r="Q61" i="48" s="1"/>
  <c r="N61" i="48"/>
  <c r="O61" i="48" s="1"/>
  <c r="L61" i="48"/>
  <c r="M61" i="48" s="1"/>
  <c r="J61" i="48"/>
  <c r="K61" i="48" s="1"/>
  <c r="AY60" i="48"/>
  <c r="AR60" i="48"/>
  <c r="AO60" i="48"/>
  <c r="AM60" i="48"/>
  <c r="AL60" i="48"/>
  <c r="AJ60" i="48"/>
  <c r="AE60" i="48"/>
  <c r="AF60" i="48" s="1"/>
  <c r="AC60" i="48"/>
  <c r="AB60" i="48"/>
  <c r="X60" i="48"/>
  <c r="Y60" i="48" s="1"/>
  <c r="W60" i="48"/>
  <c r="V60" i="48"/>
  <c r="T60" i="48"/>
  <c r="U60" i="48" s="1"/>
  <c r="S60" i="48"/>
  <c r="R60" i="48"/>
  <c r="P60" i="48"/>
  <c r="Q60" i="48" s="1"/>
  <c r="O60" i="48"/>
  <c r="N60" i="48"/>
  <c r="L60" i="48"/>
  <c r="M60" i="48" s="1"/>
  <c r="J60" i="48"/>
  <c r="K60" i="48" s="1"/>
  <c r="AY59" i="48"/>
  <c r="AR59" i="48"/>
  <c r="AO59" i="48"/>
  <c r="AM59" i="48"/>
  <c r="AL59" i="48"/>
  <c r="AJ59" i="48"/>
  <c r="AE59" i="48"/>
  <c r="AF59" i="48" s="1"/>
  <c r="AC59" i="48"/>
  <c r="AB59" i="48"/>
  <c r="X59" i="48"/>
  <c r="Y59" i="48" s="1"/>
  <c r="V59" i="48"/>
  <c r="W59" i="48" s="1"/>
  <c r="T59" i="48"/>
  <c r="U59" i="48" s="1"/>
  <c r="S59" i="48"/>
  <c r="R59" i="48"/>
  <c r="P59" i="48"/>
  <c r="Q59" i="48" s="1"/>
  <c r="O59" i="48"/>
  <c r="N59" i="48"/>
  <c r="L59" i="48"/>
  <c r="M59" i="48" s="1"/>
  <c r="K59" i="48"/>
  <c r="J59" i="48"/>
  <c r="AY58" i="48"/>
  <c r="AR58" i="48"/>
  <c r="AO58" i="48"/>
  <c r="AM58" i="48"/>
  <c r="AL58" i="48"/>
  <c r="AJ58" i="48"/>
  <c r="AE58" i="48"/>
  <c r="AF58" i="48" s="1"/>
  <c r="AC58" i="48"/>
  <c r="AB58" i="48"/>
  <c r="X58" i="48"/>
  <c r="Y58" i="48" s="1"/>
  <c r="W58" i="48"/>
  <c r="V58" i="48"/>
  <c r="T58" i="48"/>
  <c r="U58" i="48" s="1"/>
  <c r="R58" i="48"/>
  <c r="S58" i="48" s="1"/>
  <c r="P58" i="48"/>
  <c r="Q58" i="48" s="1"/>
  <c r="O58" i="48"/>
  <c r="N58" i="48"/>
  <c r="L58" i="48"/>
  <c r="M58" i="48" s="1"/>
  <c r="K58" i="48"/>
  <c r="J58" i="48"/>
  <c r="AY57" i="48"/>
  <c r="AR57" i="48"/>
  <c r="AO57" i="48"/>
  <c r="AM57" i="48"/>
  <c r="AL57" i="48"/>
  <c r="AJ57" i="48"/>
  <c r="AE57" i="48"/>
  <c r="AF57" i="48" s="1"/>
  <c r="AC57" i="48"/>
  <c r="AB57" i="48"/>
  <c r="X57" i="48"/>
  <c r="Y57" i="48" s="1"/>
  <c r="V57" i="48"/>
  <c r="W57" i="48" s="1"/>
  <c r="T57" i="48"/>
  <c r="U57" i="48" s="1"/>
  <c r="S57" i="48"/>
  <c r="R57" i="48"/>
  <c r="P57" i="48"/>
  <c r="Q57" i="48" s="1"/>
  <c r="N57" i="48"/>
  <c r="O57" i="48" s="1"/>
  <c r="L57" i="48"/>
  <c r="M57" i="48" s="1"/>
  <c r="K57" i="48"/>
  <c r="J57" i="48"/>
  <c r="AY56" i="48"/>
  <c r="AR56" i="48"/>
  <c r="AO56" i="48"/>
  <c r="AM56" i="48"/>
  <c r="AL56" i="48"/>
  <c r="AJ56" i="48"/>
  <c r="AE56" i="48"/>
  <c r="AF56" i="48" s="1"/>
  <c r="AC56" i="48"/>
  <c r="AB56" i="48"/>
  <c r="X56" i="48"/>
  <c r="Y56" i="48" s="1"/>
  <c r="V56" i="48"/>
  <c r="W56" i="48" s="1"/>
  <c r="T56" i="48"/>
  <c r="U56" i="48" s="1"/>
  <c r="R56" i="48"/>
  <c r="S56" i="48" s="1"/>
  <c r="P56" i="48"/>
  <c r="Q56" i="48" s="1"/>
  <c r="O56" i="48"/>
  <c r="N56" i="48"/>
  <c r="L56" i="48"/>
  <c r="M56" i="48" s="1"/>
  <c r="J56" i="48"/>
  <c r="K56" i="48" s="1"/>
  <c r="AY55" i="48"/>
  <c r="AR55" i="48"/>
  <c r="AO55" i="48"/>
  <c r="AM55" i="48"/>
  <c r="AL55" i="48"/>
  <c r="AJ55" i="48"/>
  <c r="AE55" i="48"/>
  <c r="AF55" i="48" s="1"/>
  <c r="AC55" i="48"/>
  <c r="AB55" i="48"/>
  <c r="X55" i="48"/>
  <c r="Y55" i="48" s="1"/>
  <c r="V55" i="48"/>
  <c r="W55" i="48" s="1"/>
  <c r="T55" i="48"/>
  <c r="U55" i="48" s="1"/>
  <c r="R55" i="48"/>
  <c r="S55" i="48" s="1"/>
  <c r="P55" i="48"/>
  <c r="Q55" i="48" s="1"/>
  <c r="N55" i="48"/>
  <c r="O55" i="48" s="1"/>
  <c r="L55" i="48"/>
  <c r="M55" i="48" s="1"/>
  <c r="K55" i="48"/>
  <c r="J55" i="48"/>
  <c r="AY54" i="48"/>
  <c r="AR54" i="48"/>
  <c r="AO54" i="48"/>
  <c r="AM54" i="48"/>
  <c r="AL54" i="48"/>
  <c r="AJ54" i="48"/>
  <c r="AE54" i="48"/>
  <c r="AF54" i="48" s="1"/>
  <c r="AC54" i="48"/>
  <c r="AB54" i="48"/>
  <c r="X54" i="48"/>
  <c r="Y54" i="48" s="1"/>
  <c r="W54" i="48"/>
  <c r="V54" i="48"/>
  <c r="T54" i="48"/>
  <c r="U54" i="48" s="1"/>
  <c r="R54" i="48"/>
  <c r="S54" i="48" s="1"/>
  <c r="P54" i="48"/>
  <c r="Q54" i="48" s="1"/>
  <c r="N54" i="48"/>
  <c r="O54" i="48" s="1"/>
  <c r="L54" i="48"/>
  <c r="M54" i="48" s="1"/>
  <c r="J54" i="48"/>
  <c r="K54" i="48" s="1"/>
  <c r="AY53" i="48"/>
  <c r="AR53" i="48"/>
  <c r="AO53" i="48"/>
  <c r="AM53" i="48"/>
  <c r="AL53" i="48"/>
  <c r="AJ53" i="48"/>
  <c r="AE53" i="48"/>
  <c r="AF53" i="48" s="1"/>
  <c r="AC53" i="48"/>
  <c r="AB53" i="48"/>
  <c r="X53" i="48"/>
  <c r="Y53" i="48" s="1"/>
  <c r="W53" i="48"/>
  <c r="V53" i="48"/>
  <c r="T53" i="48"/>
  <c r="U53" i="48" s="1"/>
  <c r="S53" i="48"/>
  <c r="R53" i="48"/>
  <c r="P53" i="48"/>
  <c r="Q53" i="48" s="1"/>
  <c r="N53" i="48"/>
  <c r="O53" i="48" s="1"/>
  <c r="L53" i="48"/>
  <c r="M53" i="48" s="1"/>
  <c r="J53" i="48"/>
  <c r="K53" i="48" s="1"/>
  <c r="AY52" i="48"/>
  <c r="AR52" i="48"/>
  <c r="AO52" i="48"/>
  <c r="AM52" i="48"/>
  <c r="AL52" i="48"/>
  <c r="AJ52" i="48"/>
  <c r="AE52" i="48"/>
  <c r="AF52" i="48" s="1"/>
  <c r="AC52" i="48"/>
  <c r="AB52" i="48"/>
  <c r="X52" i="48"/>
  <c r="Y52" i="48" s="1"/>
  <c r="W52" i="48"/>
  <c r="V52" i="48"/>
  <c r="T52" i="48"/>
  <c r="U52" i="48" s="1"/>
  <c r="S52" i="48"/>
  <c r="R52" i="48"/>
  <c r="P52" i="48"/>
  <c r="Q52" i="48" s="1"/>
  <c r="O52" i="48"/>
  <c r="N52" i="48"/>
  <c r="L52" i="48"/>
  <c r="M52" i="48" s="1"/>
  <c r="J52" i="48"/>
  <c r="K52" i="48" s="1"/>
  <c r="AY51" i="48"/>
  <c r="AR51" i="48"/>
  <c r="AO51" i="48"/>
  <c r="AM51" i="48"/>
  <c r="AL51" i="48"/>
  <c r="AJ51" i="48"/>
  <c r="AE51" i="48"/>
  <c r="AF51" i="48" s="1"/>
  <c r="AC51" i="48"/>
  <c r="AB51" i="48"/>
  <c r="X51" i="48"/>
  <c r="Y51" i="48" s="1"/>
  <c r="V51" i="48"/>
  <c r="W51" i="48" s="1"/>
  <c r="T51" i="48"/>
  <c r="U51" i="48" s="1"/>
  <c r="S51" i="48"/>
  <c r="R51" i="48"/>
  <c r="P51" i="48"/>
  <c r="Q51" i="48" s="1"/>
  <c r="O51" i="48"/>
  <c r="N51" i="48"/>
  <c r="L51" i="48"/>
  <c r="M51" i="48" s="1"/>
  <c r="K51" i="48"/>
  <c r="J51" i="48"/>
  <c r="AY50" i="48"/>
  <c r="AR50" i="48"/>
  <c r="AO50" i="48"/>
  <c r="AM50" i="48"/>
  <c r="AL50" i="48"/>
  <c r="AJ50" i="48"/>
  <c r="AE50" i="48"/>
  <c r="AF50" i="48" s="1"/>
  <c r="AC50" i="48"/>
  <c r="AB50" i="48"/>
  <c r="X50" i="48"/>
  <c r="Y50" i="48" s="1"/>
  <c r="W50" i="48"/>
  <c r="V50" i="48"/>
  <c r="T50" i="48"/>
  <c r="U50" i="48" s="1"/>
  <c r="R50" i="48"/>
  <c r="S50" i="48" s="1"/>
  <c r="P50" i="48"/>
  <c r="Q50" i="48" s="1"/>
  <c r="O50" i="48"/>
  <c r="N50" i="48"/>
  <c r="L50" i="48"/>
  <c r="M50" i="48" s="1"/>
  <c r="K50" i="48"/>
  <c r="J50" i="48"/>
  <c r="AY49" i="48"/>
  <c r="AR49" i="48"/>
  <c r="AO49" i="48"/>
  <c r="AM49" i="48"/>
  <c r="AL49" i="48"/>
  <c r="AJ49" i="48"/>
  <c r="AE49" i="48"/>
  <c r="AF49" i="48" s="1"/>
  <c r="AC49" i="48"/>
  <c r="AB49" i="48"/>
  <c r="X49" i="48"/>
  <c r="Y49" i="48" s="1"/>
  <c r="V49" i="48"/>
  <c r="W49" i="48" s="1"/>
  <c r="T49" i="48"/>
  <c r="U49" i="48" s="1"/>
  <c r="S49" i="48"/>
  <c r="R49" i="48"/>
  <c r="P49" i="48"/>
  <c r="Q49" i="48" s="1"/>
  <c r="N49" i="48"/>
  <c r="O49" i="48" s="1"/>
  <c r="L49" i="48"/>
  <c r="M49" i="48" s="1"/>
  <c r="K49" i="48"/>
  <c r="J49" i="48"/>
  <c r="AY48" i="48"/>
  <c r="AR48" i="48"/>
  <c r="AO48" i="48"/>
  <c r="AM48" i="48"/>
  <c r="AL48" i="48"/>
  <c r="AJ48" i="48"/>
  <c r="AE48" i="48"/>
  <c r="AF48" i="48" s="1"/>
  <c r="AC48" i="48"/>
  <c r="AB48" i="48"/>
  <c r="X48" i="48"/>
  <c r="Y48" i="48" s="1"/>
  <c r="V48" i="48"/>
  <c r="W48" i="48" s="1"/>
  <c r="T48" i="48"/>
  <c r="U48" i="48" s="1"/>
  <c r="R48" i="48"/>
  <c r="S48" i="48" s="1"/>
  <c r="P48" i="48"/>
  <c r="Q48" i="48" s="1"/>
  <c r="O48" i="48"/>
  <c r="N48" i="48"/>
  <c r="L48" i="48"/>
  <c r="M48" i="48" s="1"/>
  <c r="J48" i="48"/>
  <c r="K48" i="48" s="1"/>
  <c r="AY47" i="48"/>
  <c r="AR47" i="48"/>
  <c r="AO47" i="48"/>
  <c r="AM47" i="48"/>
  <c r="AL47" i="48"/>
  <c r="AJ47" i="48"/>
  <c r="AE47" i="48"/>
  <c r="AF47" i="48" s="1"/>
  <c r="AC47" i="48"/>
  <c r="AB47" i="48"/>
  <c r="X47" i="48"/>
  <c r="Y47" i="48" s="1"/>
  <c r="V47" i="48"/>
  <c r="W47" i="48" s="1"/>
  <c r="T47" i="48"/>
  <c r="U47" i="48" s="1"/>
  <c r="R47" i="48"/>
  <c r="S47" i="48" s="1"/>
  <c r="P47" i="48"/>
  <c r="Q47" i="48" s="1"/>
  <c r="N47" i="48"/>
  <c r="O47" i="48" s="1"/>
  <c r="L47" i="48"/>
  <c r="M47" i="48" s="1"/>
  <c r="K47" i="48"/>
  <c r="J47" i="48"/>
  <c r="AY46" i="48"/>
  <c r="AR46" i="48"/>
  <c r="AO46" i="48"/>
  <c r="AM46" i="48"/>
  <c r="AL46" i="48"/>
  <c r="AJ46" i="48"/>
  <c r="AE46" i="48"/>
  <c r="AF46" i="48" s="1"/>
  <c r="AC46" i="48"/>
  <c r="AB46" i="48"/>
  <c r="X46" i="48"/>
  <c r="Y46" i="48" s="1"/>
  <c r="V46" i="48"/>
  <c r="W46" i="48" s="1"/>
  <c r="T46" i="48"/>
  <c r="U46" i="48" s="1"/>
  <c r="S46" i="48"/>
  <c r="R46" i="48"/>
  <c r="P46" i="48"/>
  <c r="Q46" i="48" s="1"/>
  <c r="O46" i="48"/>
  <c r="N46" i="48"/>
  <c r="L46" i="48"/>
  <c r="M46" i="48" s="1"/>
  <c r="J46" i="48"/>
  <c r="K46" i="48" s="1"/>
  <c r="AY45" i="48"/>
  <c r="AR45" i="48"/>
  <c r="AO45" i="48"/>
  <c r="AM45" i="48"/>
  <c r="AL45" i="48"/>
  <c r="AJ45" i="48"/>
  <c r="AF45" i="48"/>
  <c r="AE45" i="48"/>
  <c r="AC45" i="48"/>
  <c r="AB45" i="48"/>
  <c r="X45" i="48"/>
  <c r="Y45" i="48" s="1"/>
  <c r="V45" i="48"/>
  <c r="W45" i="48" s="1"/>
  <c r="U45" i="48"/>
  <c r="T45" i="48"/>
  <c r="S45" i="48"/>
  <c r="R45" i="48"/>
  <c r="P45" i="48"/>
  <c r="Q45" i="48" s="1"/>
  <c r="N45" i="48"/>
  <c r="O45" i="48" s="1"/>
  <c r="M45" i="48"/>
  <c r="L45" i="48"/>
  <c r="K45" i="48"/>
  <c r="J45" i="48"/>
  <c r="AY44" i="48"/>
  <c r="AR44" i="48"/>
  <c r="AO44" i="48"/>
  <c r="AM44" i="48"/>
  <c r="AL44" i="48"/>
  <c r="AJ44" i="48"/>
  <c r="AE44" i="48"/>
  <c r="AF44" i="48" s="1"/>
  <c r="AC44" i="48"/>
  <c r="AB44" i="48"/>
  <c r="X44" i="48"/>
  <c r="Y44" i="48" s="1"/>
  <c r="V44" i="48"/>
  <c r="W44" i="48" s="1"/>
  <c r="T44" i="48"/>
  <c r="U44" i="48" s="1"/>
  <c r="S44" i="48"/>
  <c r="R44" i="48"/>
  <c r="P44" i="48"/>
  <c r="Q44" i="48" s="1"/>
  <c r="N44" i="48"/>
  <c r="O44" i="48" s="1"/>
  <c r="L44" i="48"/>
  <c r="M44" i="48" s="1"/>
  <c r="K44" i="48"/>
  <c r="J44" i="48"/>
  <c r="AY43" i="48"/>
  <c r="AR43" i="48"/>
  <c r="AO43" i="48"/>
  <c r="AM43" i="48"/>
  <c r="AL43" i="48"/>
  <c r="AJ43" i="48"/>
  <c r="AF43" i="48"/>
  <c r="AE43" i="48"/>
  <c r="AC43" i="48"/>
  <c r="AB43" i="48"/>
  <c r="X43" i="48"/>
  <c r="Y43" i="48" s="1"/>
  <c r="W43" i="48"/>
  <c r="V43" i="48"/>
  <c r="T43" i="48"/>
  <c r="U43" i="48" s="1"/>
  <c r="R43" i="48"/>
  <c r="S43" i="48" s="1"/>
  <c r="P43" i="48"/>
  <c r="Q43" i="48" s="1"/>
  <c r="N43" i="48"/>
  <c r="O43" i="48" s="1"/>
  <c r="L43" i="48"/>
  <c r="M43" i="48" s="1"/>
  <c r="J43" i="48"/>
  <c r="K43" i="48" s="1"/>
  <c r="AY42" i="48"/>
  <c r="AR42" i="48"/>
  <c r="AO42" i="48"/>
  <c r="AM42" i="48"/>
  <c r="AL42" i="48"/>
  <c r="AJ42" i="48"/>
  <c r="AE42" i="48"/>
  <c r="AF42" i="48" s="1"/>
  <c r="AC42" i="48"/>
  <c r="AB42" i="48"/>
  <c r="X42" i="48"/>
  <c r="Y42" i="48" s="1"/>
  <c r="V42" i="48"/>
  <c r="W42" i="48" s="1"/>
  <c r="T42" i="48"/>
  <c r="U42" i="48" s="1"/>
  <c r="R42" i="48"/>
  <c r="S42" i="48" s="1"/>
  <c r="P42" i="48"/>
  <c r="Q42" i="48" s="1"/>
  <c r="N42" i="48"/>
  <c r="O42" i="48" s="1"/>
  <c r="L42" i="48"/>
  <c r="M42" i="48" s="1"/>
  <c r="J42" i="48"/>
  <c r="K42" i="48" s="1"/>
  <c r="AY41" i="48"/>
  <c r="AR41" i="48"/>
  <c r="AO41" i="48"/>
  <c r="AM41" i="48"/>
  <c r="AL41" i="48"/>
  <c r="AJ41" i="48"/>
  <c r="AE41" i="48"/>
  <c r="AF41" i="48" s="1"/>
  <c r="AC41" i="48"/>
  <c r="AB41" i="48"/>
  <c r="X41" i="48"/>
  <c r="Y41" i="48" s="1"/>
  <c r="V41" i="48"/>
  <c r="W41" i="48" s="1"/>
  <c r="U41" i="48"/>
  <c r="T41" i="48"/>
  <c r="R41" i="48"/>
  <c r="S41" i="48" s="1"/>
  <c r="P41" i="48"/>
  <c r="Q41" i="48" s="1"/>
  <c r="N41" i="48"/>
  <c r="O41" i="48" s="1"/>
  <c r="L41" i="48"/>
  <c r="M41" i="48" s="1"/>
  <c r="J41" i="48"/>
  <c r="K41" i="48" s="1"/>
  <c r="AY40" i="48"/>
  <c r="AR40" i="48"/>
  <c r="AO40" i="48"/>
  <c r="AM40" i="48"/>
  <c r="AL40" i="48"/>
  <c r="AJ40" i="48"/>
  <c r="AE40" i="48"/>
  <c r="AF40" i="48" s="1"/>
  <c r="AC40" i="48"/>
  <c r="AB40" i="48"/>
  <c r="Y40" i="48"/>
  <c r="X40" i="48"/>
  <c r="V40" i="48"/>
  <c r="W40" i="48" s="1"/>
  <c r="T40" i="48"/>
  <c r="U40" i="48" s="1"/>
  <c r="S40" i="48"/>
  <c r="R40" i="48"/>
  <c r="P40" i="48"/>
  <c r="Q40" i="48" s="1"/>
  <c r="N40" i="48"/>
  <c r="O40" i="48" s="1"/>
  <c r="L40" i="48"/>
  <c r="M40" i="48" s="1"/>
  <c r="J40" i="48"/>
  <c r="K40" i="48" s="1"/>
  <c r="AY39" i="48"/>
  <c r="AR39" i="48"/>
  <c r="AO39" i="48"/>
  <c r="AM39" i="48"/>
  <c r="AL39" i="48"/>
  <c r="AJ39" i="48"/>
  <c r="AE39" i="48"/>
  <c r="AF39" i="48" s="1"/>
  <c r="AC39" i="48"/>
  <c r="AB39" i="48"/>
  <c r="X39" i="48"/>
  <c r="Y39" i="48" s="1"/>
  <c r="V39" i="48"/>
  <c r="W39" i="48" s="1"/>
  <c r="T39" i="48"/>
  <c r="U39" i="48" s="1"/>
  <c r="R39" i="48"/>
  <c r="S39" i="48" s="1"/>
  <c r="P39" i="48"/>
  <c r="Q39" i="48" s="1"/>
  <c r="N39" i="48"/>
  <c r="O39" i="48" s="1"/>
  <c r="M39" i="48"/>
  <c r="L39" i="48"/>
  <c r="J39" i="48"/>
  <c r="K39" i="48" s="1"/>
  <c r="AY38" i="48"/>
  <c r="AR38" i="48"/>
  <c r="AO38" i="48"/>
  <c r="AM38" i="48"/>
  <c r="AL38" i="48"/>
  <c r="AJ38" i="48"/>
  <c r="AE38" i="48"/>
  <c r="AF38" i="48" s="1"/>
  <c r="AC38" i="48"/>
  <c r="AB38" i="48"/>
  <c r="X38" i="48"/>
  <c r="Y38" i="48" s="1"/>
  <c r="V38" i="48"/>
  <c r="W38" i="48" s="1"/>
  <c r="T38" i="48"/>
  <c r="U38" i="48" s="1"/>
  <c r="R38" i="48"/>
  <c r="S38" i="48" s="1"/>
  <c r="P38" i="48"/>
  <c r="Q38" i="48" s="1"/>
  <c r="N38" i="48"/>
  <c r="O38" i="48" s="1"/>
  <c r="L38" i="48"/>
  <c r="M38" i="48" s="1"/>
  <c r="J38" i="48"/>
  <c r="K38" i="48" s="1"/>
  <c r="AY37" i="48"/>
  <c r="AR37" i="48"/>
  <c r="AO37" i="48"/>
  <c r="AM37" i="48"/>
  <c r="AL37" i="48"/>
  <c r="AJ37" i="48"/>
  <c r="AE37" i="48"/>
  <c r="AF37" i="48" s="1"/>
  <c r="AC37" i="48"/>
  <c r="AB37" i="48"/>
  <c r="X37" i="48"/>
  <c r="Y37" i="48" s="1"/>
  <c r="V37" i="48"/>
  <c r="W37" i="48" s="1"/>
  <c r="U37" i="48"/>
  <c r="T37" i="48"/>
  <c r="R37" i="48"/>
  <c r="S37" i="48" s="1"/>
  <c r="P37" i="48"/>
  <c r="Q37" i="48" s="1"/>
  <c r="N37" i="48"/>
  <c r="O37" i="48" s="1"/>
  <c r="L37" i="48"/>
  <c r="M37" i="48" s="1"/>
  <c r="J37" i="48"/>
  <c r="K37" i="48" s="1"/>
  <c r="AY36" i="48"/>
  <c r="AR36" i="48"/>
  <c r="AO36" i="48"/>
  <c r="AM36" i="48"/>
  <c r="AL36" i="48"/>
  <c r="AJ36" i="48"/>
  <c r="AE36" i="48"/>
  <c r="AF36" i="48" s="1"/>
  <c r="AC36" i="48"/>
  <c r="AB36" i="48"/>
  <c r="X36" i="48"/>
  <c r="Y36" i="48" s="1"/>
  <c r="V36" i="48"/>
  <c r="W36" i="48" s="1"/>
  <c r="T36" i="48"/>
  <c r="U36" i="48" s="1"/>
  <c r="R36" i="48"/>
  <c r="S36" i="48" s="1"/>
  <c r="Q36" i="48"/>
  <c r="P36" i="48"/>
  <c r="N36" i="48"/>
  <c r="O36" i="48" s="1"/>
  <c r="L36" i="48"/>
  <c r="M36" i="48" s="1"/>
  <c r="J36" i="48"/>
  <c r="K36" i="48" s="1"/>
  <c r="AY35" i="48"/>
  <c r="AR35" i="48"/>
  <c r="AO35" i="48"/>
  <c r="AM35" i="48"/>
  <c r="AL35" i="48"/>
  <c r="AJ35" i="48"/>
  <c r="AE35" i="48"/>
  <c r="AF35" i="48" s="1"/>
  <c r="AC35" i="48"/>
  <c r="AB35" i="48"/>
  <c r="X35" i="48"/>
  <c r="Y35" i="48" s="1"/>
  <c r="V35" i="48"/>
  <c r="W35" i="48" s="1"/>
  <c r="U35" i="48"/>
  <c r="T35" i="48"/>
  <c r="R35" i="48"/>
  <c r="S35" i="48" s="1"/>
  <c r="P35" i="48"/>
  <c r="Q35" i="48" s="1"/>
  <c r="N35" i="48"/>
  <c r="O35" i="48" s="1"/>
  <c r="L35" i="48"/>
  <c r="M35" i="48" s="1"/>
  <c r="J35" i="48"/>
  <c r="K35" i="48" s="1"/>
  <c r="AY34" i="48"/>
  <c r="AR34" i="48"/>
  <c r="AO34" i="48"/>
  <c r="AM34" i="48"/>
  <c r="AL34" i="48"/>
  <c r="AJ34" i="48"/>
  <c r="AE34" i="48"/>
  <c r="AF34" i="48" s="1"/>
  <c r="AC34" i="48"/>
  <c r="AB34" i="48"/>
  <c r="X34" i="48"/>
  <c r="Y34" i="48" s="1"/>
  <c r="V34" i="48"/>
  <c r="W34" i="48" s="1"/>
  <c r="T34" i="48"/>
  <c r="U34" i="48" s="1"/>
  <c r="R34" i="48"/>
  <c r="S34" i="48" s="1"/>
  <c r="P34" i="48"/>
  <c r="Q34" i="48" s="1"/>
  <c r="N34" i="48"/>
  <c r="O34" i="48" s="1"/>
  <c r="L34" i="48"/>
  <c r="M34" i="48" s="1"/>
  <c r="J34" i="48"/>
  <c r="K34" i="48" s="1"/>
  <c r="AY33" i="48"/>
  <c r="AR33" i="48"/>
  <c r="AO33" i="48"/>
  <c r="AM33" i="48"/>
  <c r="AL33" i="48"/>
  <c r="AJ33" i="48"/>
  <c r="AF33" i="48"/>
  <c r="AE33" i="48"/>
  <c r="AC33" i="48"/>
  <c r="AB33" i="48"/>
  <c r="X33" i="48"/>
  <c r="Y33" i="48" s="1"/>
  <c r="V33" i="48"/>
  <c r="W33" i="48" s="1"/>
  <c r="U33" i="48"/>
  <c r="T33" i="48"/>
  <c r="R33" i="48"/>
  <c r="S33" i="48" s="1"/>
  <c r="P33" i="48"/>
  <c r="Q33" i="48" s="1"/>
  <c r="N33" i="48"/>
  <c r="O33" i="48" s="1"/>
  <c r="M33" i="48"/>
  <c r="L33" i="48"/>
  <c r="J33" i="48"/>
  <c r="K33" i="48" s="1"/>
  <c r="AY32" i="48"/>
  <c r="AR32" i="48"/>
  <c r="AO32" i="48"/>
  <c r="AM32" i="48"/>
  <c r="AL32" i="48"/>
  <c r="AJ32" i="48"/>
  <c r="AE32" i="48"/>
  <c r="AF32" i="48" s="1"/>
  <c r="AC32" i="48"/>
  <c r="AB32" i="48"/>
  <c r="Y32" i="48"/>
  <c r="X32" i="48"/>
  <c r="V32" i="48"/>
  <c r="W32" i="48" s="1"/>
  <c r="T32" i="48"/>
  <c r="U32" i="48" s="1"/>
  <c r="R32" i="48"/>
  <c r="S32" i="48" s="1"/>
  <c r="P32" i="48"/>
  <c r="Q32" i="48" s="1"/>
  <c r="N32" i="48"/>
  <c r="O32" i="48" s="1"/>
  <c r="L32" i="48"/>
  <c r="M32" i="48" s="1"/>
  <c r="J32" i="48"/>
  <c r="K32" i="48" s="1"/>
  <c r="AY31" i="48"/>
  <c r="AX31" i="48"/>
  <c r="AT31" i="48"/>
  <c r="AR31" i="48"/>
  <c r="AO31" i="48"/>
  <c r="AM31" i="48"/>
  <c r="AL31" i="48"/>
  <c r="AJ31" i="48"/>
  <c r="AE31" i="48"/>
  <c r="AF31" i="48" s="1"/>
  <c r="AC31" i="48"/>
  <c r="AB31" i="48"/>
  <c r="X31" i="48"/>
  <c r="Y31" i="48" s="1"/>
  <c r="V31" i="48"/>
  <c r="W31" i="48" s="1"/>
  <c r="T31" i="48"/>
  <c r="U31" i="48" s="1"/>
  <c r="R31" i="48"/>
  <c r="S31" i="48" s="1"/>
  <c r="P31" i="48"/>
  <c r="Q31" i="48" s="1"/>
  <c r="N31" i="48"/>
  <c r="O31" i="48" s="1"/>
  <c r="L31" i="48"/>
  <c r="M31" i="48" s="1"/>
  <c r="J31" i="48"/>
  <c r="K31" i="48" s="1"/>
  <c r="AY30" i="48"/>
  <c r="AX30" i="48"/>
  <c r="AV30" i="48"/>
  <c r="AT30" i="48"/>
  <c r="AR30" i="48"/>
  <c r="AO30" i="48"/>
  <c r="AM30" i="48"/>
  <c r="AL30" i="48"/>
  <c r="AJ30" i="48"/>
  <c r="AE30" i="48"/>
  <c r="AF30" i="48" s="1"/>
  <c r="AC30" i="48"/>
  <c r="AB30" i="48"/>
  <c r="X30" i="48"/>
  <c r="Y30" i="48" s="1"/>
  <c r="V30" i="48"/>
  <c r="W30" i="48" s="1"/>
  <c r="T30" i="48"/>
  <c r="U30" i="48" s="1"/>
  <c r="R30" i="48"/>
  <c r="S30" i="48" s="1"/>
  <c r="P30" i="48"/>
  <c r="Q30" i="48" s="1"/>
  <c r="N30" i="48"/>
  <c r="O30" i="48" s="1"/>
  <c r="L30" i="48"/>
  <c r="M30" i="48" s="1"/>
  <c r="J30" i="48"/>
  <c r="K30" i="48" s="1"/>
  <c r="AY29" i="48"/>
  <c r="AX29" i="48"/>
  <c r="AV29" i="48"/>
  <c r="AT29" i="48"/>
  <c r="AR29" i="48"/>
  <c r="AO29" i="48"/>
  <c r="AM29" i="48"/>
  <c r="AL29" i="48"/>
  <c r="AJ29" i="48"/>
  <c r="AE29" i="48"/>
  <c r="AF29" i="48" s="1"/>
  <c r="AC29" i="48"/>
  <c r="AB29" i="48"/>
  <c r="Y29" i="48"/>
  <c r="X29" i="48"/>
  <c r="V29" i="48"/>
  <c r="W29" i="48" s="1"/>
  <c r="T29" i="48"/>
  <c r="U29" i="48" s="1"/>
  <c r="R29" i="48"/>
  <c r="S29" i="48" s="1"/>
  <c r="Q29" i="48"/>
  <c r="P29" i="48"/>
  <c r="N29" i="48"/>
  <c r="O29" i="48" s="1"/>
  <c r="L29" i="48"/>
  <c r="M29" i="48" s="1"/>
  <c r="J29" i="48"/>
  <c r="K29" i="48" s="1"/>
  <c r="AY28" i="48"/>
  <c r="AX28" i="48"/>
  <c r="AV28" i="48"/>
  <c r="AT28" i="48"/>
  <c r="AR28" i="48"/>
  <c r="AO28" i="48"/>
  <c r="AM28" i="48"/>
  <c r="AL28" i="48"/>
  <c r="AJ28" i="48"/>
  <c r="AE28" i="48"/>
  <c r="AF28" i="48" s="1"/>
  <c r="AC28" i="48"/>
  <c r="AB28" i="48"/>
  <c r="X28" i="48"/>
  <c r="Y28" i="48" s="1"/>
  <c r="W28" i="48"/>
  <c r="V28" i="48"/>
  <c r="U28" i="48"/>
  <c r="T28" i="48"/>
  <c r="R28" i="48"/>
  <c r="S28" i="48" s="1"/>
  <c r="P28" i="48"/>
  <c r="Q28" i="48" s="1"/>
  <c r="N28" i="48"/>
  <c r="O28" i="48" s="1"/>
  <c r="L28" i="48"/>
  <c r="M28" i="48" s="1"/>
  <c r="J28" i="48"/>
  <c r="K28" i="48" s="1"/>
  <c r="AY27" i="48"/>
  <c r="AR27" i="48"/>
  <c r="AO27" i="48"/>
  <c r="AM27" i="48"/>
  <c r="AL27" i="48"/>
  <c r="AJ27" i="48"/>
  <c r="AE27" i="48"/>
  <c r="AF27" i="48" s="1"/>
  <c r="AC27" i="48"/>
  <c r="AB27" i="48"/>
  <c r="X27" i="48"/>
  <c r="Y27" i="48" s="1"/>
  <c r="V27" i="48"/>
  <c r="W27" i="48" s="1"/>
  <c r="T27" i="48"/>
  <c r="U27" i="48" s="1"/>
  <c r="S27" i="48"/>
  <c r="R27" i="48"/>
  <c r="Q27" i="48"/>
  <c r="P27" i="48"/>
  <c r="N27" i="48"/>
  <c r="O27" i="48" s="1"/>
  <c r="L27" i="48"/>
  <c r="M27" i="48" s="1"/>
  <c r="K27" i="48"/>
  <c r="J27" i="48"/>
  <c r="AY26" i="48"/>
  <c r="AX26" i="48"/>
  <c r="AV26" i="48"/>
  <c r="AT26" i="48"/>
  <c r="AR26" i="48"/>
  <c r="AO26" i="48"/>
  <c r="AM26" i="48"/>
  <c r="AL26" i="48"/>
  <c r="AJ26" i="48"/>
  <c r="AE26" i="48"/>
  <c r="AF26" i="48" s="1"/>
  <c r="AC26" i="48"/>
  <c r="AB26" i="48"/>
  <c r="X26" i="48"/>
  <c r="Y26" i="48" s="1"/>
  <c r="V26" i="48"/>
  <c r="W26" i="48" s="1"/>
  <c r="T26" i="48"/>
  <c r="U26" i="48" s="1"/>
  <c r="S26" i="48"/>
  <c r="R26" i="48"/>
  <c r="P26" i="48"/>
  <c r="Q26" i="48" s="1"/>
  <c r="N26" i="48"/>
  <c r="O26" i="48" s="1"/>
  <c r="L26" i="48"/>
  <c r="M26" i="48" s="1"/>
  <c r="J26" i="48"/>
  <c r="K26" i="48" s="1"/>
  <c r="AY25" i="48"/>
  <c r="AX25" i="48"/>
  <c r="AV25" i="48"/>
  <c r="AT25" i="48"/>
  <c r="AR25" i="48"/>
  <c r="AO25" i="48"/>
  <c r="AM25" i="48"/>
  <c r="AL25" i="48"/>
  <c r="AJ25" i="48"/>
  <c r="AE25" i="48"/>
  <c r="AF25" i="48" s="1"/>
  <c r="AC25" i="48"/>
  <c r="AB25" i="48"/>
  <c r="X25" i="48"/>
  <c r="Y25" i="48" s="1"/>
  <c r="W25" i="48"/>
  <c r="V25" i="48"/>
  <c r="T25" i="48"/>
  <c r="U25" i="48" s="1"/>
  <c r="R25" i="48"/>
  <c r="S25" i="48" s="1"/>
  <c r="Q25" i="48"/>
  <c r="P25" i="48"/>
  <c r="N25" i="48"/>
  <c r="O25" i="48" s="1"/>
  <c r="L25" i="48"/>
  <c r="M25" i="48" s="1"/>
  <c r="J25" i="48"/>
  <c r="K25" i="48" s="1"/>
  <c r="AY24" i="48"/>
  <c r="AX24" i="48"/>
  <c r="AV24" i="48"/>
  <c r="AT24" i="48"/>
  <c r="AR24" i="48"/>
  <c r="AO24" i="48"/>
  <c r="AM24" i="48"/>
  <c r="AL24" i="48"/>
  <c r="AJ24" i="48"/>
  <c r="AE24" i="48"/>
  <c r="AF24" i="48" s="1"/>
  <c r="AC24" i="48"/>
  <c r="AB24" i="48"/>
  <c r="X24" i="48"/>
  <c r="Y24" i="48" s="1"/>
  <c r="V24" i="48"/>
  <c r="W24" i="48" s="1"/>
  <c r="T24" i="48"/>
  <c r="U24" i="48" s="1"/>
  <c r="R24" i="48"/>
  <c r="S24" i="48" s="1"/>
  <c r="P24" i="48"/>
  <c r="Q24" i="48" s="1"/>
  <c r="O24" i="48"/>
  <c r="N24" i="48"/>
  <c r="L24" i="48"/>
  <c r="M24" i="48" s="1"/>
  <c r="J24" i="48"/>
  <c r="K24" i="48" s="1"/>
  <c r="AY23" i="48"/>
  <c r="AX23" i="48"/>
  <c r="AV23" i="48"/>
  <c r="AT23" i="48"/>
  <c r="AR23" i="48"/>
  <c r="AO23" i="48"/>
  <c r="AM23" i="48"/>
  <c r="AL23" i="48"/>
  <c r="AJ23" i="48"/>
  <c r="AE23" i="48"/>
  <c r="AF23" i="48" s="1"/>
  <c r="AC23" i="48"/>
  <c r="AB23" i="48"/>
  <c r="X23" i="48"/>
  <c r="Y23" i="48" s="1"/>
  <c r="V23" i="48"/>
  <c r="W23" i="48" s="1"/>
  <c r="T23" i="48"/>
  <c r="U23" i="48" s="1"/>
  <c r="R23" i="48"/>
  <c r="S23" i="48" s="1"/>
  <c r="Q23" i="48"/>
  <c r="P23" i="48"/>
  <c r="N23" i="48"/>
  <c r="O23" i="48" s="1"/>
  <c r="L23" i="48"/>
  <c r="M23" i="48" s="1"/>
  <c r="J23" i="48"/>
  <c r="K23" i="48" s="1"/>
  <c r="AY22" i="48"/>
  <c r="AX22" i="48"/>
  <c r="AV22" i="48"/>
  <c r="AT22" i="48"/>
  <c r="AR22" i="48"/>
  <c r="AO22" i="48"/>
  <c r="AM22" i="48"/>
  <c r="AL22" i="48"/>
  <c r="AJ22" i="48"/>
  <c r="AF22" i="48"/>
  <c r="AE22" i="48"/>
  <c r="AC22" i="48"/>
  <c r="AB22" i="48"/>
  <c r="X22" i="48"/>
  <c r="Y22" i="48" s="1"/>
  <c r="V22" i="48"/>
  <c r="W22" i="48" s="1"/>
  <c r="T22" i="48"/>
  <c r="U22" i="48" s="1"/>
  <c r="R22" i="48"/>
  <c r="S22" i="48" s="1"/>
  <c r="P22" i="48"/>
  <c r="Q22" i="48" s="1"/>
  <c r="N22" i="48"/>
  <c r="O22" i="48" s="1"/>
  <c r="M22" i="48"/>
  <c r="L22" i="48"/>
  <c r="K22" i="48"/>
  <c r="J22" i="48"/>
  <c r="AY21" i="48"/>
  <c r="AR21" i="48"/>
  <c r="AO21" i="48"/>
  <c r="AM21" i="48"/>
  <c r="AL21" i="48"/>
  <c r="AJ21" i="48"/>
  <c r="AE21" i="48"/>
  <c r="AF21" i="48" s="1"/>
  <c r="AC21" i="48"/>
  <c r="AB21" i="48"/>
  <c r="X21" i="48"/>
  <c r="Y21" i="48" s="1"/>
  <c r="V21" i="48"/>
  <c r="W21" i="48" s="1"/>
  <c r="T21" i="48"/>
  <c r="U21" i="48" s="1"/>
  <c r="R21" i="48"/>
  <c r="S21" i="48" s="1"/>
  <c r="P21" i="48"/>
  <c r="Q21" i="48" s="1"/>
  <c r="N21" i="48"/>
  <c r="O21" i="48" s="1"/>
  <c r="L21" i="48"/>
  <c r="M21" i="48" s="1"/>
  <c r="J21" i="48"/>
  <c r="K21" i="48" s="1"/>
  <c r="AY20" i="48"/>
  <c r="AR20" i="48"/>
  <c r="AO20" i="48"/>
  <c r="AM20" i="48"/>
  <c r="AL20" i="48"/>
  <c r="AJ20" i="48"/>
  <c r="AF20" i="48"/>
  <c r="AE20" i="48"/>
  <c r="AC20" i="48"/>
  <c r="AB20" i="48"/>
  <c r="Y20" i="48"/>
  <c r="X20" i="48"/>
  <c r="V20" i="48"/>
  <c r="W20" i="48" s="1"/>
  <c r="T20" i="48"/>
  <c r="U20" i="48" s="1"/>
  <c r="S20" i="48"/>
  <c r="R20" i="48"/>
  <c r="P20" i="48"/>
  <c r="Q20" i="48" s="1"/>
  <c r="N20" i="48"/>
  <c r="O20" i="48" s="1"/>
  <c r="M20" i="48"/>
  <c r="L20" i="48"/>
  <c r="K20" i="48"/>
  <c r="J20" i="48"/>
  <c r="AY19" i="48"/>
  <c r="AX19" i="48"/>
  <c r="AV19" i="48"/>
  <c r="AT19" i="48"/>
  <c r="AR19" i="48"/>
  <c r="AO19" i="48"/>
  <c r="AM19" i="48"/>
  <c r="AL19" i="48"/>
  <c r="AJ19" i="48"/>
  <c r="AE19" i="48"/>
  <c r="AF19" i="48" s="1"/>
  <c r="AC19" i="48"/>
  <c r="AB19" i="48"/>
  <c r="X19" i="48"/>
  <c r="Y19" i="48" s="1"/>
  <c r="V19" i="48"/>
  <c r="W19" i="48" s="1"/>
  <c r="U19" i="48"/>
  <c r="T19" i="48"/>
  <c r="R19" i="48"/>
  <c r="S19" i="48" s="1"/>
  <c r="P19" i="48"/>
  <c r="Q19" i="48" s="1"/>
  <c r="N19" i="48"/>
  <c r="O19" i="48" s="1"/>
  <c r="M19" i="48"/>
  <c r="L19" i="48"/>
  <c r="J19" i="48"/>
  <c r="K19" i="48" s="1"/>
  <c r="AY18" i="48"/>
  <c r="AX18" i="48"/>
  <c r="AV18" i="48"/>
  <c r="AT18" i="48"/>
  <c r="AR18" i="48"/>
  <c r="AO18" i="48"/>
  <c r="AM18" i="48"/>
  <c r="AL18" i="48"/>
  <c r="AJ18" i="48"/>
  <c r="AE18" i="48"/>
  <c r="AF18" i="48" s="1"/>
  <c r="AC18" i="48"/>
  <c r="AB18" i="48"/>
  <c r="Y18" i="48"/>
  <c r="X18" i="48"/>
  <c r="W18" i="48"/>
  <c r="V18" i="48"/>
  <c r="T18" i="48"/>
  <c r="U18" i="48" s="1"/>
  <c r="R18" i="48"/>
  <c r="S18" i="48" s="1"/>
  <c r="P18" i="48"/>
  <c r="Q18" i="48" s="1"/>
  <c r="N18" i="48"/>
  <c r="O18" i="48" s="1"/>
  <c r="L18" i="48"/>
  <c r="M18" i="48" s="1"/>
  <c r="J18" i="48"/>
  <c r="K18" i="48" s="1"/>
  <c r="AY17" i="48"/>
  <c r="AX17" i="48"/>
  <c r="AV17" i="48"/>
  <c r="AT17" i="48"/>
  <c r="AR17" i="48"/>
  <c r="AO17" i="48"/>
  <c r="AM17" i="48"/>
  <c r="AL17" i="48"/>
  <c r="AJ17" i="48"/>
  <c r="AE17" i="48"/>
  <c r="AF17" i="48" s="1"/>
  <c r="AC17" i="48"/>
  <c r="AB17" i="48"/>
  <c r="X17" i="48"/>
  <c r="Y17" i="48" s="1"/>
  <c r="V17" i="48"/>
  <c r="W17" i="48" s="1"/>
  <c r="T17" i="48"/>
  <c r="U17" i="48" s="1"/>
  <c r="R17" i="48"/>
  <c r="S17" i="48" s="1"/>
  <c r="P17" i="48"/>
  <c r="Q17" i="48" s="1"/>
  <c r="N17" i="48"/>
  <c r="O17" i="48" s="1"/>
  <c r="L17" i="48"/>
  <c r="M17" i="48" s="1"/>
  <c r="K17" i="48"/>
  <c r="J17" i="48"/>
  <c r="AY16" i="48"/>
  <c r="AX16" i="48"/>
  <c r="AV16" i="48"/>
  <c r="AT16" i="48"/>
  <c r="AR16" i="48"/>
  <c r="AO16" i="48"/>
  <c r="AM16" i="48"/>
  <c r="AL16" i="48"/>
  <c r="AJ16" i="48"/>
  <c r="AF16" i="48"/>
  <c r="AE16" i="48"/>
  <c r="AC16" i="48"/>
  <c r="AB16" i="48"/>
  <c r="Y16" i="48"/>
  <c r="X16" i="48"/>
  <c r="V16" i="48"/>
  <c r="W16" i="48" s="1"/>
  <c r="U16" i="48"/>
  <c r="T16" i="48"/>
  <c r="R16" i="48"/>
  <c r="S16" i="48" s="1"/>
  <c r="P16" i="48"/>
  <c r="Q16" i="48" s="1"/>
  <c r="O16" i="48"/>
  <c r="N16" i="48"/>
  <c r="L16" i="48"/>
  <c r="M16" i="48" s="1"/>
  <c r="J16" i="48"/>
  <c r="K16" i="48" s="1"/>
  <c r="AY15" i="48"/>
  <c r="AX15" i="48"/>
  <c r="AV15" i="48"/>
  <c r="AT15" i="48"/>
  <c r="AR15" i="48"/>
  <c r="AO15" i="48"/>
  <c r="AM15" i="48"/>
  <c r="AL15" i="48"/>
  <c r="AJ15" i="48"/>
  <c r="AE15" i="48"/>
  <c r="AF15" i="48" s="1"/>
  <c r="AC15" i="48"/>
  <c r="AB15" i="48"/>
  <c r="X15" i="48"/>
  <c r="Y15" i="48" s="1"/>
  <c r="V15" i="48"/>
  <c r="W15" i="48" s="1"/>
  <c r="T15" i="48"/>
  <c r="U15" i="48" s="1"/>
  <c r="R15" i="48"/>
  <c r="S15" i="48" s="1"/>
  <c r="Q15" i="48"/>
  <c r="P15" i="48"/>
  <c r="N15" i="48"/>
  <c r="O15" i="48" s="1"/>
  <c r="L15" i="48"/>
  <c r="M15" i="48" s="1"/>
  <c r="J15" i="48"/>
  <c r="K15" i="48" s="1"/>
  <c r="AY14" i="48"/>
  <c r="AX14" i="48"/>
  <c r="AV14" i="48"/>
  <c r="AT14" i="48"/>
  <c r="AR14" i="48"/>
  <c r="AO14" i="48"/>
  <c r="AM14" i="48"/>
  <c r="AL14" i="48"/>
  <c r="AJ14" i="48"/>
  <c r="AF14" i="48"/>
  <c r="AE14" i="48"/>
  <c r="AC14" i="48"/>
  <c r="AB14" i="48"/>
  <c r="X14" i="48"/>
  <c r="Y14" i="48" s="1"/>
  <c r="V14" i="48"/>
  <c r="W14" i="48" s="1"/>
  <c r="T14" i="48"/>
  <c r="U14" i="48" s="1"/>
  <c r="R14" i="48"/>
  <c r="S14" i="48" s="1"/>
  <c r="P14" i="48"/>
  <c r="Q14" i="48" s="1"/>
  <c r="N14" i="48"/>
  <c r="O14" i="48" s="1"/>
  <c r="M14" i="48"/>
  <c r="L14" i="48"/>
  <c r="K14" i="48"/>
  <c r="J14" i="48"/>
  <c r="AY13" i="48"/>
  <c r="AX13" i="48"/>
  <c r="AV13" i="48"/>
  <c r="AT13" i="48"/>
  <c r="AR13" i="48"/>
  <c r="AO13" i="48"/>
  <c r="AM13" i="48"/>
  <c r="AL13" i="48"/>
  <c r="AJ13" i="48"/>
  <c r="AE13" i="48"/>
  <c r="AF13" i="48" s="1"/>
  <c r="AC13" i="48"/>
  <c r="AB13" i="48"/>
  <c r="X13" i="48"/>
  <c r="Y13" i="48" s="1"/>
  <c r="V13" i="48"/>
  <c r="W13" i="48" s="1"/>
  <c r="T13" i="48"/>
  <c r="U13" i="48" s="1"/>
  <c r="R13" i="48"/>
  <c r="S13" i="48" s="1"/>
  <c r="P13" i="48"/>
  <c r="Q13" i="48" s="1"/>
  <c r="N13" i="48"/>
  <c r="O13" i="48" s="1"/>
  <c r="L13" i="48"/>
  <c r="M13" i="48" s="1"/>
  <c r="J13" i="48"/>
  <c r="K13" i="48" s="1"/>
  <c r="AY12" i="48"/>
  <c r="AR12" i="48"/>
  <c r="AO12" i="48"/>
  <c r="AM12" i="48"/>
  <c r="AL12" i="48"/>
  <c r="AJ12" i="48"/>
  <c r="AF12" i="48"/>
  <c r="AE12" i="48"/>
  <c r="AC12" i="48"/>
  <c r="AB12" i="48"/>
  <c r="Y12" i="48"/>
  <c r="X12" i="48"/>
  <c r="V12" i="48"/>
  <c r="W12" i="48" s="1"/>
  <c r="T12" i="48"/>
  <c r="U12" i="48" s="1"/>
  <c r="S12" i="48"/>
  <c r="R12" i="48"/>
  <c r="P12" i="48"/>
  <c r="Q12" i="48" s="1"/>
  <c r="N12" i="48"/>
  <c r="O12" i="48" s="1"/>
  <c r="M12" i="48"/>
  <c r="L12" i="48"/>
  <c r="K12" i="48"/>
  <c r="J12" i="48"/>
  <c r="AY11" i="48"/>
  <c r="AR11" i="48"/>
  <c r="AO11" i="48"/>
  <c r="AM11" i="48"/>
  <c r="AL11" i="48"/>
  <c r="AJ11" i="48"/>
  <c r="AE11" i="48"/>
  <c r="AF11" i="48" s="1"/>
  <c r="AC11" i="48"/>
  <c r="AB11" i="48"/>
  <c r="X11" i="48"/>
  <c r="Y11" i="48" s="1"/>
  <c r="V11" i="48"/>
  <c r="W11" i="48" s="1"/>
  <c r="U11" i="48"/>
  <c r="T11" i="48"/>
  <c r="R11" i="48"/>
  <c r="S11" i="48" s="1"/>
  <c r="P11" i="48"/>
  <c r="Q11" i="48" s="1"/>
  <c r="N11" i="48"/>
  <c r="O11" i="48" s="1"/>
  <c r="M11" i="48"/>
  <c r="L11" i="48"/>
  <c r="J11" i="48"/>
  <c r="K11" i="48" s="1"/>
  <c r="AY10" i="48"/>
  <c r="AR10" i="48"/>
  <c r="AO10" i="48"/>
  <c r="AM10" i="48"/>
  <c r="AL10" i="48"/>
  <c r="AJ10" i="48"/>
  <c r="AE10" i="48"/>
  <c r="AF10" i="48" s="1"/>
  <c r="AC10" i="48"/>
  <c r="AB10" i="48"/>
  <c r="Y10" i="48"/>
  <c r="X10" i="48"/>
  <c r="W10" i="48"/>
  <c r="V10" i="48"/>
  <c r="T10" i="48"/>
  <c r="U10" i="48" s="1"/>
  <c r="R10" i="48"/>
  <c r="S10" i="48" s="1"/>
  <c r="P10" i="48"/>
  <c r="Q10" i="48" s="1"/>
  <c r="N10" i="48"/>
  <c r="O10" i="48" s="1"/>
  <c r="L10" i="48"/>
  <c r="M10" i="48" s="1"/>
  <c r="J10" i="48"/>
  <c r="K10" i="48" s="1"/>
  <c r="AY9" i="48"/>
  <c r="AR9" i="48"/>
  <c r="AO9" i="48"/>
  <c r="AM9" i="48"/>
  <c r="AL9" i="48"/>
  <c r="AJ9" i="48"/>
  <c r="AE9" i="48"/>
  <c r="AF9" i="48" s="1"/>
  <c r="AC9" i="48"/>
  <c r="AB9" i="48"/>
  <c r="X9" i="48"/>
  <c r="Y9" i="48" s="1"/>
  <c r="V9" i="48"/>
  <c r="W9" i="48" s="1"/>
  <c r="T9" i="48"/>
  <c r="U9" i="48" s="1"/>
  <c r="R9" i="48"/>
  <c r="S9" i="48" s="1"/>
  <c r="P9" i="48"/>
  <c r="Q9" i="48" s="1"/>
  <c r="N9" i="48"/>
  <c r="O9" i="48" s="1"/>
  <c r="L9" i="48"/>
  <c r="M9" i="48" s="1"/>
  <c r="K9" i="48"/>
  <c r="J9" i="48"/>
  <c r="AY8" i="48"/>
  <c r="AR8" i="48"/>
  <c r="AO8" i="48"/>
  <c r="AM8" i="48"/>
  <c r="AL8" i="48"/>
  <c r="AJ8" i="48"/>
  <c r="AF8" i="48"/>
  <c r="AE8" i="48"/>
  <c r="AC8" i="48"/>
  <c r="AB8" i="48"/>
  <c r="Y8" i="48"/>
  <c r="X8" i="48"/>
  <c r="V8" i="48"/>
  <c r="W8" i="48" s="1"/>
  <c r="U8" i="48"/>
  <c r="T8" i="48"/>
  <c r="S8" i="48"/>
  <c r="R8" i="48"/>
  <c r="Q8" i="48"/>
  <c r="P8" i="48"/>
  <c r="N8" i="48"/>
  <c r="O8" i="48" s="1"/>
  <c r="M8" i="48"/>
  <c r="L8" i="48"/>
  <c r="K8" i="48"/>
  <c r="J8" i="48"/>
  <c r="AY7" i="48"/>
  <c r="AR7" i="48"/>
  <c r="AO7" i="48"/>
  <c r="AM7" i="48"/>
  <c r="AL7" i="48"/>
  <c r="AJ7" i="48"/>
  <c r="AE7" i="48"/>
  <c r="AF7" i="48" s="1"/>
  <c r="AC7" i="48"/>
  <c r="AB7" i="48"/>
  <c r="X7" i="48"/>
  <c r="Y7" i="48" s="1"/>
  <c r="V7" i="48"/>
  <c r="W7" i="48" s="1"/>
  <c r="T7" i="48"/>
  <c r="U7" i="48" s="1"/>
  <c r="R7" i="48"/>
  <c r="S7" i="48" s="1"/>
  <c r="P7" i="48"/>
  <c r="Q7" i="48" s="1"/>
  <c r="N7" i="48"/>
  <c r="O7" i="48" s="1"/>
  <c r="L7" i="48"/>
  <c r="M7" i="48" s="1"/>
  <c r="J7" i="48"/>
  <c r="K7" i="48" s="1"/>
  <c r="AY6" i="48"/>
  <c r="AX6" i="48"/>
  <c r="AX27" i="48" s="1"/>
  <c r="AW6" i="48"/>
  <c r="AV6" i="48"/>
  <c r="AV27" i="48" s="1"/>
  <c r="AU6" i="48"/>
  <c r="AT6" i="48"/>
  <c r="AT27" i="48" s="1"/>
  <c r="AS6" i="48"/>
  <c r="AR6" i="48"/>
  <c r="AO6" i="48"/>
  <c r="AM6" i="48"/>
  <c r="AL6" i="48"/>
  <c r="AJ6" i="48"/>
  <c r="AE6" i="48"/>
  <c r="AF6" i="48" s="1"/>
  <c r="AC6" i="48"/>
  <c r="AB6" i="48"/>
  <c r="X6" i="48"/>
  <c r="Y6" i="48" s="1"/>
  <c r="V6" i="48"/>
  <c r="W6" i="48" s="1"/>
  <c r="T6" i="48"/>
  <c r="U6" i="48" s="1"/>
  <c r="S6" i="48"/>
  <c r="R6" i="48"/>
  <c r="P6" i="48"/>
  <c r="Q6" i="48" s="1"/>
  <c r="N6" i="48"/>
  <c r="O6" i="48" s="1"/>
  <c r="L6" i="48"/>
  <c r="M6" i="48" s="1"/>
  <c r="K6" i="48"/>
  <c r="J6" i="48"/>
  <c r="AY5" i="48"/>
  <c r="AR5" i="48"/>
  <c r="AO5" i="48"/>
  <c r="AC5" i="48"/>
  <c r="AB5" i="48"/>
  <c r="X5" i="48"/>
  <c r="Y5" i="48" s="1"/>
  <c r="V5" i="48"/>
  <c r="W5" i="48" s="1"/>
  <c r="T5" i="48"/>
  <c r="U5" i="48" s="1"/>
  <c r="S5" i="48"/>
  <c r="R5" i="48"/>
  <c r="P5" i="48"/>
  <c r="Q5" i="48" s="1"/>
  <c r="N5" i="48"/>
  <c r="O5" i="48" s="1"/>
  <c r="M5" i="48"/>
  <c r="L5" i="48"/>
  <c r="J5" i="48"/>
  <c r="K5" i="48" s="1"/>
  <c r="AK3" i="48"/>
  <c r="AI3" i="48"/>
  <c r="AH3" i="48"/>
  <c r="AG3" i="48"/>
  <c r="AZ3" i="48"/>
  <c r="AA3" i="48"/>
  <c r="AR111" i="47"/>
  <c r="AQ111" i="47"/>
  <c r="AP111" i="47"/>
  <c r="AO111" i="47"/>
  <c r="AM111" i="47"/>
  <c r="AL111" i="47"/>
  <c r="AJ111" i="47"/>
  <c r="AF111" i="47"/>
  <c r="AE111" i="47"/>
  <c r="AC111" i="47"/>
  <c r="AB111" i="47"/>
  <c r="Y111" i="47"/>
  <c r="X111" i="47"/>
  <c r="V111" i="47"/>
  <c r="W111" i="47" s="1"/>
  <c r="U111" i="47"/>
  <c r="T111" i="47"/>
  <c r="S111" i="47"/>
  <c r="R111" i="47"/>
  <c r="Q111" i="47"/>
  <c r="P111" i="47"/>
  <c r="N111" i="47"/>
  <c r="O111" i="47" s="1"/>
  <c r="M111" i="47"/>
  <c r="L111" i="47"/>
  <c r="K111" i="47"/>
  <c r="J111" i="47"/>
  <c r="AR110" i="47"/>
  <c r="AQ110" i="47"/>
  <c r="AP110" i="47"/>
  <c r="AO110" i="47"/>
  <c r="AM110" i="47"/>
  <c r="AL110" i="47"/>
  <c r="AJ110" i="47"/>
  <c r="AE110" i="47"/>
  <c r="AF110" i="47" s="1"/>
  <c r="AC110" i="47"/>
  <c r="AB110" i="47"/>
  <c r="X110" i="47"/>
  <c r="Y110" i="47" s="1"/>
  <c r="V110" i="47"/>
  <c r="W110" i="47" s="1"/>
  <c r="T110" i="47"/>
  <c r="U110" i="47" s="1"/>
  <c r="R110" i="47"/>
  <c r="S110" i="47" s="1"/>
  <c r="P110" i="47"/>
  <c r="Q110" i="47" s="1"/>
  <c r="N110" i="47"/>
  <c r="O110" i="47" s="1"/>
  <c r="L110" i="47"/>
  <c r="M110" i="47" s="1"/>
  <c r="J110" i="47"/>
  <c r="K110" i="47" s="1"/>
  <c r="AR109" i="47"/>
  <c r="AQ109" i="47"/>
  <c r="AP109" i="47"/>
  <c r="AO109" i="47"/>
  <c r="AM109" i="47"/>
  <c r="AL109" i="47"/>
  <c r="AJ109" i="47"/>
  <c r="AF109" i="47"/>
  <c r="AE109" i="47"/>
  <c r="AC109" i="47"/>
  <c r="AB109" i="47"/>
  <c r="X109" i="47"/>
  <c r="Y109" i="47" s="1"/>
  <c r="W109" i="47"/>
  <c r="V109" i="47"/>
  <c r="U109" i="47"/>
  <c r="T109" i="47"/>
  <c r="S109" i="47"/>
  <c r="R109" i="47"/>
  <c r="P109" i="47"/>
  <c r="Q109" i="47" s="1"/>
  <c r="O109" i="47"/>
  <c r="N109" i="47"/>
  <c r="M109" i="47"/>
  <c r="L109" i="47"/>
  <c r="K109" i="47"/>
  <c r="J109" i="47"/>
  <c r="AR108" i="47"/>
  <c r="AQ108" i="47"/>
  <c r="AP108" i="47"/>
  <c r="AO108" i="47"/>
  <c r="AM108" i="47"/>
  <c r="AL108" i="47"/>
  <c r="AJ108" i="47"/>
  <c r="AE108" i="47"/>
  <c r="AF108" i="47" s="1"/>
  <c r="AC108" i="47"/>
  <c r="AB108" i="47"/>
  <c r="X108" i="47"/>
  <c r="Y108" i="47" s="1"/>
  <c r="V108" i="47"/>
  <c r="W108" i="47" s="1"/>
  <c r="T108" i="47"/>
  <c r="U108" i="47" s="1"/>
  <c r="S108" i="47"/>
  <c r="R108" i="47"/>
  <c r="P108" i="47"/>
  <c r="Q108" i="47" s="1"/>
  <c r="N108" i="47"/>
  <c r="O108" i="47" s="1"/>
  <c r="L108" i="47"/>
  <c r="M108" i="47" s="1"/>
  <c r="K108" i="47"/>
  <c r="J108" i="47"/>
  <c r="AR107" i="47"/>
  <c r="AQ107" i="47"/>
  <c r="AP107" i="47"/>
  <c r="AO107" i="47"/>
  <c r="AM107" i="47"/>
  <c r="AL107" i="47"/>
  <c r="AJ107" i="47"/>
  <c r="AF107" i="47"/>
  <c r="AE107" i="47"/>
  <c r="AC107" i="47"/>
  <c r="AB107" i="47"/>
  <c r="Y107" i="47"/>
  <c r="X107" i="47"/>
  <c r="W107" i="47"/>
  <c r="V107" i="47"/>
  <c r="U107" i="47"/>
  <c r="T107" i="47"/>
  <c r="R107" i="47"/>
  <c r="S107" i="47" s="1"/>
  <c r="Q107" i="47"/>
  <c r="P107" i="47"/>
  <c r="O107" i="47"/>
  <c r="N107" i="47"/>
  <c r="M107" i="47"/>
  <c r="L107" i="47"/>
  <c r="J107" i="47"/>
  <c r="K107" i="47" s="1"/>
  <c r="AR106" i="47"/>
  <c r="AQ106" i="47"/>
  <c r="AP106" i="47"/>
  <c r="AO106" i="47"/>
  <c r="AM106" i="47"/>
  <c r="AL106" i="47"/>
  <c r="AJ106" i="47"/>
  <c r="AF106" i="47"/>
  <c r="AE106" i="47"/>
  <c r="AC106" i="47"/>
  <c r="AB106" i="47"/>
  <c r="X106" i="47"/>
  <c r="Y106" i="47" s="1"/>
  <c r="V106" i="47"/>
  <c r="W106" i="47" s="1"/>
  <c r="U106" i="47"/>
  <c r="T106" i="47"/>
  <c r="R106" i="47"/>
  <c r="S106" i="47" s="1"/>
  <c r="P106" i="47"/>
  <c r="Q106" i="47" s="1"/>
  <c r="N106" i="47"/>
  <c r="O106" i="47" s="1"/>
  <c r="M106" i="47"/>
  <c r="L106" i="47"/>
  <c r="J106" i="47"/>
  <c r="K106" i="47" s="1"/>
  <c r="AR105" i="47"/>
  <c r="AQ105" i="47"/>
  <c r="AP105" i="47"/>
  <c r="AO105" i="47"/>
  <c r="AM105" i="47"/>
  <c r="AL105" i="47"/>
  <c r="AJ105" i="47"/>
  <c r="AE105" i="47"/>
  <c r="AF105" i="47" s="1"/>
  <c r="AC105" i="47"/>
  <c r="AB105" i="47"/>
  <c r="Y105" i="47"/>
  <c r="X105" i="47"/>
  <c r="W105" i="47"/>
  <c r="V105" i="47"/>
  <c r="T105" i="47"/>
  <c r="U105" i="47" s="1"/>
  <c r="S105" i="47"/>
  <c r="R105" i="47"/>
  <c r="Q105" i="47"/>
  <c r="P105" i="47"/>
  <c r="O105" i="47"/>
  <c r="N105" i="47"/>
  <c r="L105" i="47"/>
  <c r="M105" i="47" s="1"/>
  <c r="K105" i="47"/>
  <c r="J105" i="47"/>
  <c r="AY104" i="47"/>
  <c r="AR104" i="47"/>
  <c r="AQ104" i="47"/>
  <c r="AP104" i="47"/>
  <c r="AO104" i="47"/>
  <c r="AM104" i="47"/>
  <c r="AL104" i="47"/>
  <c r="AJ104" i="47"/>
  <c r="AF104" i="47"/>
  <c r="AE104" i="47"/>
  <c r="AC104" i="47"/>
  <c r="AB104" i="47"/>
  <c r="X104" i="47"/>
  <c r="Y104" i="47" s="1"/>
  <c r="W104" i="47"/>
  <c r="V104" i="47"/>
  <c r="U104" i="47"/>
  <c r="T104" i="47"/>
  <c r="S104" i="47"/>
  <c r="R104" i="47"/>
  <c r="P104" i="47"/>
  <c r="Q104" i="47" s="1"/>
  <c r="O104" i="47"/>
  <c r="N104" i="47"/>
  <c r="M104" i="47"/>
  <c r="L104" i="47"/>
  <c r="K104" i="47"/>
  <c r="J104" i="47"/>
  <c r="AY103" i="47"/>
  <c r="AR103" i="47"/>
  <c r="AQ103" i="47"/>
  <c r="AP103" i="47"/>
  <c r="AO103" i="47"/>
  <c r="AM103" i="47"/>
  <c r="AL103" i="47"/>
  <c r="AJ103" i="47"/>
  <c r="AE103" i="47"/>
  <c r="AF103" i="47" s="1"/>
  <c r="AC103" i="47"/>
  <c r="AB103" i="47"/>
  <c r="Y103" i="47"/>
  <c r="X103" i="47"/>
  <c r="W103" i="47"/>
  <c r="V103" i="47"/>
  <c r="T103" i="47"/>
  <c r="U103" i="47" s="1"/>
  <c r="S103" i="47"/>
  <c r="R103" i="47"/>
  <c r="Q103" i="47"/>
  <c r="P103" i="47"/>
  <c r="O103" i="47"/>
  <c r="N103" i="47"/>
  <c r="L103" i="47"/>
  <c r="M103" i="47" s="1"/>
  <c r="K103" i="47"/>
  <c r="J103" i="47"/>
  <c r="AY102" i="47"/>
  <c r="AR102" i="47"/>
  <c r="AQ102" i="47"/>
  <c r="AP102" i="47"/>
  <c r="AO102" i="47"/>
  <c r="AM102" i="47"/>
  <c r="AL102" i="47"/>
  <c r="AJ102" i="47"/>
  <c r="AF102" i="47"/>
  <c r="AE102" i="47"/>
  <c r="AC102" i="47"/>
  <c r="AB102" i="47"/>
  <c r="X102" i="47"/>
  <c r="Y102" i="47" s="1"/>
  <c r="W102" i="47"/>
  <c r="V102" i="47"/>
  <c r="U102" i="47"/>
  <c r="T102" i="47"/>
  <c r="S102" i="47"/>
  <c r="R102" i="47"/>
  <c r="P102" i="47"/>
  <c r="Q102" i="47" s="1"/>
  <c r="O102" i="47"/>
  <c r="N102" i="47"/>
  <c r="M102" i="47"/>
  <c r="L102" i="47"/>
  <c r="K102" i="47"/>
  <c r="J102" i="47"/>
  <c r="AY101" i="47"/>
  <c r="AR101" i="47"/>
  <c r="AQ101" i="47"/>
  <c r="AP101" i="47"/>
  <c r="AO101" i="47"/>
  <c r="AM101" i="47"/>
  <c r="AL101" i="47"/>
  <c r="AJ101" i="47"/>
  <c r="AE101" i="47"/>
  <c r="AF101" i="47" s="1"/>
  <c r="AC101" i="47"/>
  <c r="AB101" i="47"/>
  <c r="Y101" i="47"/>
  <c r="X101" i="47"/>
  <c r="W101" i="47"/>
  <c r="V101" i="47"/>
  <c r="T101" i="47"/>
  <c r="U101" i="47" s="1"/>
  <c r="S101" i="47"/>
  <c r="R101" i="47"/>
  <c r="Q101" i="47"/>
  <c r="P101" i="47"/>
  <c r="O101" i="47"/>
  <c r="N101" i="47"/>
  <c r="L101" i="47"/>
  <c r="M101" i="47" s="1"/>
  <c r="K101" i="47"/>
  <c r="J101" i="47"/>
  <c r="AY100" i="47"/>
  <c r="AR100" i="47"/>
  <c r="AQ100" i="47"/>
  <c r="AP100" i="47"/>
  <c r="AO100" i="47"/>
  <c r="AM100" i="47"/>
  <c r="AL100" i="47"/>
  <c r="AJ100" i="47"/>
  <c r="AF100" i="47"/>
  <c r="AE100" i="47"/>
  <c r="AC100" i="47"/>
  <c r="AB100" i="47"/>
  <c r="X100" i="47"/>
  <c r="Y100" i="47" s="1"/>
  <c r="W100" i="47"/>
  <c r="V100" i="47"/>
  <c r="U100" i="47"/>
  <c r="T100" i="47"/>
  <c r="S100" i="47"/>
  <c r="R100" i="47"/>
  <c r="P100" i="47"/>
  <c r="Q100" i="47" s="1"/>
  <c r="O100" i="47"/>
  <c r="N100" i="47"/>
  <c r="M100" i="47"/>
  <c r="L100" i="47"/>
  <c r="K100" i="47"/>
  <c r="J100" i="47"/>
  <c r="AY99" i="47"/>
  <c r="AR99" i="47"/>
  <c r="AQ99" i="47"/>
  <c r="AP99" i="47"/>
  <c r="AO99" i="47"/>
  <c r="AM99" i="47"/>
  <c r="AL99" i="47"/>
  <c r="AJ99" i="47"/>
  <c r="AE99" i="47"/>
  <c r="AF99" i="47" s="1"/>
  <c r="AC99" i="47"/>
  <c r="AB99" i="47"/>
  <c r="Y99" i="47"/>
  <c r="X99" i="47"/>
  <c r="W99" i="47"/>
  <c r="V99" i="47"/>
  <c r="T99" i="47"/>
  <c r="U99" i="47" s="1"/>
  <c r="S99" i="47"/>
  <c r="R99" i="47"/>
  <c r="Q99" i="47"/>
  <c r="P99" i="47"/>
  <c r="O99" i="47"/>
  <c r="N99" i="47"/>
  <c r="L99" i="47"/>
  <c r="M99" i="47" s="1"/>
  <c r="K99" i="47"/>
  <c r="J99" i="47"/>
  <c r="AY98" i="47"/>
  <c r="AR98" i="47"/>
  <c r="AO98" i="47"/>
  <c r="AM98" i="47"/>
  <c r="AL98" i="47"/>
  <c r="AJ98" i="47"/>
  <c r="AE98" i="47"/>
  <c r="AF98" i="47" s="1"/>
  <c r="AC98" i="47"/>
  <c r="AB98" i="47"/>
  <c r="X98" i="47"/>
  <c r="Y98" i="47" s="1"/>
  <c r="V98" i="47"/>
  <c r="W98" i="47" s="1"/>
  <c r="T98" i="47"/>
  <c r="U98" i="47" s="1"/>
  <c r="R98" i="47"/>
  <c r="S98" i="47" s="1"/>
  <c r="P98" i="47"/>
  <c r="Q98" i="47" s="1"/>
  <c r="O98" i="47"/>
  <c r="N98" i="47"/>
  <c r="M98" i="47"/>
  <c r="L98" i="47"/>
  <c r="J98" i="47"/>
  <c r="K98" i="47" s="1"/>
  <c r="AY97" i="47"/>
  <c r="AR97" i="47"/>
  <c r="AO97" i="47"/>
  <c r="AM97" i="47"/>
  <c r="AL97" i="47"/>
  <c r="AJ97" i="47"/>
  <c r="AE97" i="47"/>
  <c r="AF97" i="47" s="1"/>
  <c r="AC97" i="47"/>
  <c r="AB97" i="47"/>
  <c r="Y97" i="47"/>
  <c r="X97" i="47"/>
  <c r="W97" i="47"/>
  <c r="V97" i="47"/>
  <c r="T97" i="47"/>
  <c r="U97" i="47" s="1"/>
  <c r="R97" i="47"/>
  <c r="S97" i="47" s="1"/>
  <c r="Q97" i="47"/>
  <c r="P97" i="47"/>
  <c r="N97" i="47"/>
  <c r="O97" i="47" s="1"/>
  <c r="L97" i="47"/>
  <c r="M97" i="47" s="1"/>
  <c r="J97" i="47"/>
  <c r="K97" i="47" s="1"/>
  <c r="AY96" i="47"/>
  <c r="AR96" i="47"/>
  <c r="AO96" i="47"/>
  <c r="AM96" i="47"/>
  <c r="AL96" i="47"/>
  <c r="AJ96" i="47"/>
  <c r="AE96" i="47"/>
  <c r="AF96" i="47" s="1"/>
  <c r="AC96" i="47"/>
  <c r="AB96" i="47"/>
  <c r="X96" i="47"/>
  <c r="Y96" i="47" s="1"/>
  <c r="V96" i="47"/>
  <c r="W96" i="47" s="1"/>
  <c r="T96" i="47"/>
  <c r="U96" i="47" s="1"/>
  <c r="R96" i="47"/>
  <c r="S96" i="47" s="1"/>
  <c r="P96" i="47"/>
  <c r="Q96" i="47" s="1"/>
  <c r="O96" i="47"/>
  <c r="N96" i="47"/>
  <c r="M96" i="47"/>
  <c r="L96" i="47"/>
  <c r="J96" i="47"/>
  <c r="K96" i="47" s="1"/>
  <c r="AY95" i="47"/>
  <c r="AR95" i="47"/>
  <c r="AO95" i="47"/>
  <c r="AM95" i="47"/>
  <c r="AL95" i="47"/>
  <c r="AJ95" i="47"/>
  <c r="AE95" i="47"/>
  <c r="AF95" i="47" s="1"/>
  <c r="AC95" i="47"/>
  <c r="AB95" i="47"/>
  <c r="Y95" i="47"/>
  <c r="X95" i="47"/>
  <c r="W95" i="47"/>
  <c r="V95" i="47"/>
  <c r="T95" i="47"/>
  <c r="U95" i="47" s="1"/>
  <c r="R95" i="47"/>
  <c r="S95" i="47" s="1"/>
  <c r="Q95" i="47"/>
  <c r="P95" i="47"/>
  <c r="N95" i="47"/>
  <c r="O95" i="47" s="1"/>
  <c r="L95" i="47"/>
  <c r="M95" i="47" s="1"/>
  <c r="K95" i="47"/>
  <c r="J95" i="47"/>
  <c r="AY94" i="47"/>
  <c r="AR94" i="47"/>
  <c r="AO94" i="47"/>
  <c r="AM94" i="47"/>
  <c r="AL94" i="47"/>
  <c r="AJ94" i="47"/>
  <c r="AE94" i="47"/>
  <c r="AF94" i="47" s="1"/>
  <c r="AC94" i="47"/>
  <c r="AB94" i="47"/>
  <c r="X94" i="47"/>
  <c r="Y94" i="47" s="1"/>
  <c r="W94" i="47"/>
  <c r="V94" i="47"/>
  <c r="U94" i="47"/>
  <c r="T94" i="47"/>
  <c r="S94" i="47"/>
  <c r="R94" i="47"/>
  <c r="P94" i="47"/>
  <c r="Q94" i="47" s="1"/>
  <c r="O94" i="47"/>
  <c r="N94" i="47"/>
  <c r="L94" i="47"/>
  <c r="M94" i="47" s="1"/>
  <c r="K94" i="47"/>
  <c r="J94" i="47"/>
  <c r="AY93" i="47"/>
  <c r="AR93" i="47"/>
  <c r="AO93" i="47"/>
  <c r="AM93" i="47"/>
  <c r="AL93" i="47"/>
  <c r="AJ93" i="47"/>
  <c r="AE93" i="47"/>
  <c r="AF93" i="47" s="1"/>
  <c r="AC93" i="47"/>
  <c r="AB93" i="47"/>
  <c r="X93" i="47"/>
  <c r="Y93" i="47" s="1"/>
  <c r="W93" i="47"/>
  <c r="V93" i="47"/>
  <c r="T93" i="47"/>
  <c r="U93" i="47" s="1"/>
  <c r="R93" i="47"/>
  <c r="S93" i="47" s="1"/>
  <c r="P93" i="47"/>
  <c r="Q93" i="47" s="1"/>
  <c r="N93" i="47"/>
  <c r="O93" i="47" s="1"/>
  <c r="L93" i="47"/>
  <c r="M93" i="47" s="1"/>
  <c r="J93" i="47"/>
  <c r="K93" i="47" s="1"/>
  <c r="AY92" i="47"/>
  <c r="AR92" i="47"/>
  <c r="AO92" i="47"/>
  <c r="AM92" i="47"/>
  <c r="AL92" i="47"/>
  <c r="AJ92" i="47"/>
  <c r="AE92" i="47"/>
  <c r="AF92" i="47" s="1"/>
  <c r="AC92" i="47"/>
  <c r="AB92" i="47"/>
  <c r="X92" i="47"/>
  <c r="Y92" i="47" s="1"/>
  <c r="V92" i="47"/>
  <c r="W92" i="47" s="1"/>
  <c r="T92" i="47"/>
  <c r="U92" i="47" s="1"/>
  <c r="S92" i="47"/>
  <c r="R92" i="47"/>
  <c r="P92" i="47"/>
  <c r="Q92" i="47" s="1"/>
  <c r="N92" i="47"/>
  <c r="O92" i="47" s="1"/>
  <c r="L92" i="47"/>
  <c r="M92" i="47" s="1"/>
  <c r="K92" i="47"/>
  <c r="J92" i="47"/>
  <c r="AY91" i="47"/>
  <c r="AR91" i="47"/>
  <c r="AO91" i="47"/>
  <c r="AM91" i="47"/>
  <c r="AL91" i="47"/>
  <c r="AJ91" i="47"/>
  <c r="AE91" i="47"/>
  <c r="AF91" i="47" s="1"/>
  <c r="AC91" i="47"/>
  <c r="AB91" i="47"/>
  <c r="X91" i="47"/>
  <c r="Y91" i="47" s="1"/>
  <c r="V91" i="47"/>
  <c r="W91" i="47" s="1"/>
  <c r="T91" i="47"/>
  <c r="U91" i="47" s="1"/>
  <c r="S91" i="47"/>
  <c r="R91" i="47"/>
  <c r="P91" i="47"/>
  <c r="Q91" i="47" s="1"/>
  <c r="N91" i="47"/>
  <c r="O91" i="47" s="1"/>
  <c r="L91" i="47"/>
  <c r="M91" i="47" s="1"/>
  <c r="J91" i="47"/>
  <c r="K91" i="47" s="1"/>
  <c r="AY90" i="47"/>
  <c r="AR90" i="47"/>
  <c r="AO90" i="47"/>
  <c r="AM90" i="47"/>
  <c r="AL90" i="47"/>
  <c r="AJ90" i="47"/>
  <c r="AE90" i="47"/>
  <c r="AF90" i="47" s="1"/>
  <c r="AC90" i="47"/>
  <c r="AB90" i="47"/>
  <c r="X90" i="47"/>
  <c r="Y90" i="47" s="1"/>
  <c r="V90" i="47"/>
  <c r="W90" i="47" s="1"/>
  <c r="T90" i="47"/>
  <c r="U90" i="47" s="1"/>
  <c r="R90" i="47"/>
  <c r="S90" i="47" s="1"/>
  <c r="P90" i="47"/>
  <c r="Q90" i="47" s="1"/>
  <c r="N90" i="47"/>
  <c r="O90" i="47" s="1"/>
  <c r="L90" i="47"/>
  <c r="M90" i="47" s="1"/>
  <c r="J90" i="47"/>
  <c r="K90" i="47" s="1"/>
  <c r="AY89" i="47"/>
  <c r="AR89" i="47"/>
  <c r="AO89" i="47"/>
  <c r="AM89" i="47"/>
  <c r="AL89" i="47"/>
  <c r="AJ89" i="47"/>
  <c r="AE89" i="47"/>
  <c r="AF89" i="47" s="1"/>
  <c r="AC89" i="47"/>
  <c r="AB89" i="47"/>
  <c r="Y89" i="47"/>
  <c r="X89" i="47"/>
  <c r="V89" i="47"/>
  <c r="W89" i="47" s="1"/>
  <c r="T89" i="47"/>
  <c r="U89" i="47" s="1"/>
  <c r="R89" i="47"/>
  <c r="S89" i="47" s="1"/>
  <c r="P89" i="47"/>
  <c r="Q89" i="47" s="1"/>
  <c r="N89" i="47"/>
  <c r="O89" i="47" s="1"/>
  <c r="L89" i="47"/>
  <c r="M89" i="47" s="1"/>
  <c r="J89" i="47"/>
  <c r="K89" i="47" s="1"/>
  <c r="AY88" i="47"/>
  <c r="AR88" i="47"/>
  <c r="AO88" i="47"/>
  <c r="AM88" i="47"/>
  <c r="AL88" i="47"/>
  <c r="AJ88" i="47"/>
  <c r="AE88" i="47"/>
  <c r="AF88" i="47" s="1"/>
  <c r="AC88" i="47"/>
  <c r="AB88" i="47"/>
  <c r="X88" i="47"/>
  <c r="Y88" i="47" s="1"/>
  <c r="V88" i="47"/>
  <c r="W88" i="47" s="1"/>
  <c r="T88" i="47"/>
  <c r="U88" i="47" s="1"/>
  <c r="R88" i="47"/>
  <c r="S88" i="47" s="1"/>
  <c r="P88" i="47"/>
  <c r="Q88" i="47" s="1"/>
  <c r="N88" i="47"/>
  <c r="O88" i="47" s="1"/>
  <c r="M88" i="47"/>
  <c r="L88" i="47"/>
  <c r="J88" i="47"/>
  <c r="K88" i="47" s="1"/>
  <c r="AY87" i="47"/>
  <c r="AR87" i="47"/>
  <c r="AO87" i="47"/>
  <c r="AM87" i="47"/>
  <c r="AL87" i="47"/>
  <c r="AJ87" i="47"/>
  <c r="AE87" i="47"/>
  <c r="AF87" i="47" s="1"/>
  <c r="AC87" i="47"/>
  <c r="AB87" i="47"/>
  <c r="X87" i="47"/>
  <c r="Y87" i="47" s="1"/>
  <c r="W87" i="47"/>
  <c r="V87" i="47"/>
  <c r="T87" i="47"/>
  <c r="U87" i="47" s="1"/>
  <c r="R87" i="47"/>
  <c r="S87" i="47" s="1"/>
  <c r="P87" i="47"/>
  <c r="Q87" i="47" s="1"/>
  <c r="N87" i="47"/>
  <c r="O87" i="47" s="1"/>
  <c r="L87" i="47"/>
  <c r="M87" i="47" s="1"/>
  <c r="J87" i="47"/>
  <c r="K87" i="47" s="1"/>
  <c r="AY86" i="47"/>
  <c r="AR86" i="47"/>
  <c r="AO86" i="47"/>
  <c r="AM86" i="47"/>
  <c r="AL86" i="47"/>
  <c r="AJ86" i="47"/>
  <c r="AE86" i="47"/>
  <c r="AF86" i="47" s="1"/>
  <c r="AC86" i="47"/>
  <c r="AB86" i="47"/>
  <c r="X86" i="47"/>
  <c r="Y86" i="47" s="1"/>
  <c r="V86" i="47"/>
  <c r="W86" i="47" s="1"/>
  <c r="T86" i="47"/>
  <c r="U86" i="47" s="1"/>
  <c r="R86" i="47"/>
  <c r="S86" i="47" s="1"/>
  <c r="P86" i="47"/>
  <c r="Q86" i="47" s="1"/>
  <c r="O86" i="47"/>
  <c r="N86" i="47"/>
  <c r="L86" i="47"/>
  <c r="M86" i="47" s="1"/>
  <c r="J86" i="47"/>
  <c r="K86" i="47" s="1"/>
  <c r="AY85" i="47"/>
  <c r="AR85" i="47"/>
  <c r="AO85" i="47"/>
  <c r="AM85" i="47"/>
  <c r="AL85" i="47"/>
  <c r="AJ85" i="47"/>
  <c r="AE85" i="47"/>
  <c r="AF85" i="47" s="1"/>
  <c r="AC85" i="47"/>
  <c r="AB85" i="47"/>
  <c r="X85" i="47"/>
  <c r="Y85" i="47" s="1"/>
  <c r="V85" i="47"/>
  <c r="W85" i="47" s="1"/>
  <c r="T85" i="47"/>
  <c r="U85" i="47" s="1"/>
  <c r="R85" i="47"/>
  <c r="S85" i="47" s="1"/>
  <c r="P85" i="47"/>
  <c r="Q85" i="47" s="1"/>
  <c r="N85" i="47"/>
  <c r="O85" i="47" s="1"/>
  <c r="L85" i="47"/>
  <c r="M85" i="47" s="1"/>
  <c r="J85" i="47"/>
  <c r="K85" i="47" s="1"/>
  <c r="AY84" i="47"/>
  <c r="AR84" i="47"/>
  <c r="AO84" i="47"/>
  <c r="AM84" i="47"/>
  <c r="AL84" i="47"/>
  <c r="AJ84" i="47"/>
  <c r="AE84" i="47"/>
  <c r="AF84" i="47" s="1"/>
  <c r="AC84" i="47"/>
  <c r="AB84" i="47"/>
  <c r="X84" i="47"/>
  <c r="Y84" i="47" s="1"/>
  <c r="V84" i="47"/>
  <c r="W84" i="47" s="1"/>
  <c r="T84" i="47"/>
  <c r="U84" i="47" s="1"/>
  <c r="R84" i="47"/>
  <c r="S84" i="47" s="1"/>
  <c r="P84" i="47"/>
  <c r="Q84" i="47" s="1"/>
  <c r="N84" i="47"/>
  <c r="O84" i="47" s="1"/>
  <c r="L84" i="47"/>
  <c r="M84" i="47" s="1"/>
  <c r="J84" i="47"/>
  <c r="K84" i="47" s="1"/>
  <c r="AY83" i="47"/>
  <c r="AR83" i="47"/>
  <c r="AO83" i="47"/>
  <c r="AM83" i="47"/>
  <c r="AL83" i="47"/>
  <c r="AJ83" i="47"/>
  <c r="AE83" i="47"/>
  <c r="AF83" i="47" s="1"/>
  <c r="AC83" i="47"/>
  <c r="AB83" i="47"/>
  <c r="X83" i="47"/>
  <c r="Y83" i="47" s="1"/>
  <c r="W83" i="47"/>
  <c r="V83" i="47"/>
  <c r="T83" i="47"/>
  <c r="U83" i="47" s="1"/>
  <c r="R83" i="47"/>
  <c r="S83" i="47" s="1"/>
  <c r="P83" i="47"/>
  <c r="Q83" i="47" s="1"/>
  <c r="O83" i="47"/>
  <c r="N83" i="47"/>
  <c r="M83" i="47"/>
  <c r="L83" i="47"/>
  <c r="J83" i="47"/>
  <c r="K83" i="47" s="1"/>
  <c r="AY82" i="47"/>
  <c r="AR82" i="47"/>
  <c r="AO82" i="47"/>
  <c r="AM82" i="47"/>
  <c r="AL82" i="47"/>
  <c r="AJ82" i="47"/>
  <c r="AE82" i="47"/>
  <c r="AF82" i="47" s="1"/>
  <c r="AC82" i="47"/>
  <c r="AB82" i="47"/>
  <c r="X82" i="47"/>
  <c r="Y82" i="47" s="1"/>
  <c r="V82" i="47"/>
  <c r="W82" i="47" s="1"/>
  <c r="T82" i="47"/>
  <c r="U82" i="47" s="1"/>
  <c r="S82" i="47"/>
  <c r="R82" i="47"/>
  <c r="P82" i="47"/>
  <c r="Q82" i="47" s="1"/>
  <c r="N82" i="47"/>
  <c r="O82" i="47" s="1"/>
  <c r="L82" i="47"/>
  <c r="M82" i="47" s="1"/>
  <c r="K82" i="47"/>
  <c r="J82" i="47"/>
  <c r="AY81" i="47"/>
  <c r="AR81" i="47"/>
  <c r="AO81" i="47"/>
  <c r="AM81" i="47"/>
  <c r="AL81" i="47"/>
  <c r="AJ81" i="47"/>
  <c r="AE81" i="47"/>
  <c r="AF81" i="47" s="1"/>
  <c r="AC81" i="47"/>
  <c r="AB81" i="47"/>
  <c r="Y81" i="47"/>
  <c r="X81" i="47"/>
  <c r="V81" i="47"/>
  <c r="W81" i="47" s="1"/>
  <c r="T81" i="47"/>
  <c r="U81" i="47" s="1"/>
  <c r="R81" i="47"/>
  <c r="S81" i="47" s="1"/>
  <c r="P81" i="47"/>
  <c r="Q81" i="47" s="1"/>
  <c r="O81" i="47"/>
  <c r="N81" i="47"/>
  <c r="L81" i="47"/>
  <c r="M81" i="47" s="1"/>
  <c r="J81" i="47"/>
  <c r="K81" i="47" s="1"/>
  <c r="AY80" i="47"/>
  <c r="AR80" i="47"/>
  <c r="AO80" i="47"/>
  <c r="AM80" i="47"/>
  <c r="AL80" i="47"/>
  <c r="AJ80" i="47"/>
  <c r="AE80" i="47"/>
  <c r="AF80" i="47" s="1"/>
  <c r="AC80" i="47"/>
  <c r="AB80" i="47"/>
  <c r="X80" i="47"/>
  <c r="Y80" i="47" s="1"/>
  <c r="V80" i="47"/>
  <c r="W80" i="47" s="1"/>
  <c r="T80" i="47"/>
  <c r="U80" i="47" s="1"/>
  <c r="S80" i="47"/>
  <c r="R80" i="47"/>
  <c r="P80" i="47"/>
  <c r="Q80" i="47" s="1"/>
  <c r="N80" i="47"/>
  <c r="O80" i="47" s="1"/>
  <c r="L80" i="47"/>
  <c r="M80" i="47" s="1"/>
  <c r="J80" i="47"/>
  <c r="K80" i="47" s="1"/>
  <c r="AY79" i="47"/>
  <c r="AR79" i="47"/>
  <c r="AO79" i="47"/>
  <c r="AM79" i="47"/>
  <c r="AL79" i="47"/>
  <c r="AJ79" i="47"/>
  <c r="AE79" i="47"/>
  <c r="AF79" i="47" s="1"/>
  <c r="AC79" i="47"/>
  <c r="AB79" i="47"/>
  <c r="X79" i="47"/>
  <c r="Y79" i="47" s="1"/>
  <c r="V79" i="47"/>
  <c r="W79" i="47" s="1"/>
  <c r="U79" i="47"/>
  <c r="T79" i="47"/>
  <c r="R79" i="47"/>
  <c r="S79" i="47" s="1"/>
  <c r="Q79" i="47"/>
  <c r="P79" i="47"/>
  <c r="N79" i="47"/>
  <c r="O79" i="47" s="1"/>
  <c r="L79" i="47"/>
  <c r="M79" i="47" s="1"/>
  <c r="J79" i="47"/>
  <c r="K79" i="47" s="1"/>
  <c r="AY78" i="47"/>
  <c r="AR78" i="47"/>
  <c r="AO78" i="47"/>
  <c r="AM78" i="47"/>
  <c r="AL78" i="47"/>
  <c r="AJ78" i="47"/>
  <c r="AE78" i="47"/>
  <c r="AF78" i="47" s="1"/>
  <c r="AC78" i="47"/>
  <c r="AB78" i="47"/>
  <c r="Y78" i="47"/>
  <c r="X78" i="47"/>
  <c r="V78" i="47"/>
  <c r="W78" i="47" s="1"/>
  <c r="T78" i="47"/>
  <c r="U78" i="47" s="1"/>
  <c r="S78" i="47"/>
  <c r="R78" i="47"/>
  <c r="P78" i="47"/>
  <c r="Q78" i="47" s="1"/>
  <c r="N78" i="47"/>
  <c r="O78" i="47" s="1"/>
  <c r="L78" i="47"/>
  <c r="M78" i="47" s="1"/>
  <c r="K78" i="47"/>
  <c r="J78" i="47"/>
  <c r="AY77" i="47"/>
  <c r="AR77" i="47"/>
  <c r="AO77" i="47"/>
  <c r="AM77" i="47"/>
  <c r="AL77" i="47"/>
  <c r="AJ77" i="47"/>
  <c r="AE77" i="47"/>
  <c r="AF77" i="47" s="1"/>
  <c r="AC77" i="47"/>
  <c r="AB77" i="47"/>
  <c r="X77" i="47"/>
  <c r="Y77" i="47" s="1"/>
  <c r="V77" i="47"/>
  <c r="W77" i="47" s="1"/>
  <c r="U77" i="47"/>
  <c r="T77" i="47"/>
  <c r="R77" i="47"/>
  <c r="S77" i="47" s="1"/>
  <c r="P77" i="47"/>
  <c r="Q77" i="47" s="1"/>
  <c r="N77" i="47"/>
  <c r="O77" i="47" s="1"/>
  <c r="L77" i="47"/>
  <c r="M77" i="47" s="1"/>
  <c r="J77" i="47"/>
  <c r="K77" i="47" s="1"/>
  <c r="AY76" i="47"/>
  <c r="AR76" i="47"/>
  <c r="AO76" i="47"/>
  <c r="AM76" i="47"/>
  <c r="AL76" i="47"/>
  <c r="AJ76" i="47"/>
  <c r="AE76" i="47"/>
  <c r="AF76" i="47" s="1"/>
  <c r="AC76" i="47"/>
  <c r="AB76" i="47"/>
  <c r="Y76" i="47"/>
  <c r="X76" i="47"/>
  <c r="V76" i="47"/>
  <c r="W76" i="47" s="1"/>
  <c r="T76" i="47"/>
  <c r="U76" i="47" s="1"/>
  <c r="R76" i="47"/>
  <c r="S76" i="47" s="1"/>
  <c r="P76" i="47"/>
  <c r="Q76" i="47" s="1"/>
  <c r="N76" i="47"/>
  <c r="O76" i="47" s="1"/>
  <c r="L76" i="47"/>
  <c r="M76" i="47" s="1"/>
  <c r="J76" i="47"/>
  <c r="K76" i="47" s="1"/>
  <c r="AY75" i="47"/>
  <c r="AR75" i="47"/>
  <c r="AO75" i="47"/>
  <c r="AM75" i="47"/>
  <c r="AL75" i="47"/>
  <c r="AJ75" i="47"/>
  <c r="AE75" i="47"/>
  <c r="AF75" i="47" s="1"/>
  <c r="AC75" i="47"/>
  <c r="AB75" i="47"/>
  <c r="X75" i="47"/>
  <c r="Y75" i="47" s="1"/>
  <c r="V75" i="47"/>
  <c r="W75" i="47" s="1"/>
  <c r="T75" i="47"/>
  <c r="U75" i="47" s="1"/>
  <c r="R75" i="47"/>
  <c r="S75" i="47" s="1"/>
  <c r="P75" i="47"/>
  <c r="Q75" i="47" s="1"/>
  <c r="N75" i="47"/>
  <c r="O75" i="47" s="1"/>
  <c r="L75" i="47"/>
  <c r="M75" i="47" s="1"/>
  <c r="J75" i="47"/>
  <c r="K75" i="47" s="1"/>
  <c r="AY74" i="47"/>
  <c r="AR74" i="47"/>
  <c r="AO74" i="47"/>
  <c r="AM74" i="47"/>
  <c r="AL74" i="47"/>
  <c r="AJ74" i="47"/>
  <c r="AF74" i="47"/>
  <c r="AE74" i="47"/>
  <c r="AC74" i="47"/>
  <c r="AB74" i="47"/>
  <c r="X74" i="47"/>
  <c r="Y74" i="47" s="1"/>
  <c r="V74" i="47"/>
  <c r="W74" i="47" s="1"/>
  <c r="U74" i="47"/>
  <c r="T74" i="47"/>
  <c r="R74" i="47"/>
  <c r="S74" i="47" s="1"/>
  <c r="Q74" i="47"/>
  <c r="P74" i="47"/>
  <c r="N74" i="47"/>
  <c r="O74" i="47" s="1"/>
  <c r="L74" i="47"/>
  <c r="M74" i="47" s="1"/>
  <c r="J74" i="47"/>
  <c r="K74" i="47" s="1"/>
  <c r="AY73" i="47"/>
  <c r="AR73" i="47"/>
  <c r="AO73" i="47"/>
  <c r="AM73" i="47"/>
  <c r="AL73" i="47"/>
  <c r="AJ73" i="47"/>
  <c r="AF73" i="47"/>
  <c r="AE73" i="47"/>
  <c r="AC73" i="47"/>
  <c r="AB73" i="47"/>
  <c r="X73" i="47"/>
  <c r="Y73" i="47" s="1"/>
  <c r="V73" i="47"/>
  <c r="W73" i="47" s="1"/>
  <c r="T73" i="47"/>
  <c r="U73" i="47" s="1"/>
  <c r="R73" i="47"/>
  <c r="S73" i="47" s="1"/>
  <c r="P73" i="47"/>
  <c r="Q73" i="47" s="1"/>
  <c r="N73" i="47"/>
  <c r="O73" i="47" s="1"/>
  <c r="L73" i="47"/>
  <c r="M73" i="47" s="1"/>
  <c r="J73" i="47"/>
  <c r="K73" i="47" s="1"/>
  <c r="AY72" i="47"/>
  <c r="AR72" i="47"/>
  <c r="AO72" i="47"/>
  <c r="AM72" i="47"/>
  <c r="AL72" i="47"/>
  <c r="AJ72" i="47"/>
  <c r="AE72" i="47"/>
  <c r="AF72" i="47" s="1"/>
  <c r="AC72" i="47"/>
  <c r="AB72" i="47"/>
  <c r="X72" i="47"/>
  <c r="Y72" i="47" s="1"/>
  <c r="V72" i="47"/>
  <c r="W72" i="47" s="1"/>
  <c r="U72" i="47"/>
  <c r="T72" i="47"/>
  <c r="R72" i="47"/>
  <c r="S72" i="47" s="1"/>
  <c r="P72" i="47"/>
  <c r="Q72" i="47" s="1"/>
  <c r="N72" i="47"/>
  <c r="O72" i="47" s="1"/>
  <c r="L72" i="47"/>
  <c r="M72" i="47" s="1"/>
  <c r="J72" i="47"/>
  <c r="K72" i="47" s="1"/>
  <c r="AY71" i="47"/>
  <c r="AR71" i="47"/>
  <c r="AO71" i="47"/>
  <c r="AM71" i="47"/>
  <c r="AL71" i="47"/>
  <c r="AJ71" i="47"/>
  <c r="AE71" i="47"/>
  <c r="AF71" i="47" s="1"/>
  <c r="AC71" i="47"/>
  <c r="AB71" i="47"/>
  <c r="X71" i="47"/>
  <c r="Y71" i="47" s="1"/>
  <c r="V71" i="47"/>
  <c r="W71" i="47" s="1"/>
  <c r="T71" i="47"/>
  <c r="U71" i="47" s="1"/>
  <c r="R71" i="47"/>
  <c r="S71" i="47" s="1"/>
  <c r="P71" i="47"/>
  <c r="Q71" i="47" s="1"/>
  <c r="N71" i="47"/>
  <c r="O71" i="47" s="1"/>
  <c r="M71" i="47"/>
  <c r="L71" i="47"/>
  <c r="J71" i="47"/>
  <c r="K71" i="47" s="1"/>
  <c r="AY70" i="47"/>
  <c r="AR70" i="47"/>
  <c r="AO70" i="47"/>
  <c r="AM70" i="47"/>
  <c r="AL70" i="47"/>
  <c r="AJ70" i="47"/>
  <c r="AE70" i="47"/>
  <c r="AF70" i="47" s="1"/>
  <c r="AC70" i="47"/>
  <c r="AB70" i="47"/>
  <c r="X70" i="47"/>
  <c r="Y70" i="47" s="1"/>
  <c r="V70" i="47"/>
  <c r="W70" i="47" s="1"/>
  <c r="T70" i="47"/>
  <c r="U70" i="47" s="1"/>
  <c r="S70" i="47"/>
  <c r="R70" i="47"/>
  <c r="P70" i="47"/>
  <c r="Q70" i="47" s="1"/>
  <c r="N70" i="47"/>
  <c r="O70" i="47" s="1"/>
  <c r="L70" i="47"/>
  <c r="M70" i="47" s="1"/>
  <c r="J70" i="47"/>
  <c r="K70" i="47" s="1"/>
  <c r="AY69" i="47"/>
  <c r="AR69" i="47"/>
  <c r="AO69" i="47"/>
  <c r="AM69" i="47"/>
  <c r="AL69" i="47"/>
  <c r="AJ69" i="47"/>
  <c r="AE69" i="47"/>
  <c r="AF69" i="47" s="1"/>
  <c r="AC69" i="47"/>
  <c r="AB69" i="47"/>
  <c r="Y69" i="47"/>
  <c r="X69" i="47"/>
  <c r="W69" i="47"/>
  <c r="V69" i="47"/>
  <c r="T69" i="47"/>
  <c r="U69" i="47" s="1"/>
  <c r="R69" i="47"/>
  <c r="S69" i="47" s="1"/>
  <c r="P69" i="47"/>
  <c r="Q69" i="47" s="1"/>
  <c r="N69" i="47"/>
  <c r="O69" i="47" s="1"/>
  <c r="L69" i="47"/>
  <c r="M69" i="47" s="1"/>
  <c r="J69" i="47"/>
  <c r="K69" i="47" s="1"/>
  <c r="AY68" i="47"/>
  <c r="AR68" i="47"/>
  <c r="AO68" i="47"/>
  <c r="AM68" i="47"/>
  <c r="AL68" i="47"/>
  <c r="AJ68" i="47"/>
  <c r="AF68" i="47"/>
  <c r="AE68" i="47"/>
  <c r="AC68" i="47"/>
  <c r="AB68" i="47"/>
  <c r="X68" i="47"/>
  <c r="Y68" i="47" s="1"/>
  <c r="V68" i="47"/>
  <c r="W68" i="47" s="1"/>
  <c r="T68" i="47"/>
  <c r="U68" i="47" s="1"/>
  <c r="R68" i="47"/>
  <c r="S68" i="47" s="1"/>
  <c r="P68" i="47"/>
  <c r="Q68" i="47" s="1"/>
  <c r="N68" i="47"/>
  <c r="O68" i="47" s="1"/>
  <c r="L68" i="47"/>
  <c r="M68" i="47" s="1"/>
  <c r="K68" i="47"/>
  <c r="J68" i="47"/>
  <c r="AY67" i="47"/>
  <c r="AR67" i="47"/>
  <c r="AO67" i="47"/>
  <c r="AM67" i="47"/>
  <c r="AL67" i="47"/>
  <c r="AJ67" i="47"/>
  <c r="AE67" i="47"/>
  <c r="AF67" i="47" s="1"/>
  <c r="AC67" i="47"/>
  <c r="AB67" i="47"/>
  <c r="X67" i="47"/>
  <c r="Y67" i="47" s="1"/>
  <c r="V67" i="47"/>
  <c r="W67" i="47" s="1"/>
  <c r="T67" i="47"/>
  <c r="U67" i="47" s="1"/>
  <c r="R67" i="47"/>
  <c r="S67" i="47" s="1"/>
  <c r="Q67" i="47"/>
  <c r="P67" i="47"/>
  <c r="N67" i="47"/>
  <c r="O67" i="47" s="1"/>
  <c r="L67" i="47"/>
  <c r="M67" i="47" s="1"/>
  <c r="J67" i="47"/>
  <c r="K67" i="47" s="1"/>
  <c r="AY66" i="47"/>
  <c r="AR66" i="47"/>
  <c r="AO66" i="47"/>
  <c r="AM66" i="47"/>
  <c r="AL66" i="47"/>
  <c r="AJ66" i="47"/>
  <c r="AE66" i="47"/>
  <c r="AF66" i="47" s="1"/>
  <c r="AC66" i="47"/>
  <c r="AB66" i="47"/>
  <c r="X66" i="47"/>
  <c r="Y66" i="47" s="1"/>
  <c r="V66" i="47"/>
  <c r="W66" i="47" s="1"/>
  <c r="T66" i="47"/>
  <c r="U66" i="47" s="1"/>
  <c r="R66" i="47"/>
  <c r="S66" i="47" s="1"/>
  <c r="P66" i="47"/>
  <c r="Q66" i="47" s="1"/>
  <c r="O66" i="47"/>
  <c r="N66" i="47"/>
  <c r="L66" i="47"/>
  <c r="M66" i="47" s="1"/>
  <c r="J66" i="47"/>
  <c r="K66" i="47" s="1"/>
  <c r="AY65" i="47"/>
  <c r="AR65" i="47"/>
  <c r="AO65" i="47"/>
  <c r="AM65" i="47"/>
  <c r="AL65" i="47"/>
  <c r="AJ65" i="47"/>
  <c r="AE65" i="47"/>
  <c r="AF65" i="47" s="1"/>
  <c r="AC65" i="47"/>
  <c r="AB65" i="47"/>
  <c r="X65" i="47"/>
  <c r="Y65" i="47" s="1"/>
  <c r="V65" i="47"/>
  <c r="W65" i="47" s="1"/>
  <c r="T65" i="47"/>
  <c r="U65" i="47" s="1"/>
  <c r="S65" i="47"/>
  <c r="R65" i="47"/>
  <c r="P65" i="47"/>
  <c r="Q65" i="47" s="1"/>
  <c r="O65" i="47"/>
  <c r="N65" i="47"/>
  <c r="L65" i="47"/>
  <c r="M65" i="47" s="1"/>
  <c r="K65" i="47"/>
  <c r="J65" i="47"/>
  <c r="AY64" i="47"/>
  <c r="AR64" i="47"/>
  <c r="AO64" i="47"/>
  <c r="AM64" i="47"/>
  <c r="AL64" i="47"/>
  <c r="AJ64" i="47"/>
  <c r="AE64" i="47"/>
  <c r="AF64" i="47" s="1"/>
  <c r="AC64" i="47"/>
  <c r="AB64" i="47"/>
  <c r="X64" i="47"/>
  <c r="Y64" i="47" s="1"/>
  <c r="V64" i="47"/>
  <c r="W64" i="47" s="1"/>
  <c r="T64" i="47"/>
  <c r="U64" i="47" s="1"/>
  <c r="R64" i="47"/>
  <c r="S64" i="47" s="1"/>
  <c r="P64" i="47"/>
  <c r="Q64" i="47" s="1"/>
  <c r="N64" i="47"/>
  <c r="O64" i="47" s="1"/>
  <c r="L64" i="47"/>
  <c r="M64" i="47" s="1"/>
  <c r="J64" i="47"/>
  <c r="K64" i="47" s="1"/>
  <c r="AY63" i="47"/>
  <c r="AR63" i="47"/>
  <c r="AO63" i="47"/>
  <c r="AM63" i="47"/>
  <c r="AL63" i="47"/>
  <c r="AJ63" i="47"/>
  <c r="AE63" i="47"/>
  <c r="AF63" i="47" s="1"/>
  <c r="AC63" i="47"/>
  <c r="AB63" i="47"/>
  <c r="X63" i="47"/>
  <c r="Y63" i="47" s="1"/>
  <c r="V63" i="47"/>
  <c r="W63" i="47" s="1"/>
  <c r="T63" i="47"/>
  <c r="U63" i="47" s="1"/>
  <c r="R63" i="47"/>
  <c r="S63" i="47" s="1"/>
  <c r="Q63" i="47"/>
  <c r="P63" i="47"/>
  <c r="N63" i="47"/>
  <c r="O63" i="47" s="1"/>
  <c r="L63" i="47"/>
  <c r="M63" i="47" s="1"/>
  <c r="J63" i="47"/>
  <c r="K63" i="47" s="1"/>
  <c r="AY62" i="47"/>
  <c r="AR62" i="47"/>
  <c r="AO62" i="47"/>
  <c r="AM62" i="47"/>
  <c r="AL62" i="47"/>
  <c r="AJ62" i="47"/>
  <c r="AE62" i="47"/>
  <c r="AF62" i="47" s="1"/>
  <c r="AC62" i="47"/>
  <c r="AB62" i="47"/>
  <c r="X62" i="47"/>
  <c r="Y62" i="47" s="1"/>
  <c r="W62" i="47"/>
  <c r="V62" i="47"/>
  <c r="T62" i="47"/>
  <c r="U62" i="47" s="1"/>
  <c r="R62" i="47"/>
  <c r="S62" i="47" s="1"/>
  <c r="P62" i="47"/>
  <c r="Q62" i="47" s="1"/>
  <c r="N62" i="47"/>
  <c r="O62" i="47" s="1"/>
  <c r="L62" i="47"/>
  <c r="M62" i="47" s="1"/>
  <c r="J62" i="47"/>
  <c r="K62" i="47" s="1"/>
  <c r="AY61" i="47"/>
  <c r="AR61" i="47"/>
  <c r="AO61" i="47"/>
  <c r="AM61" i="47"/>
  <c r="AL61" i="47"/>
  <c r="AJ61" i="47"/>
  <c r="AE61" i="47"/>
  <c r="AF61" i="47" s="1"/>
  <c r="AC61" i="47"/>
  <c r="AB61" i="47"/>
  <c r="X61" i="47"/>
  <c r="Y61" i="47" s="1"/>
  <c r="W61" i="47"/>
  <c r="V61" i="47"/>
  <c r="T61" i="47"/>
  <c r="U61" i="47" s="1"/>
  <c r="S61" i="47"/>
  <c r="R61" i="47"/>
  <c r="P61" i="47"/>
  <c r="Q61" i="47" s="1"/>
  <c r="N61" i="47"/>
  <c r="O61" i="47" s="1"/>
  <c r="L61" i="47"/>
  <c r="M61" i="47" s="1"/>
  <c r="J61" i="47"/>
  <c r="K61" i="47" s="1"/>
  <c r="AY60" i="47"/>
  <c r="AR60" i="47"/>
  <c r="AO60" i="47"/>
  <c r="AM60" i="47"/>
  <c r="AL60" i="47"/>
  <c r="AJ60" i="47"/>
  <c r="AE60" i="47"/>
  <c r="AF60" i="47" s="1"/>
  <c r="AC60" i="47"/>
  <c r="AB60" i="47"/>
  <c r="X60" i="47"/>
  <c r="Y60" i="47" s="1"/>
  <c r="V60" i="47"/>
  <c r="W60" i="47" s="1"/>
  <c r="T60" i="47"/>
  <c r="U60" i="47" s="1"/>
  <c r="R60" i="47"/>
  <c r="S60" i="47" s="1"/>
  <c r="P60" i="47"/>
  <c r="Q60" i="47" s="1"/>
  <c r="N60" i="47"/>
  <c r="O60" i="47" s="1"/>
  <c r="L60" i="47"/>
  <c r="M60" i="47" s="1"/>
  <c r="J60" i="47"/>
  <c r="K60" i="47" s="1"/>
  <c r="AY59" i="47"/>
  <c r="AR59" i="47"/>
  <c r="AO59" i="47"/>
  <c r="AM59" i="47"/>
  <c r="AL59" i="47"/>
  <c r="AJ59" i="47"/>
  <c r="AE59" i="47"/>
  <c r="AF59" i="47" s="1"/>
  <c r="AC59" i="47"/>
  <c r="AB59" i="47"/>
  <c r="Y59" i="47"/>
  <c r="X59" i="47"/>
  <c r="V59" i="47"/>
  <c r="W59" i="47" s="1"/>
  <c r="T59" i="47"/>
  <c r="U59" i="47" s="1"/>
  <c r="R59" i="47"/>
  <c r="S59" i="47" s="1"/>
  <c r="P59" i="47"/>
  <c r="Q59" i="47" s="1"/>
  <c r="O59" i="47"/>
  <c r="N59" i="47"/>
  <c r="L59" i="47"/>
  <c r="M59" i="47" s="1"/>
  <c r="J59" i="47"/>
  <c r="K59" i="47" s="1"/>
  <c r="AY58" i="47"/>
  <c r="AR58" i="47"/>
  <c r="AO58" i="47"/>
  <c r="AM58" i="47"/>
  <c r="AL58" i="47"/>
  <c r="AJ58" i="47"/>
  <c r="AE58" i="47"/>
  <c r="AF58" i="47" s="1"/>
  <c r="AC58" i="47"/>
  <c r="AB58" i="47"/>
  <c r="X58" i="47"/>
  <c r="Y58" i="47" s="1"/>
  <c r="V58" i="47"/>
  <c r="W58" i="47" s="1"/>
  <c r="T58" i="47"/>
  <c r="U58" i="47" s="1"/>
  <c r="R58" i="47"/>
  <c r="S58" i="47" s="1"/>
  <c r="P58" i="47"/>
  <c r="Q58" i="47" s="1"/>
  <c r="O58" i="47"/>
  <c r="N58" i="47"/>
  <c r="L58" i="47"/>
  <c r="M58" i="47" s="1"/>
  <c r="J58" i="47"/>
  <c r="K58" i="47" s="1"/>
  <c r="AY57" i="47"/>
  <c r="AR57" i="47"/>
  <c r="AO57" i="47"/>
  <c r="AM57" i="47"/>
  <c r="AL57" i="47"/>
  <c r="AJ57" i="47"/>
  <c r="AE57" i="47"/>
  <c r="AF57" i="47" s="1"/>
  <c r="AC57" i="47"/>
  <c r="AB57" i="47"/>
  <c r="X57" i="47"/>
  <c r="Y57" i="47" s="1"/>
  <c r="V57" i="47"/>
  <c r="W57" i="47" s="1"/>
  <c r="T57" i="47"/>
  <c r="U57" i="47" s="1"/>
  <c r="R57" i="47"/>
  <c r="S57" i="47" s="1"/>
  <c r="P57" i="47"/>
  <c r="Q57" i="47" s="1"/>
  <c r="N57" i="47"/>
  <c r="O57" i="47" s="1"/>
  <c r="L57" i="47"/>
  <c r="M57" i="47" s="1"/>
  <c r="J57" i="47"/>
  <c r="K57" i="47" s="1"/>
  <c r="AY56" i="47"/>
  <c r="AR56" i="47"/>
  <c r="AO56" i="47"/>
  <c r="AM56" i="47"/>
  <c r="AL56" i="47"/>
  <c r="AJ56" i="47"/>
  <c r="AE56" i="47"/>
  <c r="AF56" i="47" s="1"/>
  <c r="AC56" i="47"/>
  <c r="AB56" i="47"/>
  <c r="X56" i="47"/>
  <c r="Y56" i="47" s="1"/>
  <c r="V56" i="47"/>
  <c r="W56" i="47" s="1"/>
  <c r="T56" i="47"/>
  <c r="U56" i="47" s="1"/>
  <c r="R56" i="47"/>
  <c r="S56" i="47" s="1"/>
  <c r="P56" i="47"/>
  <c r="Q56" i="47" s="1"/>
  <c r="N56" i="47"/>
  <c r="O56" i="47" s="1"/>
  <c r="L56" i="47"/>
  <c r="M56" i="47" s="1"/>
  <c r="J56" i="47"/>
  <c r="K56" i="47" s="1"/>
  <c r="AY55" i="47"/>
  <c r="AR55" i="47"/>
  <c r="AO55" i="47"/>
  <c r="AM55" i="47"/>
  <c r="AL55" i="47"/>
  <c r="AJ55" i="47"/>
  <c r="AE55" i="47"/>
  <c r="AF55" i="47" s="1"/>
  <c r="AC55" i="47"/>
  <c r="AB55" i="47"/>
  <c r="X55" i="47"/>
  <c r="Y55" i="47" s="1"/>
  <c r="V55" i="47"/>
  <c r="W55" i="47" s="1"/>
  <c r="T55" i="47"/>
  <c r="U55" i="47" s="1"/>
  <c r="R55" i="47"/>
  <c r="S55" i="47" s="1"/>
  <c r="Q55" i="47"/>
  <c r="P55" i="47"/>
  <c r="N55" i="47"/>
  <c r="O55" i="47" s="1"/>
  <c r="L55" i="47"/>
  <c r="M55" i="47" s="1"/>
  <c r="J55" i="47"/>
  <c r="K55" i="47" s="1"/>
  <c r="AY54" i="47"/>
  <c r="AR54" i="47"/>
  <c r="AO54" i="47"/>
  <c r="AM54" i="47"/>
  <c r="AL54" i="47"/>
  <c r="AJ54" i="47"/>
  <c r="AE54" i="47"/>
  <c r="AF54" i="47" s="1"/>
  <c r="AC54" i="47"/>
  <c r="AB54" i="47"/>
  <c r="X54" i="47"/>
  <c r="Y54" i="47" s="1"/>
  <c r="V54" i="47"/>
  <c r="W54" i="47" s="1"/>
  <c r="T54" i="47"/>
  <c r="U54" i="47" s="1"/>
  <c r="R54" i="47"/>
  <c r="S54" i="47" s="1"/>
  <c r="P54" i="47"/>
  <c r="Q54" i="47" s="1"/>
  <c r="N54" i="47"/>
  <c r="O54" i="47" s="1"/>
  <c r="L54" i="47"/>
  <c r="M54" i="47" s="1"/>
  <c r="J54" i="47"/>
  <c r="K54" i="47" s="1"/>
  <c r="AY53" i="47"/>
  <c r="AR53" i="47"/>
  <c r="AO53" i="47"/>
  <c r="AM53" i="47"/>
  <c r="AL53" i="47"/>
  <c r="AJ53" i="47"/>
  <c r="AE53" i="47"/>
  <c r="AF53" i="47" s="1"/>
  <c r="AC53" i="47"/>
  <c r="AB53" i="47"/>
  <c r="X53" i="47"/>
  <c r="Y53" i="47" s="1"/>
  <c r="V53" i="47"/>
  <c r="W53" i="47" s="1"/>
  <c r="T53" i="47"/>
  <c r="U53" i="47" s="1"/>
  <c r="R53" i="47"/>
  <c r="S53" i="47" s="1"/>
  <c r="P53" i="47"/>
  <c r="Q53" i="47" s="1"/>
  <c r="N53" i="47"/>
  <c r="O53" i="47" s="1"/>
  <c r="L53" i="47"/>
  <c r="M53" i="47" s="1"/>
  <c r="J53" i="47"/>
  <c r="K53" i="47" s="1"/>
  <c r="AY52" i="47"/>
  <c r="AR52" i="47"/>
  <c r="AO52" i="47"/>
  <c r="AM52" i="47"/>
  <c r="AL52" i="47"/>
  <c r="AJ52" i="47"/>
  <c r="AE52" i="47"/>
  <c r="AF52" i="47" s="1"/>
  <c r="AC52" i="47"/>
  <c r="AB52" i="47"/>
  <c r="X52" i="47"/>
  <c r="Y52" i="47" s="1"/>
  <c r="W52" i="47"/>
  <c r="V52" i="47"/>
  <c r="T52" i="47"/>
  <c r="U52" i="47" s="1"/>
  <c r="R52" i="47"/>
  <c r="S52" i="47" s="1"/>
  <c r="P52" i="47"/>
  <c r="Q52" i="47" s="1"/>
  <c r="N52" i="47"/>
  <c r="O52" i="47" s="1"/>
  <c r="L52" i="47"/>
  <c r="M52" i="47" s="1"/>
  <c r="J52" i="47"/>
  <c r="K52" i="47" s="1"/>
  <c r="AY51" i="47"/>
  <c r="AR51" i="47"/>
  <c r="AO51" i="47"/>
  <c r="AM51" i="47"/>
  <c r="AL51" i="47"/>
  <c r="AJ51" i="47"/>
  <c r="AE51" i="47"/>
  <c r="AF51" i="47" s="1"/>
  <c r="AC51" i="47"/>
  <c r="AB51" i="47"/>
  <c r="X51" i="47"/>
  <c r="Y51" i="47" s="1"/>
  <c r="V51" i="47"/>
  <c r="W51" i="47" s="1"/>
  <c r="T51" i="47"/>
  <c r="U51" i="47" s="1"/>
  <c r="R51" i="47"/>
  <c r="S51" i="47" s="1"/>
  <c r="P51" i="47"/>
  <c r="Q51" i="47" s="1"/>
  <c r="N51" i="47"/>
  <c r="O51" i="47" s="1"/>
  <c r="L51" i="47"/>
  <c r="M51" i="47" s="1"/>
  <c r="J51" i="47"/>
  <c r="K51" i="47" s="1"/>
  <c r="AY50" i="47"/>
  <c r="AR50" i="47"/>
  <c r="AO50" i="47"/>
  <c r="AM50" i="47"/>
  <c r="AL50" i="47"/>
  <c r="AJ50" i="47"/>
  <c r="AE50" i="47"/>
  <c r="AF50" i="47" s="1"/>
  <c r="AC50" i="47"/>
  <c r="AB50" i="47"/>
  <c r="X50" i="47"/>
  <c r="Y50" i="47" s="1"/>
  <c r="W50" i="47"/>
  <c r="V50" i="47"/>
  <c r="T50" i="47"/>
  <c r="U50" i="47" s="1"/>
  <c r="R50" i="47"/>
  <c r="S50" i="47" s="1"/>
  <c r="P50" i="47"/>
  <c r="Q50" i="47" s="1"/>
  <c r="O50" i="47"/>
  <c r="N50" i="47"/>
  <c r="L50" i="47"/>
  <c r="M50" i="47" s="1"/>
  <c r="J50" i="47"/>
  <c r="K50" i="47" s="1"/>
  <c r="AY49" i="47"/>
  <c r="AR49" i="47"/>
  <c r="AO49" i="47"/>
  <c r="AM49" i="47"/>
  <c r="AL49" i="47"/>
  <c r="AJ49" i="47"/>
  <c r="AE49" i="47"/>
  <c r="AF49" i="47" s="1"/>
  <c r="AC49" i="47"/>
  <c r="AB49" i="47"/>
  <c r="X49" i="47"/>
  <c r="Y49" i="47" s="1"/>
  <c r="V49" i="47"/>
  <c r="W49" i="47" s="1"/>
  <c r="T49" i="47"/>
  <c r="U49" i="47" s="1"/>
  <c r="S49" i="47"/>
  <c r="R49" i="47"/>
  <c r="P49" i="47"/>
  <c r="Q49" i="47" s="1"/>
  <c r="N49" i="47"/>
  <c r="O49" i="47" s="1"/>
  <c r="L49" i="47"/>
  <c r="M49" i="47" s="1"/>
  <c r="K49" i="47"/>
  <c r="J49" i="47"/>
  <c r="AY48" i="47"/>
  <c r="AR48" i="47"/>
  <c r="AO48" i="47"/>
  <c r="AM48" i="47"/>
  <c r="AL48" i="47"/>
  <c r="AJ48" i="47"/>
  <c r="AE48" i="47"/>
  <c r="AF48" i="47" s="1"/>
  <c r="AC48" i="47"/>
  <c r="AB48" i="47"/>
  <c r="X48" i="47"/>
  <c r="Y48" i="47" s="1"/>
  <c r="V48" i="47"/>
  <c r="W48" i="47" s="1"/>
  <c r="T48" i="47"/>
  <c r="U48" i="47" s="1"/>
  <c r="R48" i="47"/>
  <c r="S48" i="47" s="1"/>
  <c r="P48" i="47"/>
  <c r="Q48" i="47" s="1"/>
  <c r="N48" i="47"/>
  <c r="O48" i="47" s="1"/>
  <c r="L48" i="47"/>
  <c r="M48" i="47" s="1"/>
  <c r="J48" i="47"/>
  <c r="K48" i="47" s="1"/>
  <c r="AY47" i="47"/>
  <c r="AR47" i="47"/>
  <c r="AO47" i="47"/>
  <c r="AM47" i="47"/>
  <c r="AL47" i="47"/>
  <c r="AJ47" i="47"/>
  <c r="AE47" i="47"/>
  <c r="AF47" i="47" s="1"/>
  <c r="AC47" i="47"/>
  <c r="AB47" i="47"/>
  <c r="X47" i="47"/>
  <c r="Y47" i="47" s="1"/>
  <c r="V47" i="47"/>
  <c r="W47" i="47" s="1"/>
  <c r="T47" i="47"/>
  <c r="U47" i="47" s="1"/>
  <c r="R47" i="47"/>
  <c r="S47" i="47" s="1"/>
  <c r="P47" i="47"/>
  <c r="Q47" i="47" s="1"/>
  <c r="N47" i="47"/>
  <c r="O47" i="47" s="1"/>
  <c r="L47" i="47"/>
  <c r="M47" i="47" s="1"/>
  <c r="K47" i="47"/>
  <c r="J47" i="47"/>
  <c r="AY46" i="47"/>
  <c r="AR46" i="47"/>
  <c r="AO46" i="47"/>
  <c r="AM46" i="47"/>
  <c r="AL46" i="47"/>
  <c r="AJ46" i="47"/>
  <c r="AE46" i="47"/>
  <c r="AF46" i="47" s="1"/>
  <c r="AC46" i="47"/>
  <c r="AB46" i="47"/>
  <c r="X46" i="47"/>
  <c r="Y46" i="47" s="1"/>
  <c r="V46" i="47"/>
  <c r="W46" i="47" s="1"/>
  <c r="T46" i="47"/>
  <c r="U46" i="47" s="1"/>
  <c r="R46" i="47"/>
  <c r="S46" i="47" s="1"/>
  <c r="Q46" i="47"/>
  <c r="P46" i="47"/>
  <c r="O46" i="47"/>
  <c r="N46" i="47"/>
  <c r="L46" i="47"/>
  <c r="M46" i="47" s="1"/>
  <c r="J46" i="47"/>
  <c r="K46" i="47" s="1"/>
  <c r="AY45" i="47"/>
  <c r="AR45" i="47"/>
  <c r="AO45" i="47"/>
  <c r="AM45" i="47"/>
  <c r="AL45" i="47"/>
  <c r="AJ45" i="47"/>
  <c r="AE45" i="47"/>
  <c r="AF45" i="47" s="1"/>
  <c r="AC45" i="47"/>
  <c r="AB45" i="47"/>
  <c r="X45" i="47"/>
  <c r="Y45" i="47" s="1"/>
  <c r="V45" i="47"/>
  <c r="W45" i="47" s="1"/>
  <c r="T45" i="47"/>
  <c r="U45" i="47" s="1"/>
  <c r="S45" i="47"/>
  <c r="R45" i="47"/>
  <c r="P45" i="47"/>
  <c r="Q45" i="47" s="1"/>
  <c r="N45" i="47"/>
  <c r="O45" i="47" s="1"/>
  <c r="L45" i="47"/>
  <c r="M45" i="47" s="1"/>
  <c r="K45" i="47"/>
  <c r="J45" i="47"/>
  <c r="AY44" i="47"/>
  <c r="AR44" i="47"/>
  <c r="AO44" i="47"/>
  <c r="AM44" i="47"/>
  <c r="AL44" i="47"/>
  <c r="AJ44" i="47"/>
  <c r="AE44" i="47"/>
  <c r="AF44" i="47" s="1"/>
  <c r="AC44" i="47"/>
  <c r="AB44" i="47"/>
  <c r="X44" i="47"/>
  <c r="Y44" i="47" s="1"/>
  <c r="V44" i="47"/>
  <c r="W44" i="47" s="1"/>
  <c r="T44" i="47"/>
  <c r="U44" i="47" s="1"/>
  <c r="R44" i="47"/>
  <c r="S44" i="47" s="1"/>
  <c r="P44" i="47"/>
  <c r="Q44" i="47" s="1"/>
  <c r="N44" i="47"/>
  <c r="O44" i="47" s="1"/>
  <c r="L44" i="47"/>
  <c r="M44" i="47" s="1"/>
  <c r="J44" i="47"/>
  <c r="K44" i="47" s="1"/>
  <c r="AY43" i="47"/>
  <c r="AR43" i="47"/>
  <c r="AO43" i="47"/>
  <c r="AM43" i="47"/>
  <c r="AL43" i="47"/>
  <c r="AJ43" i="47"/>
  <c r="AE43" i="47"/>
  <c r="AF43" i="47" s="1"/>
  <c r="AC43" i="47"/>
  <c r="AB43" i="47"/>
  <c r="X43" i="47"/>
  <c r="Y43" i="47" s="1"/>
  <c r="V43" i="47"/>
  <c r="W43" i="47" s="1"/>
  <c r="T43" i="47"/>
  <c r="U43" i="47" s="1"/>
  <c r="S43" i="47"/>
  <c r="R43" i="47"/>
  <c r="P43" i="47"/>
  <c r="Q43" i="47" s="1"/>
  <c r="N43" i="47"/>
  <c r="O43" i="47" s="1"/>
  <c r="L43" i="47"/>
  <c r="M43" i="47" s="1"/>
  <c r="J43" i="47"/>
  <c r="K43" i="47" s="1"/>
  <c r="AY42" i="47"/>
  <c r="AR42" i="47"/>
  <c r="AO42" i="47"/>
  <c r="AM42" i="47"/>
  <c r="AL42" i="47"/>
  <c r="AJ42" i="47"/>
  <c r="AE42" i="47"/>
  <c r="AF42" i="47" s="1"/>
  <c r="AC42" i="47"/>
  <c r="AB42" i="47"/>
  <c r="X42" i="47"/>
  <c r="Y42" i="47" s="1"/>
  <c r="V42" i="47"/>
  <c r="W42" i="47" s="1"/>
  <c r="T42" i="47"/>
  <c r="U42" i="47" s="1"/>
  <c r="R42" i="47"/>
  <c r="S42" i="47" s="1"/>
  <c r="P42" i="47"/>
  <c r="Q42" i="47" s="1"/>
  <c r="N42" i="47"/>
  <c r="O42" i="47" s="1"/>
  <c r="L42" i="47"/>
  <c r="M42" i="47" s="1"/>
  <c r="J42" i="47"/>
  <c r="K42" i="47" s="1"/>
  <c r="AY41" i="47"/>
  <c r="AR41" i="47"/>
  <c r="AO41" i="47"/>
  <c r="AM41" i="47"/>
  <c r="AL41" i="47"/>
  <c r="AJ41" i="47"/>
  <c r="AE41" i="47"/>
  <c r="AF41" i="47" s="1"/>
  <c r="AC41" i="47"/>
  <c r="AB41" i="47"/>
  <c r="X41" i="47"/>
  <c r="Y41" i="47" s="1"/>
  <c r="V41" i="47"/>
  <c r="W41" i="47" s="1"/>
  <c r="U41" i="47"/>
  <c r="T41" i="47"/>
  <c r="S41" i="47"/>
  <c r="R41" i="47"/>
  <c r="P41" i="47"/>
  <c r="Q41" i="47" s="1"/>
  <c r="N41" i="47"/>
  <c r="O41" i="47" s="1"/>
  <c r="L41" i="47"/>
  <c r="M41" i="47" s="1"/>
  <c r="J41" i="47"/>
  <c r="K41" i="47" s="1"/>
  <c r="AY40" i="47"/>
  <c r="AR40" i="47"/>
  <c r="AO40" i="47"/>
  <c r="AM40" i="47"/>
  <c r="AL40" i="47"/>
  <c r="AJ40" i="47"/>
  <c r="AE40" i="47"/>
  <c r="AF40" i="47" s="1"/>
  <c r="AC40" i="47"/>
  <c r="AB40" i="47"/>
  <c r="X40" i="47"/>
  <c r="Y40" i="47" s="1"/>
  <c r="V40" i="47"/>
  <c r="W40" i="47" s="1"/>
  <c r="T40" i="47"/>
  <c r="U40" i="47" s="1"/>
  <c r="R40" i="47"/>
  <c r="S40" i="47" s="1"/>
  <c r="P40" i="47"/>
  <c r="Q40" i="47" s="1"/>
  <c r="N40" i="47"/>
  <c r="O40" i="47" s="1"/>
  <c r="L40" i="47"/>
  <c r="M40" i="47" s="1"/>
  <c r="J40" i="47"/>
  <c r="K40" i="47" s="1"/>
  <c r="AY39" i="47"/>
  <c r="AR39" i="47"/>
  <c r="AO39" i="47"/>
  <c r="AM39" i="47"/>
  <c r="AL39" i="47"/>
  <c r="AJ39" i="47"/>
  <c r="AE39" i="47"/>
  <c r="AF39" i="47" s="1"/>
  <c r="AC39" i="47"/>
  <c r="AB39" i="47"/>
  <c r="X39" i="47"/>
  <c r="Y39" i="47" s="1"/>
  <c r="V39" i="47"/>
  <c r="W39" i="47" s="1"/>
  <c r="U39" i="47"/>
  <c r="T39" i="47"/>
  <c r="S39" i="47"/>
  <c r="R39" i="47"/>
  <c r="P39" i="47"/>
  <c r="Q39" i="47" s="1"/>
  <c r="N39" i="47"/>
  <c r="O39" i="47" s="1"/>
  <c r="L39" i="47"/>
  <c r="M39" i="47" s="1"/>
  <c r="K39" i="47"/>
  <c r="J39" i="47"/>
  <c r="AY38" i="47"/>
  <c r="AR38" i="47"/>
  <c r="AO38" i="47"/>
  <c r="AM38" i="47"/>
  <c r="AL38" i="47"/>
  <c r="AJ38" i="47"/>
  <c r="AE38" i="47"/>
  <c r="AF38" i="47" s="1"/>
  <c r="AC38" i="47"/>
  <c r="AB38" i="47"/>
  <c r="X38" i="47"/>
  <c r="Y38" i="47" s="1"/>
  <c r="V38" i="47"/>
  <c r="W38" i="47" s="1"/>
  <c r="T38" i="47"/>
  <c r="U38" i="47" s="1"/>
  <c r="R38" i="47"/>
  <c r="S38" i="47" s="1"/>
  <c r="P38" i="47"/>
  <c r="Q38" i="47" s="1"/>
  <c r="N38" i="47"/>
  <c r="O38" i="47" s="1"/>
  <c r="L38" i="47"/>
  <c r="M38" i="47" s="1"/>
  <c r="J38" i="47"/>
  <c r="K38" i="47" s="1"/>
  <c r="AY37" i="47"/>
  <c r="AR37" i="47"/>
  <c r="AO37" i="47"/>
  <c r="AM37" i="47"/>
  <c r="AL37" i="47"/>
  <c r="AJ37" i="47"/>
  <c r="AF37" i="47"/>
  <c r="AE37" i="47"/>
  <c r="AC37" i="47"/>
  <c r="AB37" i="47"/>
  <c r="X37" i="47"/>
  <c r="Y37" i="47" s="1"/>
  <c r="V37" i="47"/>
  <c r="W37" i="47" s="1"/>
  <c r="T37" i="47"/>
  <c r="U37" i="47" s="1"/>
  <c r="R37" i="47"/>
  <c r="S37" i="47" s="1"/>
  <c r="P37" i="47"/>
  <c r="Q37" i="47" s="1"/>
  <c r="N37" i="47"/>
  <c r="O37" i="47" s="1"/>
  <c r="L37" i="47"/>
  <c r="M37" i="47" s="1"/>
  <c r="K37" i="47"/>
  <c r="J37" i="47"/>
  <c r="AY36" i="47"/>
  <c r="AR36" i="47"/>
  <c r="AO36" i="47"/>
  <c r="AM36" i="47"/>
  <c r="AL36" i="47"/>
  <c r="AJ36" i="47"/>
  <c r="AE36" i="47"/>
  <c r="AF36" i="47" s="1"/>
  <c r="AC36" i="47"/>
  <c r="AB36" i="47"/>
  <c r="Y36" i="47"/>
  <c r="X36" i="47"/>
  <c r="V36" i="47"/>
  <c r="W36" i="47" s="1"/>
  <c r="T36" i="47"/>
  <c r="U36" i="47" s="1"/>
  <c r="R36" i="47"/>
  <c r="S36" i="47" s="1"/>
  <c r="P36" i="47"/>
  <c r="Q36" i="47" s="1"/>
  <c r="O36" i="47"/>
  <c r="N36" i="47"/>
  <c r="L36" i="47"/>
  <c r="M36" i="47" s="1"/>
  <c r="J36" i="47"/>
  <c r="K36" i="47" s="1"/>
  <c r="AY35" i="47"/>
  <c r="AR35" i="47"/>
  <c r="AO35" i="47"/>
  <c r="AM35" i="47"/>
  <c r="AL35" i="47"/>
  <c r="AJ35" i="47"/>
  <c r="AE35" i="47"/>
  <c r="AF35" i="47" s="1"/>
  <c r="AC35" i="47"/>
  <c r="AB35" i="47"/>
  <c r="Y35" i="47"/>
  <c r="X35" i="47"/>
  <c r="V35" i="47"/>
  <c r="W35" i="47" s="1"/>
  <c r="T35" i="47"/>
  <c r="U35" i="47" s="1"/>
  <c r="R35" i="47"/>
  <c r="S35" i="47" s="1"/>
  <c r="P35" i="47"/>
  <c r="Q35" i="47" s="1"/>
  <c r="N35" i="47"/>
  <c r="O35" i="47" s="1"/>
  <c r="L35" i="47"/>
  <c r="M35" i="47" s="1"/>
  <c r="J35" i="47"/>
  <c r="K35" i="47" s="1"/>
  <c r="AY34" i="47"/>
  <c r="AR34" i="47"/>
  <c r="AO34" i="47"/>
  <c r="AM34" i="47"/>
  <c r="AL34" i="47"/>
  <c r="AJ34" i="47"/>
  <c r="AE34" i="47"/>
  <c r="AF34" i="47" s="1"/>
  <c r="AC34" i="47"/>
  <c r="AB34" i="47"/>
  <c r="X34" i="47"/>
  <c r="Y34" i="47" s="1"/>
  <c r="V34" i="47"/>
  <c r="W34" i="47" s="1"/>
  <c r="T34" i="47"/>
  <c r="U34" i="47" s="1"/>
  <c r="R34" i="47"/>
  <c r="S34" i="47" s="1"/>
  <c r="P34" i="47"/>
  <c r="Q34" i="47" s="1"/>
  <c r="O34" i="47"/>
  <c r="N34" i="47"/>
  <c r="L34" i="47"/>
  <c r="M34" i="47" s="1"/>
  <c r="J34" i="47"/>
  <c r="K34" i="47" s="1"/>
  <c r="AY33" i="47"/>
  <c r="AR33" i="47"/>
  <c r="AO33" i="47"/>
  <c r="AM33" i="47"/>
  <c r="AL33" i="47"/>
  <c r="AJ33" i="47"/>
  <c r="AE33" i="47"/>
  <c r="AF33" i="47" s="1"/>
  <c r="AC33" i="47"/>
  <c r="AB33" i="47"/>
  <c r="Y33" i="47"/>
  <c r="X33" i="47"/>
  <c r="V33" i="47"/>
  <c r="W33" i="47" s="1"/>
  <c r="U33" i="47"/>
  <c r="T33" i="47"/>
  <c r="R33" i="47"/>
  <c r="S33" i="47" s="1"/>
  <c r="P33" i="47"/>
  <c r="Q33" i="47" s="1"/>
  <c r="N33" i="47"/>
  <c r="O33" i="47" s="1"/>
  <c r="L33" i="47"/>
  <c r="M33" i="47" s="1"/>
  <c r="K33" i="47"/>
  <c r="J33" i="47"/>
  <c r="AY32" i="47"/>
  <c r="AR32" i="47"/>
  <c r="AO32" i="47"/>
  <c r="AM32" i="47"/>
  <c r="AL32" i="47"/>
  <c r="AJ32" i="47"/>
  <c r="AF32" i="47"/>
  <c r="AE32" i="47"/>
  <c r="AC32" i="47"/>
  <c r="AB32" i="47"/>
  <c r="X32" i="47"/>
  <c r="Y32" i="47" s="1"/>
  <c r="V32" i="47"/>
  <c r="W32" i="47" s="1"/>
  <c r="U32" i="47"/>
  <c r="T32" i="47"/>
  <c r="R32" i="47"/>
  <c r="S32" i="47" s="1"/>
  <c r="P32" i="47"/>
  <c r="Q32" i="47" s="1"/>
  <c r="N32" i="47"/>
  <c r="O32" i="47" s="1"/>
  <c r="L32" i="47"/>
  <c r="M32" i="47" s="1"/>
  <c r="J32" i="47"/>
  <c r="K32" i="47" s="1"/>
  <c r="AY31" i="47"/>
  <c r="AX31" i="47"/>
  <c r="AV31" i="47"/>
  <c r="AT31" i="47"/>
  <c r="AR31" i="47"/>
  <c r="AO31" i="47"/>
  <c r="AM31" i="47"/>
  <c r="AL31" i="47"/>
  <c r="AJ31" i="47"/>
  <c r="AE31" i="47"/>
  <c r="AF31" i="47" s="1"/>
  <c r="AC31" i="47"/>
  <c r="AB31" i="47"/>
  <c r="X31" i="47"/>
  <c r="Y31" i="47" s="1"/>
  <c r="V31" i="47"/>
  <c r="W31" i="47" s="1"/>
  <c r="T31" i="47"/>
  <c r="U31" i="47" s="1"/>
  <c r="R31" i="47"/>
  <c r="S31" i="47" s="1"/>
  <c r="P31" i="47"/>
  <c r="Q31" i="47" s="1"/>
  <c r="O31" i="47"/>
  <c r="N31" i="47"/>
  <c r="L31" i="47"/>
  <c r="M31" i="47" s="1"/>
  <c r="K31" i="47"/>
  <c r="J31" i="47"/>
  <c r="AY30" i="47"/>
  <c r="AX30" i="47"/>
  <c r="AV30" i="47"/>
  <c r="AT30" i="47"/>
  <c r="AR30" i="47"/>
  <c r="AO30" i="47"/>
  <c r="AM30" i="47"/>
  <c r="AL30" i="47"/>
  <c r="AJ30" i="47"/>
  <c r="AF30" i="47"/>
  <c r="AE30" i="47"/>
  <c r="AC30" i="47"/>
  <c r="AB30" i="47"/>
  <c r="X30" i="47"/>
  <c r="Y30" i="47" s="1"/>
  <c r="W30" i="47"/>
  <c r="V30" i="47"/>
  <c r="T30" i="47"/>
  <c r="U30" i="47" s="1"/>
  <c r="R30" i="47"/>
  <c r="S30" i="47" s="1"/>
  <c r="P30" i="47"/>
  <c r="Q30" i="47" s="1"/>
  <c r="N30" i="47"/>
  <c r="O30" i="47" s="1"/>
  <c r="L30" i="47"/>
  <c r="M30" i="47" s="1"/>
  <c r="J30" i="47"/>
  <c r="K30" i="47" s="1"/>
  <c r="AY29" i="47"/>
  <c r="AX29" i="47"/>
  <c r="AV29" i="47"/>
  <c r="AT29" i="47"/>
  <c r="AR29" i="47"/>
  <c r="AO29" i="47"/>
  <c r="AM29" i="47"/>
  <c r="AL29" i="47"/>
  <c r="AJ29" i="47"/>
  <c r="AF29" i="47"/>
  <c r="AE29" i="47"/>
  <c r="AC29" i="47"/>
  <c r="AB29" i="47"/>
  <c r="X29" i="47"/>
  <c r="Y29" i="47" s="1"/>
  <c r="V29" i="47"/>
  <c r="W29" i="47" s="1"/>
  <c r="T29" i="47"/>
  <c r="U29" i="47" s="1"/>
  <c r="R29" i="47"/>
  <c r="S29" i="47" s="1"/>
  <c r="P29" i="47"/>
  <c r="Q29" i="47" s="1"/>
  <c r="N29" i="47"/>
  <c r="O29" i="47" s="1"/>
  <c r="L29" i="47"/>
  <c r="M29" i="47" s="1"/>
  <c r="J29" i="47"/>
  <c r="K29" i="47" s="1"/>
  <c r="AY28" i="47"/>
  <c r="AX28" i="47"/>
  <c r="AV28" i="47"/>
  <c r="AT28" i="47"/>
  <c r="AR28" i="47"/>
  <c r="AO28" i="47"/>
  <c r="AM28" i="47"/>
  <c r="AL28" i="47"/>
  <c r="AJ28" i="47"/>
  <c r="AE28" i="47"/>
  <c r="AF28" i="47" s="1"/>
  <c r="AC28" i="47"/>
  <c r="AB28" i="47"/>
  <c r="X28" i="47"/>
  <c r="Y28" i="47" s="1"/>
  <c r="V28" i="47"/>
  <c r="W28" i="47" s="1"/>
  <c r="T28" i="47"/>
  <c r="U28" i="47" s="1"/>
  <c r="R28" i="47"/>
  <c r="S28" i="47" s="1"/>
  <c r="Q28" i="47"/>
  <c r="P28" i="47"/>
  <c r="N28" i="47"/>
  <c r="O28" i="47" s="1"/>
  <c r="L28" i="47"/>
  <c r="M28" i="47" s="1"/>
  <c r="J28" i="47"/>
  <c r="K28" i="47" s="1"/>
  <c r="AY27" i="47"/>
  <c r="AX27" i="47"/>
  <c r="AV27" i="47"/>
  <c r="AT27" i="47"/>
  <c r="AR27" i="47"/>
  <c r="AO27" i="47"/>
  <c r="AM27" i="47"/>
  <c r="AL27" i="47"/>
  <c r="AJ27" i="47"/>
  <c r="AE27" i="47"/>
  <c r="AF27" i="47" s="1"/>
  <c r="AC27" i="47"/>
  <c r="AB27" i="47"/>
  <c r="X27" i="47"/>
  <c r="Y27" i="47" s="1"/>
  <c r="V27" i="47"/>
  <c r="W27" i="47" s="1"/>
  <c r="T27" i="47"/>
  <c r="U27" i="47" s="1"/>
  <c r="R27" i="47"/>
  <c r="S27" i="47" s="1"/>
  <c r="P27" i="47"/>
  <c r="Q27" i="47" s="1"/>
  <c r="N27" i="47"/>
  <c r="O27" i="47" s="1"/>
  <c r="L27" i="47"/>
  <c r="M27" i="47" s="1"/>
  <c r="J27" i="47"/>
  <c r="K27" i="47" s="1"/>
  <c r="AY26" i="47"/>
  <c r="AV26" i="47"/>
  <c r="AR26" i="47"/>
  <c r="AO26" i="47"/>
  <c r="AM26" i="47"/>
  <c r="AL26" i="47"/>
  <c r="AJ26" i="47"/>
  <c r="AE26" i="47"/>
  <c r="AF26" i="47" s="1"/>
  <c r="AC26" i="47"/>
  <c r="AB26" i="47"/>
  <c r="X26" i="47"/>
  <c r="Y26" i="47" s="1"/>
  <c r="W26" i="47"/>
  <c r="V26" i="47"/>
  <c r="T26" i="47"/>
  <c r="U26" i="47" s="1"/>
  <c r="R26" i="47"/>
  <c r="S26" i="47" s="1"/>
  <c r="P26" i="47"/>
  <c r="Q26" i="47" s="1"/>
  <c r="O26" i="47"/>
  <c r="N26" i="47"/>
  <c r="L26" i="47"/>
  <c r="M26" i="47" s="1"/>
  <c r="J26" i="47"/>
  <c r="K26" i="47" s="1"/>
  <c r="AY25" i="47"/>
  <c r="AX25" i="47"/>
  <c r="AV25" i="47"/>
  <c r="AT25" i="47"/>
  <c r="AR25" i="47"/>
  <c r="AO25" i="47"/>
  <c r="AM25" i="47"/>
  <c r="AL25" i="47"/>
  <c r="AJ25" i="47"/>
  <c r="AF25" i="47"/>
  <c r="AE25" i="47"/>
  <c r="AC25" i="47"/>
  <c r="AB25" i="47"/>
  <c r="X25" i="47"/>
  <c r="Y25" i="47" s="1"/>
  <c r="W25" i="47"/>
  <c r="V25" i="47"/>
  <c r="T25" i="47"/>
  <c r="U25" i="47" s="1"/>
  <c r="R25" i="47"/>
  <c r="S25" i="47" s="1"/>
  <c r="P25" i="47"/>
  <c r="Q25" i="47" s="1"/>
  <c r="N25" i="47"/>
  <c r="O25" i="47" s="1"/>
  <c r="M25" i="47"/>
  <c r="L25" i="47"/>
  <c r="J25" i="47"/>
  <c r="K25" i="47" s="1"/>
  <c r="AY24" i="47"/>
  <c r="AX24" i="47"/>
  <c r="AV24" i="47"/>
  <c r="AT24" i="47"/>
  <c r="AR24" i="47"/>
  <c r="AO24" i="47"/>
  <c r="AM24" i="47"/>
  <c r="AL24" i="47"/>
  <c r="AJ24" i="47"/>
  <c r="AE24" i="47"/>
  <c r="AF24" i="47" s="1"/>
  <c r="AC24" i="47"/>
  <c r="AB24" i="47"/>
  <c r="Y24" i="47"/>
  <c r="X24" i="47"/>
  <c r="V24" i="47"/>
  <c r="W24" i="47" s="1"/>
  <c r="U24" i="47"/>
  <c r="T24" i="47"/>
  <c r="R24" i="47"/>
  <c r="S24" i="47" s="1"/>
  <c r="P24" i="47"/>
  <c r="Q24" i="47" s="1"/>
  <c r="N24" i="47"/>
  <c r="O24" i="47" s="1"/>
  <c r="L24" i="47"/>
  <c r="M24" i="47" s="1"/>
  <c r="J24" i="47"/>
  <c r="K24" i="47" s="1"/>
  <c r="AY23" i="47"/>
  <c r="AX23" i="47"/>
  <c r="AV23" i="47"/>
  <c r="AT23" i="47"/>
  <c r="AR23" i="47"/>
  <c r="AO23" i="47"/>
  <c r="AM23" i="47"/>
  <c r="AL23" i="47"/>
  <c r="AJ23" i="47"/>
  <c r="AE23" i="47"/>
  <c r="AF23" i="47" s="1"/>
  <c r="AC23" i="47"/>
  <c r="AB23" i="47"/>
  <c r="X23" i="47"/>
  <c r="Y23" i="47" s="1"/>
  <c r="W23" i="47"/>
  <c r="V23" i="47"/>
  <c r="T23" i="47"/>
  <c r="U23" i="47" s="1"/>
  <c r="S23" i="47"/>
  <c r="R23" i="47"/>
  <c r="P23" i="47"/>
  <c r="Q23" i="47" s="1"/>
  <c r="O23" i="47"/>
  <c r="N23" i="47"/>
  <c r="L23" i="47"/>
  <c r="M23" i="47" s="1"/>
  <c r="J23" i="47"/>
  <c r="K23" i="47" s="1"/>
  <c r="AY22" i="47"/>
  <c r="AX22" i="47"/>
  <c r="AV22" i="47"/>
  <c r="AT22" i="47"/>
  <c r="AR22" i="47"/>
  <c r="AO22" i="47"/>
  <c r="AM22" i="47"/>
  <c r="AL22" i="47"/>
  <c r="AJ22" i="47"/>
  <c r="AE22" i="47"/>
  <c r="AF22" i="47" s="1"/>
  <c r="AC22" i="47"/>
  <c r="AB22" i="47"/>
  <c r="X22" i="47"/>
  <c r="Y22" i="47" s="1"/>
  <c r="V22" i="47"/>
  <c r="W22" i="47" s="1"/>
  <c r="T22" i="47"/>
  <c r="U22" i="47" s="1"/>
  <c r="R22" i="47"/>
  <c r="S22" i="47" s="1"/>
  <c r="P22" i="47"/>
  <c r="Q22" i="47" s="1"/>
  <c r="N22" i="47"/>
  <c r="O22" i="47" s="1"/>
  <c r="L22" i="47"/>
  <c r="M22" i="47" s="1"/>
  <c r="J22" i="47"/>
  <c r="K22" i="47" s="1"/>
  <c r="AY21" i="47"/>
  <c r="AR21" i="47"/>
  <c r="AO21" i="47"/>
  <c r="AM21" i="47"/>
  <c r="AL21" i="47"/>
  <c r="AJ21" i="47"/>
  <c r="AE21" i="47"/>
  <c r="AF21" i="47" s="1"/>
  <c r="AC21" i="47"/>
  <c r="AB21" i="47"/>
  <c r="X21" i="47"/>
  <c r="Y21" i="47" s="1"/>
  <c r="V21" i="47"/>
  <c r="W21" i="47" s="1"/>
  <c r="U21" i="47"/>
  <c r="T21" i="47"/>
  <c r="R21" i="47"/>
  <c r="S21" i="47" s="1"/>
  <c r="P21" i="47"/>
  <c r="Q21" i="47" s="1"/>
  <c r="N21" i="47"/>
  <c r="O21" i="47" s="1"/>
  <c r="L21" i="47"/>
  <c r="M21" i="47" s="1"/>
  <c r="J21" i="47"/>
  <c r="K21" i="47" s="1"/>
  <c r="AY20" i="47"/>
  <c r="AR20" i="47"/>
  <c r="AO20" i="47"/>
  <c r="AM20" i="47"/>
  <c r="AL20" i="47"/>
  <c r="AJ20" i="47"/>
  <c r="AE20" i="47"/>
  <c r="AF20" i="47" s="1"/>
  <c r="AC20" i="47"/>
  <c r="AB20" i="47"/>
  <c r="Y20" i="47"/>
  <c r="X20" i="47"/>
  <c r="V20" i="47"/>
  <c r="W20" i="47" s="1"/>
  <c r="T20" i="47"/>
  <c r="U20" i="47" s="1"/>
  <c r="R20" i="47"/>
  <c r="S20" i="47" s="1"/>
  <c r="P20" i="47"/>
  <c r="Q20" i="47" s="1"/>
  <c r="N20" i="47"/>
  <c r="O20" i="47" s="1"/>
  <c r="L20" i="47"/>
  <c r="M20" i="47" s="1"/>
  <c r="J20" i="47"/>
  <c r="K20" i="47" s="1"/>
  <c r="AY19" i="47"/>
  <c r="AX19" i="47"/>
  <c r="AV19" i="47"/>
  <c r="AT19" i="47"/>
  <c r="AR19" i="47"/>
  <c r="AO19" i="47"/>
  <c r="AM19" i="47"/>
  <c r="AL19" i="47"/>
  <c r="AJ19" i="47"/>
  <c r="AE19" i="47"/>
  <c r="AF19" i="47" s="1"/>
  <c r="AC19" i="47"/>
  <c r="AB19" i="47"/>
  <c r="X19" i="47"/>
  <c r="Y19" i="47" s="1"/>
  <c r="V19" i="47"/>
  <c r="W19" i="47" s="1"/>
  <c r="T19" i="47"/>
  <c r="U19" i="47" s="1"/>
  <c r="R19" i="47"/>
  <c r="S19" i="47" s="1"/>
  <c r="P19" i="47"/>
  <c r="Q19" i="47" s="1"/>
  <c r="N19" i="47"/>
  <c r="O19" i="47" s="1"/>
  <c r="L19" i="47"/>
  <c r="M19" i="47" s="1"/>
  <c r="K19" i="47"/>
  <c r="J19" i="47"/>
  <c r="AY18" i="47"/>
  <c r="AX18" i="47"/>
  <c r="AV18" i="47"/>
  <c r="AT18" i="47"/>
  <c r="AR18" i="47"/>
  <c r="AO18" i="47"/>
  <c r="AM18" i="47"/>
  <c r="AL18" i="47"/>
  <c r="AJ18" i="47"/>
  <c r="AE18" i="47"/>
  <c r="AF18" i="47" s="1"/>
  <c r="AC18" i="47"/>
  <c r="AB18" i="47"/>
  <c r="X18" i="47"/>
  <c r="Y18" i="47" s="1"/>
  <c r="V18" i="47"/>
  <c r="W18" i="47" s="1"/>
  <c r="T18" i="47"/>
  <c r="U18" i="47" s="1"/>
  <c r="S18" i="47"/>
  <c r="R18" i="47"/>
  <c r="P18" i="47"/>
  <c r="Q18" i="47" s="1"/>
  <c r="O18" i="47"/>
  <c r="N18" i="47"/>
  <c r="L18" i="47"/>
  <c r="M18" i="47" s="1"/>
  <c r="K18" i="47"/>
  <c r="J18" i="47"/>
  <c r="AY17" i="47"/>
  <c r="AX17" i="47"/>
  <c r="AV17" i="47"/>
  <c r="AT17" i="47"/>
  <c r="AR17" i="47"/>
  <c r="AO17" i="47"/>
  <c r="AM17" i="47"/>
  <c r="AL17" i="47"/>
  <c r="AJ17" i="47"/>
  <c r="AE17" i="47"/>
  <c r="AF17" i="47" s="1"/>
  <c r="AC17" i="47"/>
  <c r="AB17" i="47"/>
  <c r="X17" i="47"/>
  <c r="Y17" i="47" s="1"/>
  <c r="V17" i="47"/>
  <c r="W17" i="47" s="1"/>
  <c r="T17" i="47"/>
  <c r="U17" i="47" s="1"/>
  <c r="R17" i="47"/>
  <c r="S17" i="47" s="1"/>
  <c r="P17" i="47"/>
  <c r="Q17" i="47" s="1"/>
  <c r="N17" i="47"/>
  <c r="O17" i="47" s="1"/>
  <c r="L17" i="47"/>
  <c r="M17" i="47" s="1"/>
  <c r="J17" i="47"/>
  <c r="K17" i="47" s="1"/>
  <c r="AY16" i="47"/>
  <c r="AX16" i="47"/>
  <c r="AV16" i="47"/>
  <c r="AT16" i="47"/>
  <c r="AR16" i="47"/>
  <c r="AO16" i="47"/>
  <c r="AM16" i="47"/>
  <c r="AL16" i="47"/>
  <c r="AJ16" i="47"/>
  <c r="AF16" i="47"/>
  <c r="AE16" i="47"/>
  <c r="AC16" i="47"/>
  <c r="AB16" i="47"/>
  <c r="X16" i="47"/>
  <c r="Y16" i="47" s="1"/>
  <c r="V16" i="47"/>
  <c r="W16" i="47" s="1"/>
  <c r="T16" i="47"/>
  <c r="U16" i="47" s="1"/>
  <c r="R16" i="47"/>
  <c r="S16" i="47" s="1"/>
  <c r="P16" i="47"/>
  <c r="Q16" i="47" s="1"/>
  <c r="N16" i="47"/>
  <c r="O16" i="47" s="1"/>
  <c r="L16" i="47"/>
  <c r="M16" i="47" s="1"/>
  <c r="J16" i="47"/>
  <c r="K16" i="47" s="1"/>
  <c r="AY15" i="47"/>
  <c r="AX15" i="47"/>
  <c r="AV15" i="47"/>
  <c r="AT15" i="47"/>
  <c r="AR15" i="47"/>
  <c r="AO15" i="47"/>
  <c r="AM15" i="47"/>
  <c r="AL15" i="47"/>
  <c r="AJ15" i="47"/>
  <c r="AE15" i="47"/>
  <c r="AF15" i="47" s="1"/>
  <c r="AC15" i="47"/>
  <c r="AB15" i="47"/>
  <c r="X15" i="47"/>
  <c r="Y15" i="47" s="1"/>
  <c r="V15" i="47"/>
  <c r="W15" i="47" s="1"/>
  <c r="T15" i="47"/>
  <c r="U15" i="47" s="1"/>
  <c r="R15" i="47"/>
  <c r="S15" i="47" s="1"/>
  <c r="P15" i="47"/>
  <c r="Q15" i="47" s="1"/>
  <c r="N15" i="47"/>
  <c r="O15" i="47" s="1"/>
  <c r="L15" i="47"/>
  <c r="M15" i="47" s="1"/>
  <c r="J15" i="47"/>
  <c r="K15" i="47" s="1"/>
  <c r="AY14" i="47"/>
  <c r="AX14" i="47"/>
  <c r="AV14" i="47"/>
  <c r="AT14" i="47"/>
  <c r="AR14" i="47"/>
  <c r="AO14" i="47"/>
  <c r="AM14" i="47"/>
  <c r="AL14" i="47"/>
  <c r="AJ14" i="47"/>
  <c r="AE14" i="47"/>
  <c r="AF14" i="47" s="1"/>
  <c r="AC14" i="47"/>
  <c r="AB14" i="47"/>
  <c r="X14" i="47"/>
  <c r="Y14" i="47" s="1"/>
  <c r="V14" i="47"/>
  <c r="W14" i="47" s="1"/>
  <c r="T14" i="47"/>
  <c r="U14" i="47" s="1"/>
  <c r="R14" i="47"/>
  <c r="S14" i="47" s="1"/>
  <c r="P14" i="47"/>
  <c r="Q14" i="47" s="1"/>
  <c r="N14" i="47"/>
  <c r="O14" i="47" s="1"/>
  <c r="L14" i="47"/>
  <c r="M14" i="47" s="1"/>
  <c r="J14" i="47"/>
  <c r="K14" i="47" s="1"/>
  <c r="AY13" i="47"/>
  <c r="AX13" i="47"/>
  <c r="AV13" i="47"/>
  <c r="AT13" i="47"/>
  <c r="AR13" i="47"/>
  <c r="AO13" i="47"/>
  <c r="AM13" i="47"/>
  <c r="AL13" i="47"/>
  <c r="AJ13" i="47"/>
  <c r="AE13" i="47"/>
  <c r="AF13" i="47" s="1"/>
  <c r="AC13" i="47"/>
  <c r="AB13" i="47"/>
  <c r="X13" i="47"/>
  <c r="Y13" i="47" s="1"/>
  <c r="V13" i="47"/>
  <c r="W13" i="47" s="1"/>
  <c r="U13" i="47"/>
  <c r="T13" i="47"/>
  <c r="R13" i="47"/>
  <c r="S13" i="47" s="1"/>
  <c r="P13" i="47"/>
  <c r="Q13" i="47" s="1"/>
  <c r="N13" i="47"/>
  <c r="O13" i="47" s="1"/>
  <c r="M13" i="47"/>
  <c r="L13" i="47"/>
  <c r="J13" i="47"/>
  <c r="K13" i="47" s="1"/>
  <c r="AY12" i="47"/>
  <c r="AR12" i="47"/>
  <c r="AO12" i="47"/>
  <c r="AM12" i="47"/>
  <c r="AL12" i="47"/>
  <c r="AJ12" i="47"/>
  <c r="AE12" i="47"/>
  <c r="AF12" i="47" s="1"/>
  <c r="AC12" i="47"/>
  <c r="AB12" i="47"/>
  <c r="Y12" i="47"/>
  <c r="X12" i="47"/>
  <c r="V12" i="47"/>
  <c r="W12" i="47" s="1"/>
  <c r="U12" i="47"/>
  <c r="T12" i="47"/>
  <c r="R12" i="47"/>
  <c r="S12" i="47" s="1"/>
  <c r="Q12" i="47"/>
  <c r="P12" i="47"/>
  <c r="N12" i="47"/>
  <c r="O12" i="47" s="1"/>
  <c r="L12" i="47"/>
  <c r="M12" i="47" s="1"/>
  <c r="J12" i="47"/>
  <c r="K12" i="47" s="1"/>
  <c r="AY11" i="47"/>
  <c r="AR11" i="47"/>
  <c r="AO11" i="47"/>
  <c r="AM11" i="47"/>
  <c r="AL11" i="47"/>
  <c r="AJ11" i="47"/>
  <c r="AE11" i="47"/>
  <c r="AF11" i="47" s="1"/>
  <c r="AC11" i="47"/>
  <c r="AB11" i="47"/>
  <c r="X11" i="47"/>
  <c r="Y11" i="47" s="1"/>
  <c r="V11" i="47"/>
  <c r="W11" i="47" s="1"/>
  <c r="T11" i="47"/>
  <c r="U11" i="47" s="1"/>
  <c r="R11" i="47"/>
  <c r="S11" i="47" s="1"/>
  <c r="P11" i="47"/>
  <c r="Q11" i="47" s="1"/>
  <c r="N11" i="47"/>
  <c r="O11" i="47" s="1"/>
  <c r="M11" i="47"/>
  <c r="L11" i="47"/>
  <c r="J11" i="47"/>
  <c r="K11" i="47" s="1"/>
  <c r="AY10" i="47"/>
  <c r="AR10" i="47"/>
  <c r="AO10" i="47"/>
  <c r="AM10" i="47"/>
  <c r="AL10" i="47"/>
  <c r="AJ10" i="47"/>
  <c r="AE10" i="47"/>
  <c r="AF10" i="47" s="1"/>
  <c r="AC10" i="47"/>
  <c r="AB10" i="47"/>
  <c r="X10" i="47"/>
  <c r="Y10" i="47" s="1"/>
  <c r="V10" i="47"/>
  <c r="W10" i="47" s="1"/>
  <c r="T10" i="47"/>
  <c r="U10" i="47" s="1"/>
  <c r="R10" i="47"/>
  <c r="S10" i="47" s="1"/>
  <c r="P10" i="47"/>
  <c r="Q10" i="47" s="1"/>
  <c r="O10" i="47"/>
  <c r="N10" i="47"/>
  <c r="L10" i="47"/>
  <c r="M10" i="47" s="1"/>
  <c r="J10" i="47"/>
  <c r="K10" i="47" s="1"/>
  <c r="AY9" i="47"/>
  <c r="AR9" i="47"/>
  <c r="AO9" i="47"/>
  <c r="AM9" i="47"/>
  <c r="AL9" i="47"/>
  <c r="AJ9" i="47"/>
  <c r="AE9" i="47"/>
  <c r="AF9" i="47" s="1"/>
  <c r="AC9" i="47"/>
  <c r="AB9" i="47"/>
  <c r="Y9" i="47"/>
  <c r="X9" i="47"/>
  <c r="V9" i="47"/>
  <c r="W9" i="47" s="1"/>
  <c r="T9" i="47"/>
  <c r="U9" i="47" s="1"/>
  <c r="R9" i="47"/>
  <c r="S9" i="47" s="1"/>
  <c r="Q9" i="47"/>
  <c r="P9" i="47"/>
  <c r="N9" i="47"/>
  <c r="O9" i="47" s="1"/>
  <c r="L9" i="47"/>
  <c r="M9" i="47" s="1"/>
  <c r="J9" i="47"/>
  <c r="K9" i="47" s="1"/>
  <c r="AY8" i="47"/>
  <c r="AR8" i="47"/>
  <c r="AO8" i="47"/>
  <c r="AM8" i="47"/>
  <c r="AL8" i="47"/>
  <c r="AJ8" i="47"/>
  <c r="AF8" i="47"/>
  <c r="AE8" i="47"/>
  <c r="AC8" i="47"/>
  <c r="AB8" i="47"/>
  <c r="X8" i="47"/>
  <c r="Y8" i="47" s="1"/>
  <c r="V8" i="47"/>
  <c r="W8" i="47" s="1"/>
  <c r="T8" i="47"/>
  <c r="U8" i="47" s="1"/>
  <c r="R8" i="47"/>
  <c r="S8" i="47" s="1"/>
  <c r="P8" i="47"/>
  <c r="Q8" i="47" s="1"/>
  <c r="N8" i="47"/>
  <c r="O8" i="47" s="1"/>
  <c r="L8" i="47"/>
  <c r="M8" i="47" s="1"/>
  <c r="J8" i="47"/>
  <c r="K8" i="47" s="1"/>
  <c r="AY7" i="47"/>
  <c r="AR7" i="47"/>
  <c r="AO7" i="47"/>
  <c r="AM7" i="47"/>
  <c r="AL7" i="47"/>
  <c r="AJ7" i="47"/>
  <c r="AE7" i="47"/>
  <c r="AF7" i="47" s="1"/>
  <c r="AC7" i="47"/>
  <c r="AB7" i="47"/>
  <c r="X7" i="47"/>
  <c r="Y7" i="47" s="1"/>
  <c r="V7" i="47"/>
  <c r="W7" i="47" s="1"/>
  <c r="U7" i="47"/>
  <c r="T7" i="47"/>
  <c r="R7" i="47"/>
  <c r="S7" i="47" s="1"/>
  <c r="P7" i="47"/>
  <c r="Q7" i="47" s="1"/>
  <c r="O7" i="47"/>
  <c r="N7" i="47"/>
  <c r="L7" i="47"/>
  <c r="M7" i="47" s="1"/>
  <c r="J7" i="47"/>
  <c r="K7" i="47" s="1"/>
  <c r="AY6" i="47"/>
  <c r="AX6" i="47"/>
  <c r="AX26" i="47" s="1"/>
  <c r="AW6" i="47"/>
  <c r="AV6" i="47"/>
  <c r="AU6" i="47"/>
  <c r="AT6" i="47"/>
  <c r="AT26" i="44" s="1"/>
  <c r="AS6" i="47"/>
  <c r="AR6" i="47"/>
  <c r="AO6" i="47"/>
  <c r="AM6" i="47"/>
  <c r="AL6" i="47"/>
  <c r="AJ6" i="47"/>
  <c r="AE6" i="47"/>
  <c r="AF6" i="47" s="1"/>
  <c r="AC6" i="47"/>
  <c r="AB6" i="47"/>
  <c r="Y6" i="47"/>
  <c r="X6" i="47"/>
  <c r="W6" i="47"/>
  <c r="V6" i="47"/>
  <c r="T6" i="47"/>
  <c r="U6" i="47" s="1"/>
  <c r="S6" i="47"/>
  <c r="R6" i="47"/>
  <c r="P6" i="47"/>
  <c r="Q6" i="47" s="1"/>
  <c r="O6" i="47"/>
  <c r="N6" i="47"/>
  <c r="L6" i="47"/>
  <c r="M6" i="47" s="1"/>
  <c r="J6" i="47"/>
  <c r="K6" i="47" s="1"/>
  <c r="AY5" i="47"/>
  <c r="AR5" i="47"/>
  <c r="AO5" i="47"/>
  <c r="AC5" i="47"/>
  <c r="AB3" i="47" s="1"/>
  <c r="AB5" i="47"/>
  <c r="X5" i="47"/>
  <c r="Y5" i="47" s="1"/>
  <c r="W5" i="47"/>
  <c r="V5" i="47"/>
  <c r="T5" i="47"/>
  <c r="U5" i="47" s="1"/>
  <c r="S5" i="47"/>
  <c r="R5" i="47"/>
  <c r="P5" i="47"/>
  <c r="Q5" i="47" s="1"/>
  <c r="N5" i="47"/>
  <c r="O5" i="47" s="1"/>
  <c r="L5" i="47"/>
  <c r="M5" i="47" s="1"/>
  <c r="K5" i="47"/>
  <c r="J5" i="47"/>
  <c r="AI3" i="47"/>
  <c r="AH3" i="47"/>
  <c r="AG3" i="47"/>
  <c r="AZ3" i="47"/>
  <c r="AL3" i="47"/>
  <c r="AK3" i="47"/>
  <c r="AA3" i="47"/>
  <c r="AR111" i="46"/>
  <c r="AQ111" i="46"/>
  <c r="AP111" i="46"/>
  <c r="AO111" i="46"/>
  <c r="AM111" i="46"/>
  <c r="AL111" i="46"/>
  <c r="AJ111" i="46"/>
  <c r="AE111" i="46"/>
  <c r="AF111" i="46" s="1"/>
  <c r="AC111" i="46"/>
  <c r="AB111" i="46"/>
  <c r="X111" i="46"/>
  <c r="Y111" i="46" s="1"/>
  <c r="V111" i="46"/>
  <c r="W111" i="46" s="1"/>
  <c r="T111" i="46"/>
  <c r="U111" i="46" s="1"/>
  <c r="S111" i="46"/>
  <c r="R111" i="46"/>
  <c r="P111" i="46"/>
  <c r="Q111" i="46" s="1"/>
  <c r="N111" i="46"/>
  <c r="O111" i="46" s="1"/>
  <c r="L111" i="46"/>
  <c r="M111" i="46" s="1"/>
  <c r="K111" i="46"/>
  <c r="J111" i="46"/>
  <c r="AR110" i="46"/>
  <c r="AQ110" i="46"/>
  <c r="AP110" i="46"/>
  <c r="AO110" i="46"/>
  <c r="AM110" i="46"/>
  <c r="AL110" i="46"/>
  <c r="AJ110" i="46"/>
  <c r="AF110" i="46"/>
  <c r="AE110" i="46"/>
  <c r="AC110" i="46"/>
  <c r="AB110" i="46"/>
  <c r="X110" i="46"/>
  <c r="Y110" i="46" s="1"/>
  <c r="W110" i="46"/>
  <c r="V110" i="46"/>
  <c r="T110" i="46"/>
  <c r="U110" i="46" s="1"/>
  <c r="S110" i="46"/>
  <c r="R110" i="46"/>
  <c r="P110" i="46"/>
  <c r="Q110" i="46" s="1"/>
  <c r="O110" i="46"/>
  <c r="N110" i="46"/>
  <c r="L110" i="46"/>
  <c r="M110" i="46" s="1"/>
  <c r="K110" i="46"/>
  <c r="J110" i="46"/>
  <c r="AR109" i="46"/>
  <c r="AQ109" i="46"/>
  <c r="AP109" i="46"/>
  <c r="AO109" i="46"/>
  <c r="AM109" i="46"/>
  <c r="AL109" i="46"/>
  <c r="AJ109" i="46"/>
  <c r="AF109" i="46"/>
  <c r="AE109" i="46"/>
  <c r="AC109" i="46"/>
  <c r="AB109" i="46"/>
  <c r="X109" i="46"/>
  <c r="Y109" i="46" s="1"/>
  <c r="V109" i="46"/>
  <c r="W109" i="46" s="1"/>
  <c r="U109" i="46"/>
  <c r="T109" i="46"/>
  <c r="R109" i="46"/>
  <c r="S109" i="46" s="1"/>
  <c r="P109" i="46"/>
  <c r="Q109" i="46" s="1"/>
  <c r="N109" i="46"/>
  <c r="O109" i="46" s="1"/>
  <c r="M109" i="46"/>
  <c r="L109" i="46"/>
  <c r="J109" i="46"/>
  <c r="K109" i="46" s="1"/>
  <c r="AR108" i="46"/>
  <c r="AQ108" i="46"/>
  <c r="AP108" i="46"/>
  <c r="AO108" i="46"/>
  <c r="AM108" i="46"/>
  <c r="AL108" i="46"/>
  <c r="AJ108" i="46"/>
  <c r="AF108" i="46"/>
  <c r="AE108" i="46"/>
  <c r="AC108" i="46"/>
  <c r="AB108" i="46"/>
  <c r="Y108" i="46"/>
  <c r="X108" i="46"/>
  <c r="V108" i="46"/>
  <c r="W108" i="46" s="1"/>
  <c r="U108" i="46"/>
  <c r="T108" i="46"/>
  <c r="S108" i="46"/>
  <c r="R108" i="46"/>
  <c r="Q108" i="46"/>
  <c r="P108" i="46"/>
  <c r="N108" i="46"/>
  <c r="O108" i="46" s="1"/>
  <c r="M108" i="46"/>
  <c r="L108" i="46"/>
  <c r="K108" i="46"/>
  <c r="J108" i="46"/>
  <c r="AR107" i="46"/>
  <c r="AQ107" i="46"/>
  <c r="AP107" i="46"/>
  <c r="AO107" i="46"/>
  <c r="AM107" i="46"/>
  <c r="AL107" i="46"/>
  <c r="AJ107" i="46"/>
  <c r="AE107" i="46"/>
  <c r="AF107" i="46" s="1"/>
  <c r="AC107" i="46"/>
  <c r="AB107" i="46"/>
  <c r="X107" i="46"/>
  <c r="Y107" i="46" s="1"/>
  <c r="W107" i="46"/>
  <c r="V107" i="46"/>
  <c r="T107" i="46"/>
  <c r="U107" i="46" s="1"/>
  <c r="R107" i="46"/>
  <c r="S107" i="46" s="1"/>
  <c r="P107" i="46"/>
  <c r="Q107" i="46" s="1"/>
  <c r="O107" i="46"/>
  <c r="N107" i="46"/>
  <c r="L107" i="46"/>
  <c r="M107" i="46" s="1"/>
  <c r="J107" i="46"/>
  <c r="K107" i="46" s="1"/>
  <c r="AR106" i="46"/>
  <c r="AQ106" i="46"/>
  <c r="AP106" i="46"/>
  <c r="AO106" i="46"/>
  <c r="AM106" i="46"/>
  <c r="AL106" i="46"/>
  <c r="AJ106" i="46"/>
  <c r="AF106" i="46"/>
  <c r="AE106" i="46"/>
  <c r="AC106" i="46"/>
  <c r="AB106" i="46"/>
  <c r="Y106" i="46"/>
  <c r="X106" i="46"/>
  <c r="W106" i="46"/>
  <c r="V106" i="46"/>
  <c r="U106" i="46"/>
  <c r="T106" i="46"/>
  <c r="S106" i="46"/>
  <c r="R106" i="46"/>
  <c r="Q106" i="46"/>
  <c r="P106" i="46"/>
  <c r="O106" i="46"/>
  <c r="N106" i="46"/>
  <c r="M106" i="46"/>
  <c r="L106" i="46"/>
  <c r="K106" i="46"/>
  <c r="J106" i="46"/>
  <c r="AR105" i="46"/>
  <c r="AQ105" i="46"/>
  <c r="AP105" i="46"/>
  <c r="AO105" i="46"/>
  <c r="AM105" i="46"/>
  <c r="AL105" i="46"/>
  <c r="AJ105" i="46"/>
  <c r="AE105" i="46"/>
  <c r="AF105" i="46" s="1"/>
  <c r="AC105" i="46"/>
  <c r="AB105" i="46"/>
  <c r="Y105" i="46"/>
  <c r="X105" i="46"/>
  <c r="V105" i="46"/>
  <c r="W105" i="46" s="1"/>
  <c r="T105" i="46"/>
  <c r="U105" i="46" s="1"/>
  <c r="R105" i="46"/>
  <c r="S105" i="46" s="1"/>
  <c r="Q105" i="46"/>
  <c r="P105" i="46"/>
  <c r="N105" i="46"/>
  <c r="O105" i="46" s="1"/>
  <c r="L105" i="46"/>
  <c r="M105" i="46" s="1"/>
  <c r="J105" i="46"/>
  <c r="K105" i="46" s="1"/>
  <c r="AY104" i="46"/>
  <c r="AR104" i="46"/>
  <c r="AQ104" i="46"/>
  <c r="AP104" i="46"/>
  <c r="AO104" i="46"/>
  <c r="AM104" i="46"/>
  <c r="AL104" i="46"/>
  <c r="AJ104" i="46"/>
  <c r="AF104" i="46"/>
  <c r="AE104" i="46"/>
  <c r="AC104" i="46"/>
  <c r="AB104" i="46"/>
  <c r="X104" i="46"/>
  <c r="Y104" i="46" s="1"/>
  <c r="V104" i="46"/>
  <c r="W104" i="46" s="1"/>
  <c r="U104" i="46"/>
  <c r="T104" i="46"/>
  <c r="R104" i="46"/>
  <c r="S104" i="46" s="1"/>
  <c r="P104" i="46"/>
  <c r="Q104" i="46" s="1"/>
  <c r="N104" i="46"/>
  <c r="O104" i="46" s="1"/>
  <c r="M104" i="46"/>
  <c r="L104" i="46"/>
  <c r="J104" i="46"/>
  <c r="K104" i="46" s="1"/>
  <c r="AY103" i="46"/>
  <c r="AR103" i="46"/>
  <c r="AQ103" i="46"/>
  <c r="AP103" i="46"/>
  <c r="AO103" i="46"/>
  <c r="AM103" i="46"/>
  <c r="AL103" i="46"/>
  <c r="AJ103" i="46"/>
  <c r="AE103" i="46"/>
  <c r="AF103" i="46" s="1"/>
  <c r="AC103" i="46"/>
  <c r="AB103" i="46"/>
  <c r="Y103" i="46"/>
  <c r="X103" i="46"/>
  <c r="V103" i="46"/>
  <c r="W103" i="46" s="1"/>
  <c r="T103" i="46"/>
  <c r="U103" i="46" s="1"/>
  <c r="R103" i="46"/>
  <c r="S103" i="46" s="1"/>
  <c r="Q103" i="46"/>
  <c r="P103" i="46"/>
  <c r="N103" i="46"/>
  <c r="O103" i="46" s="1"/>
  <c r="L103" i="46"/>
  <c r="M103" i="46" s="1"/>
  <c r="J103" i="46"/>
  <c r="K103" i="46" s="1"/>
  <c r="AY102" i="46"/>
  <c r="AR102" i="46"/>
  <c r="AQ102" i="46"/>
  <c r="AP102" i="46"/>
  <c r="AO102" i="46"/>
  <c r="AM102" i="46"/>
  <c r="AL102" i="46"/>
  <c r="AJ102" i="46"/>
  <c r="AF102" i="46"/>
  <c r="AE102" i="46"/>
  <c r="AC102" i="46"/>
  <c r="AB102" i="46"/>
  <c r="X102" i="46"/>
  <c r="Y102" i="46" s="1"/>
  <c r="V102" i="46"/>
  <c r="W102" i="46" s="1"/>
  <c r="U102" i="46"/>
  <c r="T102" i="46"/>
  <c r="R102" i="46"/>
  <c r="S102" i="46" s="1"/>
  <c r="P102" i="46"/>
  <c r="Q102" i="46" s="1"/>
  <c r="N102" i="46"/>
  <c r="O102" i="46" s="1"/>
  <c r="M102" i="46"/>
  <c r="L102" i="46"/>
  <c r="J102" i="46"/>
  <c r="K102" i="46" s="1"/>
  <c r="AY101" i="46"/>
  <c r="AR101" i="46"/>
  <c r="AQ101" i="46"/>
  <c r="AP101" i="46"/>
  <c r="AO101" i="46"/>
  <c r="AM101" i="46"/>
  <c r="AL101" i="46"/>
  <c r="AJ101" i="46"/>
  <c r="AE101" i="46"/>
  <c r="AF101" i="46" s="1"/>
  <c r="AC101" i="46"/>
  <c r="AB101" i="46"/>
  <c r="Y101" i="46"/>
  <c r="X101" i="46"/>
  <c r="V101" i="46"/>
  <c r="W101" i="46" s="1"/>
  <c r="T101" i="46"/>
  <c r="U101" i="46" s="1"/>
  <c r="R101" i="46"/>
  <c r="S101" i="46" s="1"/>
  <c r="Q101" i="46"/>
  <c r="P101" i="46"/>
  <c r="N101" i="46"/>
  <c r="O101" i="46" s="1"/>
  <c r="L101" i="46"/>
  <c r="M101" i="46" s="1"/>
  <c r="J101" i="46"/>
  <c r="K101" i="46" s="1"/>
  <c r="AY100" i="46"/>
  <c r="AR100" i="46"/>
  <c r="AQ100" i="46"/>
  <c r="AP100" i="46"/>
  <c r="AO100" i="46"/>
  <c r="AM100" i="46"/>
  <c r="AL100" i="46"/>
  <c r="AJ100" i="46"/>
  <c r="AF100" i="46"/>
  <c r="AE100" i="46"/>
  <c r="AC100" i="46"/>
  <c r="AB100" i="46"/>
  <c r="X100" i="46"/>
  <c r="Y100" i="46" s="1"/>
  <c r="V100" i="46"/>
  <c r="W100" i="46" s="1"/>
  <c r="U100" i="46"/>
  <c r="T100" i="46"/>
  <c r="R100" i="46"/>
  <c r="S100" i="46" s="1"/>
  <c r="P100" i="46"/>
  <c r="Q100" i="46" s="1"/>
  <c r="N100" i="46"/>
  <c r="O100" i="46" s="1"/>
  <c r="M100" i="46"/>
  <c r="L100" i="46"/>
  <c r="J100" i="46"/>
  <c r="K100" i="46" s="1"/>
  <c r="AY99" i="46"/>
  <c r="AR99" i="46"/>
  <c r="AQ99" i="46"/>
  <c r="AP99" i="46"/>
  <c r="AO99" i="46"/>
  <c r="AM99" i="46"/>
  <c r="AL99" i="46"/>
  <c r="AJ99" i="46"/>
  <c r="AE99" i="46"/>
  <c r="AF99" i="46" s="1"/>
  <c r="AC99" i="46"/>
  <c r="AB99" i="46"/>
  <c r="Y99" i="46"/>
  <c r="X99" i="46"/>
  <c r="V99" i="46"/>
  <c r="W99" i="46" s="1"/>
  <c r="T99" i="46"/>
  <c r="U99" i="46" s="1"/>
  <c r="R99" i="46"/>
  <c r="S99" i="46" s="1"/>
  <c r="Q99" i="46"/>
  <c r="P99" i="46"/>
  <c r="N99" i="46"/>
  <c r="O99" i="46" s="1"/>
  <c r="L99" i="46"/>
  <c r="M99" i="46" s="1"/>
  <c r="J99" i="46"/>
  <c r="K99" i="46" s="1"/>
  <c r="AY98" i="46"/>
  <c r="AR98" i="46"/>
  <c r="AO98" i="46"/>
  <c r="AM98" i="46"/>
  <c r="AL98" i="46"/>
  <c r="AJ98" i="46"/>
  <c r="AF98" i="46"/>
  <c r="AE98" i="46"/>
  <c r="AC98" i="46"/>
  <c r="AB98" i="46"/>
  <c r="X98" i="46"/>
  <c r="Y98" i="46" s="1"/>
  <c r="V98" i="46"/>
  <c r="W98" i="46" s="1"/>
  <c r="T98" i="46"/>
  <c r="U98" i="46" s="1"/>
  <c r="R98" i="46"/>
  <c r="S98" i="46" s="1"/>
  <c r="P98" i="46"/>
  <c r="Q98" i="46" s="1"/>
  <c r="N98" i="46"/>
  <c r="O98" i="46" s="1"/>
  <c r="L98" i="46"/>
  <c r="M98" i="46" s="1"/>
  <c r="J98" i="46"/>
  <c r="K98" i="46" s="1"/>
  <c r="AY97" i="46"/>
  <c r="AR97" i="46"/>
  <c r="AO97" i="46"/>
  <c r="AM97" i="46"/>
  <c r="AL97" i="46"/>
  <c r="AJ97" i="46"/>
  <c r="AE97" i="46"/>
  <c r="AF97" i="46" s="1"/>
  <c r="AC97" i="46"/>
  <c r="AB97" i="46"/>
  <c r="Y97" i="46"/>
  <c r="X97" i="46"/>
  <c r="V97" i="46"/>
  <c r="W97" i="46" s="1"/>
  <c r="T97" i="46"/>
  <c r="U97" i="46" s="1"/>
  <c r="R97" i="46"/>
  <c r="S97" i="46" s="1"/>
  <c r="Q97" i="46"/>
  <c r="P97" i="46"/>
  <c r="N97" i="46"/>
  <c r="O97" i="46" s="1"/>
  <c r="L97" i="46"/>
  <c r="M97" i="46" s="1"/>
  <c r="J97" i="46"/>
  <c r="K97" i="46" s="1"/>
  <c r="AY96" i="46"/>
  <c r="AR96" i="46"/>
  <c r="AO96" i="46"/>
  <c r="AM96" i="46"/>
  <c r="AL96" i="46"/>
  <c r="AJ96" i="46"/>
  <c r="AE96" i="46"/>
  <c r="AF96" i="46" s="1"/>
  <c r="AC96" i="46"/>
  <c r="AB96" i="46"/>
  <c r="X96" i="46"/>
  <c r="Y96" i="46" s="1"/>
  <c r="V96" i="46"/>
  <c r="W96" i="46" s="1"/>
  <c r="T96" i="46"/>
  <c r="U96" i="46" s="1"/>
  <c r="R96" i="46"/>
  <c r="S96" i="46" s="1"/>
  <c r="P96" i="46"/>
  <c r="Q96" i="46" s="1"/>
  <c r="N96" i="46"/>
  <c r="O96" i="46" s="1"/>
  <c r="L96" i="46"/>
  <c r="M96" i="46" s="1"/>
  <c r="J96" i="46"/>
  <c r="K96" i="46" s="1"/>
  <c r="AY95" i="46"/>
  <c r="AR95" i="46"/>
  <c r="AO95" i="46"/>
  <c r="AM95" i="46"/>
  <c r="AL95" i="46"/>
  <c r="AJ95" i="46"/>
  <c r="AE95" i="46"/>
  <c r="AF95" i="46" s="1"/>
  <c r="AC95" i="46"/>
  <c r="AB95" i="46"/>
  <c r="X95" i="46"/>
  <c r="Y95" i="46" s="1"/>
  <c r="V95" i="46"/>
  <c r="W95" i="46" s="1"/>
  <c r="T95" i="46"/>
  <c r="U95" i="46" s="1"/>
  <c r="R95" i="46"/>
  <c r="S95" i="46" s="1"/>
  <c r="P95" i="46"/>
  <c r="Q95" i="46" s="1"/>
  <c r="N95" i="46"/>
  <c r="O95" i="46" s="1"/>
  <c r="L95" i="46"/>
  <c r="M95" i="46" s="1"/>
  <c r="J95" i="46"/>
  <c r="K95" i="46" s="1"/>
  <c r="AY94" i="46"/>
  <c r="AR94" i="46"/>
  <c r="AO94" i="46"/>
  <c r="AM94" i="46"/>
  <c r="AL94" i="46"/>
  <c r="AJ94" i="46"/>
  <c r="AE94" i="46"/>
  <c r="AF94" i="46" s="1"/>
  <c r="AC94" i="46"/>
  <c r="AB94" i="46"/>
  <c r="X94" i="46"/>
  <c r="Y94" i="46" s="1"/>
  <c r="V94" i="46"/>
  <c r="W94" i="46" s="1"/>
  <c r="T94" i="46"/>
  <c r="U94" i="46" s="1"/>
  <c r="R94" i="46"/>
  <c r="S94" i="46" s="1"/>
  <c r="P94" i="46"/>
  <c r="Q94" i="46" s="1"/>
  <c r="N94" i="46"/>
  <c r="O94" i="46" s="1"/>
  <c r="M94" i="46"/>
  <c r="L94" i="46"/>
  <c r="J94" i="46"/>
  <c r="K94" i="46" s="1"/>
  <c r="AY93" i="46"/>
  <c r="AR93" i="46"/>
  <c r="AO93" i="46"/>
  <c r="AM93" i="46"/>
  <c r="AL93" i="46"/>
  <c r="AJ93" i="46"/>
  <c r="AE93" i="46"/>
  <c r="AF93" i="46" s="1"/>
  <c r="AC93" i="46"/>
  <c r="AB93" i="46"/>
  <c r="X93" i="46"/>
  <c r="Y93" i="46" s="1"/>
  <c r="V93" i="46"/>
  <c r="W93" i="46" s="1"/>
  <c r="T93" i="46"/>
  <c r="U93" i="46" s="1"/>
  <c r="R93" i="46"/>
  <c r="S93" i="46" s="1"/>
  <c r="P93" i="46"/>
  <c r="Q93" i="46" s="1"/>
  <c r="N93" i="46"/>
  <c r="O93" i="46" s="1"/>
  <c r="L93" i="46"/>
  <c r="M93" i="46" s="1"/>
  <c r="J93" i="46"/>
  <c r="K93" i="46" s="1"/>
  <c r="AY92" i="46"/>
  <c r="AR92" i="46"/>
  <c r="AO92" i="46"/>
  <c r="AM92" i="46"/>
  <c r="AL92" i="46"/>
  <c r="AJ92" i="46"/>
  <c r="AE92" i="46"/>
  <c r="AF92" i="46" s="1"/>
  <c r="AC92" i="46"/>
  <c r="AB92" i="46"/>
  <c r="X92" i="46"/>
  <c r="Y92" i="46" s="1"/>
  <c r="V92" i="46"/>
  <c r="W92" i="46" s="1"/>
  <c r="U92" i="46"/>
  <c r="T92" i="46"/>
  <c r="R92" i="46"/>
  <c r="S92" i="46" s="1"/>
  <c r="P92" i="46"/>
  <c r="Q92" i="46" s="1"/>
  <c r="N92" i="46"/>
  <c r="O92" i="46" s="1"/>
  <c r="L92" i="46"/>
  <c r="M92" i="46" s="1"/>
  <c r="J92" i="46"/>
  <c r="K92" i="46" s="1"/>
  <c r="AY91" i="46"/>
  <c r="AR91" i="46"/>
  <c r="AO91" i="46"/>
  <c r="AM91" i="46"/>
  <c r="AL91" i="46"/>
  <c r="AJ91" i="46"/>
  <c r="AE91" i="46"/>
  <c r="AF91" i="46" s="1"/>
  <c r="AC91" i="46"/>
  <c r="AB91" i="46"/>
  <c r="X91" i="46"/>
  <c r="Y91" i="46" s="1"/>
  <c r="V91" i="46"/>
  <c r="W91" i="46" s="1"/>
  <c r="T91" i="46"/>
  <c r="U91" i="46" s="1"/>
  <c r="R91" i="46"/>
  <c r="S91" i="46" s="1"/>
  <c r="P91" i="46"/>
  <c r="Q91" i="46" s="1"/>
  <c r="N91" i="46"/>
  <c r="O91" i="46" s="1"/>
  <c r="L91" i="46"/>
  <c r="M91" i="46" s="1"/>
  <c r="J91" i="46"/>
  <c r="K91" i="46" s="1"/>
  <c r="AY90" i="46"/>
  <c r="AR90" i="46"/>
  <c r="AO90" i="46"/>
  <c r="AM90" i="46"/>
  <c r="AL90" i="46"/>
  <c r="AJ90" i="46"/>
  <c r="AE90" i="46"/>
  <c r="AF90" i="46" s="1"/>
  <c r="AC90" i="46"/>
  <c r="AB90" i="46"/>
  <c r="X90" i="46"/>
  <c r="Y90" i="46" s="1"/>
  <c r="V90" i="46"/>
  <c r="W90" i="46" s="1"/>
  <c r="T90" i="46"/>
  <c r="U90" i="46" s="1"/>
  <c r="R90" i="46"/>
  <c r="S90" i="46" s="1"/>
  <c r="P90" i="46"/>
  <c r="Q90" i="46" s="1"/>
  <c r="N90" i="46"/>
  <c r="O90" i="46" s="1"/>
  <c r="M90" i="46"/>
  <c r="L90" i="46"/>
  <c r="J90" i="46"/>
  <c r="K90" i="46" s="1"/>
  <c r="AY89" i="46"/>
  <c r="AR89" i="46"/>
  <c r="AO89" i="46"/>
  <c r="AM89" i="46"/>
  <c r="AL89" i="46"/>
  <c r="AJ89" i="46"/>
  <c r="AE89" i="46"/>
  <c r="AF89" i="46" s="1"/>
  <c r="AC89" i="46"/>
  <c r="AB89" i="46"/>
  <c r="X89" i="46"/>
  <c r="Y89" i="46" s="1"/>
  <c r="V89" i="46"/>
  <c r="W89" i="46" s="1"/>
  <c r="T89" i="46"/>
  <c r="U89" i="46" s="1"/>
  <c r="R89" i="46"/>
  <c r="S89" i="46" s="1"/>
  <c r="P89" i="46"/>
  <c r="Q89" i="46" s="1"/>
  <c r="N89" i="46"/>
  <c r="O89" i="46" s="1"/>
  <c r="L89" i="46"/>
  <c r="M89" i="46" s="1"/>
  <c r="J89" i="46"/>
  <c r="K89" i="46" s="1"/>
  <c r="AY88" i="46"/>
  <c r="AR88" i="46"/>
  <c r="AO88" i="46"/>
  <c r="AM88" i="46"/>
  <c r="AL88" i="46"/>
  <c r="AJ88" i="46"/>
  <c r="AE88" i="46"/>
  <c r="AF88" i="46" s="1"/>
  <c r="AC88" i="46"/>
  <c r="AB88" i="46"/>
  <c r="X88" i="46"/>
  <c r="Y88" i="46" s="1"/>
  <c r="V88" i="46"/>
  <c r="W88" i="46" s="1"/>
  <c r="T88" i="46"/>
  <c r="U88" i="46" s="1"/>
  <c r="R88" i="46"/>
  <c r="S88" i="46" s="1"/>
  <c r="P88" i="46"/>
  <c r="Q88" i="46" s="1"/>
  <c r="N88" i="46"/>
  <c r="O88" i="46" s="1"/>
  <c r="L88" i="46"/>
  <c r="M88" i="46" s="1"/>
  <c r="J88" i="46"/>
  <c r="K88" i="46" s="1"/>
  <c r="AY87" i="46"/>
  <c r="AR87" i="46"/>
  <c r="AO87" i="46"/>
  <c r="AM87" i="46"/>
  <c r="AL87" i="46"/>
  <c r="AJ87" i="46"/>
  <c r="AE87" i="46"/>
  <c r="AF87" i="46" s="1"/>
  <c r="AC87" i="46"/>
  <c r="AB87" i="46"/>
  <c r="Y87" i="46"/>
  <c r="X87" i="46"/>
  <c r="V87" i="46"/>
  <c r="W87" i="46" s="1"/>
  <c r="T87" i="46"/>
  <c r="U87" i="46" s="1"/>
  <c r="R87" i="46"/>
  <c r="S87" i="46" s="1"/>
  <c r="P87" i="46"/>
  <c r="Q87" i="46" s="1"/>
  <c r="N87" i="46"/>
  <c r="O87" i="46" s="1"/>
  <c r="L87" i="46"/>
  <c r="M87" i="46" s="1"/>
  <c r="J87" i="46"/>
  <c r="K87" i="46" s="1"/>
  <c r="AY86" i="46"/>
  <c r="AR86" i="46"/>
  <c r="AO86" i="46"/>
  <c r="AM86" i="46"/>
  <c r="AL86" i="46"/>
  <c r="AJ86" i="46"/>
  <c r="AE86" i="46"/>
  <c r="AF86" i="46" s="1"/>
  <c r="AC86" i="46"/>
  <c r="AB86" i="46"/>
  <c r="X86" i="46"/>
  <c r="Y86" i="46" s="1"/>
  <c r="V86" i="46"/>
  <c r="W86" i="46" s="1"/>
  <c r="T86" i="46"/>
  <c r="U86" i="46" s="1"/>
  <c r="R86" i="46"/>
  <c r="S86" i="46" s="1"/>
  <c r="P86" i="46"/>
  <c r="Q86" i="46" s="1"/>
  <c r="N86" i="46"/>
  <c r="O86" i="46" s="1"/>
  <c r="L86" i="46"/>
  <c r="M86" i="46" s="1"/>
  <c r="J86" i="46"/>
  <c r="K86" i="46" s="1"/>
  <c r="AY85" i="46"/>
  <c r="AR85" i="46"/>
  <c r="AO85" i="46"/>
  <c r="AM85" i="46"/>
  <c r="AL85" i="46"/>
  <c r="AJ85" i="46"/>
  <c r="AE85" i="46"/>
  <c r="AF85" i="46" s="1"/>
  <c r="AC85" i="46"/>
  <c r="AB85" i="46"/>
  <c r="X85" i="46"/>
  <c r="Y85" i="46" s="1"/>
  <c r="W85" i="46"/>
  <c r="V85" i="46"/>
  <c r="U85" i="46"/>
  <c r="T85" i="46"/>
  <c r="R85" i="46"/>
  <c r="S85" i="46" s="1"/>
  <c r="P85" i="46"/>
  <c r="Q85" i="46" s="1"/>
  <c r="N85" i="46"/>
  <c r="O85" i="46" s="1"/>
  <c r="L85" i="46"/>
  <c r="M85" i="46" s="1"/>
  <c r="J85" i="46"/>
  <c r="K85" i="46" s="1"/>
  <c r="AY84" i="46"/>
  <c r="AR84" i="46"/>
  <c r="AO84" i="46"/>
  <c r="AM84" i="46"/>
  <c r="AL84" i="46"/>
  <c r="AJ84" i="46"/>
  <c r="AF84" i="46"/>
  <c r="AE84" i="46"/>
  <c r="AC84" i="46"/>
  <c r="AB84" i="46"/>
  <c r="X84" i="46"/>
  <c r="Y84" i="46" s="1"/>
  <c r="V84" i="46"/>
  <c r="W84" i="46" s="1"/>
  <c r="T84" i="46"/>
  <c r="U84" i="46" s="1"/>
  <c r="S84" i="46"/>
  <c r="R84" i="46"/>
  <c r="P84" i="46"/>
  <c r="Q84" i="46" s="1"/>
  <c r="N84" i="46"/>
  <c r="O84" i="46" s="1"/>
  <c r="L84" i="46"/>
  <c r="M84" i="46" s="1"/>
  <c r="K84" i="46"/>
  <c r="J84" i="46"/>
  <c r="AY83" i="46"/>
  <c r="AR83" i="46"/>
  <c r="AO83" i="46"/>
  <c r="AM83" i="46"/>
  <c r="AL83" i="46"/>
  <c r="AJ83" i="46"/>
  <c r="AE83" i="46"/>
  <c r="AF83" i="46" s="1"/>
  <c r="AC83" i="46"/>
  <c r="AB83" i="46"/>
  <c r="Y83" i="46"/>
  <c r="X83" i="46"/>
  <c r="V83" i="46"/>
  <c r="W83" i="46" s="1"/>
  <c r="T83" i="46"/>
  <c r="U83" i="46" s="1"/>
  <c r="R83" i="46"/>
  <c r="S83" i="46" s="1"/>
  <c r="P83" i="46"/>
  <c r="Q83" i="46" s="1"/>
  <c r="N83" i="46"/>
  <c r="O83" i="46" s="1"/>
  <c r="M83" i="46"/>
  <c r="L83" i="46"/>
  <c r="J83" i="46"/>
  <c r="K83" i="46" s="1"/>
  <c r="AY82" i="46"/>
  <c r="AR82" i="46"/>
  <c r="AO82" i="46"/>
  <c r="AM82" i="46"/>
  <c r="AL82" i="46"/>
  <c r="AJ82" i="46"/>
  <c r="AE82" i="46"/>
  <c r="AF82" i="46" s="1"/>
  <c r="AC82" i="46"/>
  <c r="AB82" i="46"/>
  <c r="Y82" i="46"/>
  <c r="X82" i="46"/>
  <c r="V82" i="46"/>
  <c r="W82" i="46" s="1"/>
  <c r="U82" i="46"/>
  <c r="T82" i="46"/>
  <c r="S82" i="46"/>
  <c r="R82" i="46"/>
  <c r="P82" i="46"/>
  <c r="Q82" i="46" s="1"/>
  <c r="N82" i="46"/>
  <c r="O82" i="46" s="1"/>
  <c r="L82" i="46"/>
  <c r="M82" i="46" s="1"/>
  <c r="J82" i="46"/>
  <c r="K82" i="46" s="1"/>
  <c r="AY81" i="46"/>
  <c r="AR81" i="46"/>
  <c r="AO81" i="46"/>
  <c r="AM81" i="46"/>
  <c r="AL81" i="46"/>
  <c r="AJ81" i="46"/>
  <c r="AE81" i="46"/>
  <c r="AF81" i="46" s="1"/>
  <c r="AC81" i="46"/>
  <c r="AB81" i="46"/>
  <c r="Y81" i="46"/>
  <c r="X81" i="46"/>
  <c r="V81" i="46"/>
  <c r="W81" i="46" s="1"/>
  <c r="T81" i="46"/>
  <c r="U81" i="46" s="1"/>
  <c r="R81" i="46"/>
  <c r="S81" i="46" s="1"/>
  <c r="P81" i="46"/>
  <c r="Q81" i="46" s="1"/>
  <c r="N81" i="46"/>
  <c r="O81" i="46" s="1"/>
  <c r="M81" i="46"/>
  <c r="L81" i="46"/>
  <c r="J81" i="46"/>
  <c r="K81" i="46" s="1"/>
  <c r="AY80" i="46"/>
  <c r="AR80" i="46"/>
  <c r="AO80" i="46"/>
  <c r="AM80" i="46"/>
  <c r="AL80" i="46"/>
  <c r="AJ80" i="46"/>
  <c r="AF80" i="46"/>
  <c r="AE80" i="46"/>
  <c r="AC80" i="46"/>
  <c r="AB80" i="46"/>
  <c r="X80" i="46"/>
  <c r="Y80" i="46" s="1"/>
  <c r="V80" i="46"/>
  <c r="W80" i="46" s="1"/>
  <c r="T80" i="46"/>
  <c r="U80" i="46" s="1"/>
  <c r="S80" i="46"/>
  <c r="R80" i="46"/>
  <c r="Q80" i="46"/>
  <c r="P80" i="46"/>
  <c r="N80" i="46"/>
  <c r="O80" i="46" s="1"/>
  <c r="M80" i="46"/>
  <c r="L80" i="46"/>
  <c r="K80" i="46"/>
  <c r="J80" i="46"/>
  <c r="AY79" i="46"/>
  <c r="AR79" i="46"/>
  <c r="AO79" i="46"/>
  <c r="AM79" i="46"/>
  <c r="AL79" i="46"/>
  <c r="AJ79" i="46"/>
  <c r="AF79" i="46"/>
  <c r="AE79" i="46"/>
  <c r="AC79" i="46"/>
  <c r="AB79" i="46"/>
  <c r="X79" i="46"/>
  <c r="Y79" i="46" s="1"/>
  <c r="W79" i="46"/>
  <c r="V79" i="46"/>
  <c r="U79" i="46"/>
  <c r="T79" i="46"/>
  <c r="R79" i="46"/>
  <c r="S79" i="46" s="1"/>
  <c r="Q79" i="46"/>
  <c r="P79" i="46"/>
  <c r="N79" i="46"/>
  <c r="O79" i="46" s="1"/>
  <c r="L79" i="46"/>
  <c r="M79" i="46" s="1"/>
  <c r="J79" i="46"/>
  <c r="K79" i="46" s="1"/>
  <c r="AY78" i="46"/>
  <c r="AR78" i="46"/>
  <c r="AO78" i="46"/>
  <c r="AM78" i="46"/>
  <c r="AL78" i="46"/>
  <c r="AJ78" i="46"/>
  <c r="AF78" i="46"/>
  <c r="AE78" i="46"/>
  <c r="AC78" i="46"/>
  <c r="AB78" i="46"/>
  <c r="X78" i="46"/>
  <c r="Y78" i="46" s="1"/>
  <c r="V78" i="46"/>
  <c r="W78" i="46" s="1"/>
  <c r="T78" i="46"/>
  <c r="U78" i="46" s="1"/>
  <c r="S78" i="46"/>
  <c r="R78" i="46"/>
  <c r="Q78" i="46"/>
  <c r="P78" i="46"/>
  <c r="N78" i="46"/>
  <c r="O78" i="46" s="1"/>
  <c r="M78" i="46"/>
  <c r="L78" i="46"/>
  <c r="K78" i="46"/>
  <c r="J78" i="46"/>
  <c r="AY77" i="46"/>
  <c r="AR77" i="46"/>
  <c r="AO77" i="46"/>
  <c r="AM77" i="46"/>
  <c r="AL77" i="46"/>
  <c r="AJ77" i="46"/>
  <c r="AF77" i="46"/>
  <c r="AE77" i="46"/>
  <c r="AC77" i="46"/>
  <c r="AB77" i="46"/>
  <c r="X77" i="46"/>
  <c r="Y77" i="46" s="1"/>
  <c r="W77" i="46"/>
  <c r="V77" i="46"/>
  <c r="U77" i="46"/>
  <c r="T77" i="46"/>
  <c r="R77" i="46"/>
  <c r="S77" i="46" s="1"/>
  <c r="Q77" i="46"/>
  <c r="P77" i="46"/>
  <c r="N77" i="46"/>
  <c r="O77" i="46" s="1"/>
  <c r="L77" i="46"/>
  <c r="M77" i="46" s="1"/>
  <c r="J77" i="46"/>
  <c r="K77" i="46" s="1"/>
  <c r="AY76" i="46"/>
  <c r="AR76" i="46"/>
  <c r="AO76" i="46"/>
  <c r="AM76" i="46"/>
  <c r="AL76" i="46"/>
  <c r="AJ76" i="46"/>
  <c r="AF76" i="46"/>
  <c r="AE76" i="46"/>
  <c r="AC76" i="46"/>
  <c r="AB76" i="46"/>
  <c r="X76" i="46"/>
  <c r="Y76" i="46" s="1"/>
  <c r="V76" i="46"/>
  <c r="W76" i="46" s="1"/>
  <c r="U76" i="46"/>
  <c r="T76" i="46"/>
  <c r="R76" i="46"/>
  <c r="S76" i="46" s="1"/>
  <c r="P76" i="46"/>
  <c r="Q76" i="46" s="1"/>
  <c r="N76" i="46"/>
  <c r="O76" i="46" s="1"/>
  <c r="L76" i="46"/>
  <c r="M76" i="46" s="1"/>
  <c r="K76" i="46"/>
  <c r="J76" i="46"/>
  <c r="AY75" i="46"/>
  <c r="AR75" i="46"/>
  <c r="AO75" i="46"/>
  <c r="AM75" i="46"/>
  <c r="AL75" i="46"/>
  <c r="AJ75" i="46"/>
  <c r="AF75" i="46"/>
  <c r="AE75" i="46"/>
  <c r="AC75" i="46"/>
  <c r="AB75" i="46"/>
  <c r="X75" i="46"/>
  <c r="Y75" i="46" s="1"/>
  <c r="V75" i="46"/>
  <c r="W75" i="46" s="1"/>
  <c r="U75" i="46"/>
  <c r="T75" i="46"/>
  <c r="R75" i="46"/>
  <c r="S75" i="46" s="1"/>
  <c r="P75" i="46"/>
  <c r="Q75" i="46" s="1"/>
  <c r="O75" i="46"/>
  <c r="N75" i="46"/>
  <c r="M75" i="46"/>
  <c r="L75" i="46"/>
  <c r="J75" i="46"/>
  <c r="K75" i="46" s="1"/>
  <c r="AY74" i="46"/>
  <c r="AR74" i="46"/>
  <c r="AO74" i="46"/>
  <c r="AM74" i="46"/>
  <c r="AL74" i="46"/>
  <c r="AJ74" i="46"/>
  <c r="AE74" i="46"/>
  <c r="AF74" i="46" s="1"/>
  <c r="AC74" i="46"/>
  <c r="AB74" i="46"/>
  <c r="X74" i="46"/>
  <c r="Y74" i="46" s="1"/>
  <c r="V74" i="46"/>
  <c r="W74" i="46" s="1"/>
  <c r="T74" i="46"/>
  <c r="U74" i="46" s="1"/>
  <c r="R74" i="46"/>
  <c r="S74" i="46" s="1"/>
  <c r="Q74" i="46"/>
  <c r="P74" i="46"/>
  <c r="N74" i="46"/>
  <c r="O74" i="46" s="1"/>
  <c r="L74" i="46"/>
  <c r="M74" i="46" s="1"/>
  <c r="J74" i="46"/>
  <c r="K74" i="46" s="1"/>
  <c r="AY73" i="46"/>
  <c r="AR73" i="46"/>
  <c r="AO73" i="46"/>
  <c r="AM73" i="46"/>
  <c r="AL73" i="46"/>
  <c r="AJ73" i="46"/>
  <c r="AE73" i="46"/>
  <c r="AF73" i="46" s="1"/>
  <c r="AC73" i="46"/>
  <c r="AB73" i="46"/>
  <c r="X73" i="46"/>
  <c r="Y73" i="46" s="1"/>
  <c r="V73" i="46"/>
  <c r="W73" i="46" s="1"/>
  <c r="T73" i="46"/>
  <c r="U73" i="46" s="1"/>
  <c r="R73" i="46"/>
  <c r="S73" i="46" s="1"/>
  <c r="P73" i="46"/>
  <c r="Q73" i="46" s="1"/>
  <c r="N73" i="46"/>
  <c r="O73" i="46" s="1"/>
  <c r="L73" i="46"/>
  <c r="M73" i="46" s="1"/>
  <c r="J73" i="46"/>
  <c r="K73" i="46" s="1"/>
  <c r="AY72" i="46"/>
  <c r="AR72" i="46"/>
  <c r="AO72" i="46"/>
  <c r="AM72" i="46"/>
  <c r="AL72" i="46"/>
  <c r="AJ72" i="46"/>
  <c r="AE72" i="46"/>
  <c r="AF72" i="46" s="1"/>
  <c r="AC72" i="46"/>
  <c r="AB72" i="46"/>
  <c r="X72" i="46"/>
  <c r="Y72" i="46" s="1"/>
  <c r="V72" i="46"/>
  <c r="W72" i="46" s="1"/>
  <c r="T72" i="46"/>
  <c r="U72" i="46" s="1"/>
  <c r="S72" i="46"/>
  <c r="R72" i="46"/>
  <c r="P72" i="46"/>
  <c r="Q72" i="46" s="1"/>
  <c r="N72" i="46"/>
  <c r="O72" i="46" s="1"/>
  <c r="L72" i="46"/>
  <c r="M72" i="46" s="1"/>
  <c r="J72" i="46"/>
  <c r="K72" i="46" s="1"/>
  <c r="AY71" i="46"/>
  <c r="AR71" i="46"/>
  <c r="AO71" i="46"/>
  <c r="AM71" i="46"/>
  <c r="AL71" i="46"/>
  <c r="AJ71" i="46"/>
  <c r="AE71" i="46"/>
  <c r="AF71" i="46" s="1"/>
  <c r="AC71" i="46"/>
  <c r="AB71" i="46"/>
  <c r="X71" i="46"/>
  <c r="Y71" i="46" s="1"/>
  <c r="V71" i="46"/>
  <c r="W71" i="46" s="1"/>
  <c r="T71" i="46"/>
  <c r="U71" i="46" s="1"/>
  <c r="R71" i="46"/>
  <c r="S71" i="46" s="1"/>
  <c r="P71" i="46"/>
  <c r="Q71" i="46" s="1"/>
  <c r="N71" i="46"/>
  <c r="O71" i="46" s="1"/>
  <c r="L71" i="46"/>
  <c r="M71" i="46" s="1"/>
  <c r="J71" i="46"/>
  <c r="K71" i="46" s="1"/>
  <c r="AY70" i="46"/>
  <c r="AR70" i="46"/>
  <c r="AO70" i="46"/>
  <c r="AM70" i="46"/>
  <c r="AL70" i="46"/>
  <c r="AJ70" i="46"/>
  <c r="AE70" i="46"/>
  <c r="AF70" i="46" s="1"/>
  <c r="AC70" i="46"/>
  <c r="AB70" i="46"/>
  <c r="X70" i="46"/>
  <c r="Y70" i="46" s="1"/>
  <c r="V70" i="46"/>
  <c r="W70" i="46" s="1"/>
  <c r="T70" i="46"/>
  <c r="U70" i="46" s="1"/>
  <c r="S70" i="46"/>
  <c r="R70" i="46"/>
  <c r="P70" i="46"/>
  <c r="Q70" i="46" s="1"/>
  <c r="N70" i="46"/>
  <c r="O70" i="46" s="1"/>
  <c r="L70" i="46"/>
  <c r="M70" i="46" s="1"/>
  <c r="J70" i="46"/>
  <c r="K70" i="46" s="1"/>
  <c r="AY69" i="46"/>
  <c r="AR69" i="46"/>
  <c r="AO69" i="46"/>
  <c r="AM69" i="46"/>
  <c r="AL69" i="46"/>
  <c r="AJ69" i="46"/>
  <c r="AE69" i="46"/>
  <c r="AF69" i="46" s="1"/>
  <c r="AC69" i="46"/>
  <c r="AB69" i="46"/>
  <c r="Y69" i="46"/>
  <c r="X69" i="46"/>
  <c r="V69" i="46"/>
  <c r="W69" i="46" s="1"/>
  <c r="T69" i="46"/>
  <c r="U69" i="46" s="1"/>
  <c r="R69" i="46"/>
  <c r="S69" i="46" s="1"/>
  <c r="P69" i="46"/>
  <c r="Q69" i="46" s="1"/>
  <c r="O69" i="46"/>
  <c r="N69" i="46"/>
  <c r="L69" i="46"/>
  <c r="M69" i="46" s="1"/>
  <c r="J69" i="46"/>
  <c r="K69" i="46" s="1"/>
  <c r="AY68" i="46"/>
  <c r="AR68" i="46"/>
  <c r="AO68" i="46"/>
  <c r="AM68" i="46"/>
  <c r="AL68" i="46"/>
  <c r="AJ68" i="46"/>
  <c r="AF68" i="46"/>
  <c r="AE68" i="46"/>
  <c r="AC68" i="46"/>
  <c r="AB68" i="46"/>
  <c r="X68" i="46"/>
  <c r="Y68" i="46" s="1"/>
  <c r="V68" i="46"/>
  <c r="W68" i="46" s="1"/>
  <c r="T68" i="46"/>
  <c r="U68" i="46" s="1"/>
  <c r="R68" i="46"/>
  <c r="S68" i="46" s="1"/>
  <c r="P68" i="46"/>
  <c r="Q68" i="46" s="1"/>
  <c r="N68" i="46"/>
  <c r="O68" i="46" s="1"/>
  <c r="L68" i="46"/>
  <c r="M68" i="46" s="1"/>
  <c r="K68" i="46"/>
  <c r="J68" i="46"/>
  <c r="AY67" i="46"/>
  <c r="AR67" i="46"/>
  <c r="AO67" i="46"/>
  <c r="AM67" i="46"/>
  <c r="AL67" i="46"/>
  <c r="AJ67" i="46"/>
  <c r="AE67" i="46"/>
  <c r="AF67" i="46" s="1"/>
  <c r="AC67" i="46"/>
  <c r="AB67" i="46"/>
  <c r="Y67" i="46"/>
  <c r="X67" i="46"/>
  <c r="V67" i="46"/>
  <c r="W67" i="46" s="1"/>
  <c r="U67" i="46"/>
  <c r="T67" i="46"/>
  <c r="R67" i="46"/>
  <c r="S67" i="46" s="1"/>
  <c r="Q67" i="46"/>
  <c r="P67" i="46"/>
  <c r="N67" i="46"/>
  <c r="O67" i="46" s="1"/>
  <c r="L67" i="46"/>
  <c r="M67" i="46" s="1"/>
  <c r="J67" i="46"/>
  <c r="K67" i="46" s="1"/>
  <c r="AY66" i="46"/>
  <c r="AR66" i="46"/>
  <c r="AO66" i="46"/>
  <c r="AM66" i="46"/>
  <c r="AL66" i="46"/>
  <c r="AJ66" i="46"/>
  <c r="AE66" i="46"/>
  <c r="AF66" i="46" s="1"/>
  <c r="AC66" i="46"/>
  <c r="AB66" i="46"/>
  <c r="X66" i="46"/>
  <c r="Y66" i="46" s="1"/>
  <c r="V66" i="46"/>
  <c r="W66" i="46" s="1"/>
  <c r="U66" i="46"/>
  <c r="T66" i="46"/>
  <c r="R66" i="46"/>
  <c r="S66" i="46" s="1"/>
  <c r="Q66" i="46"/>
  <c r="P66" i="46"/>
  <c r="N66" i="46"/>
  <c r="O66" i="46" s="1"/>
  <c r="L66" i="46"/>
  <c r="M66" i="46" s="1"/>
  <c r="J66" i="46"/>
  <c r="K66" i="46" s="1"/>
  <c r="AY65" i="46"/>
  <c r="AR65" i="46"/>
  <c r="AO65" i="46"/>
  <c r="AM65" i="46"/>
  <c r="AL65" i="46"/>
  <c r="AJ65" i="46"/>
  <c r="AF65" i="46"/>
  <c r="AE65" i="46"/>
  <c r="AC65" i="46"/>
  <c r="AB65" i="46"/>
  <c r="X65" i="46"/>
  <c r="Y65" i="46" s="1"/>
  <c r="V65" i="46"/>
  <c r="W65" i="46" s="1"/>
  <c r="U65" i="46"/>
  <c r="T65" i="46"/>
  <c r="R65" i="46"/>
  <c r="S65" i="46" s="1"/>
  <c r="P65" i="46"/>
  <c r="Q65" i="46" s="1"/>
  <c r="N65" i="46"/>
  <c r="O65" i="46" s="1"/>
  <c r="L65" i="46"/>
  <c r="M65" i="46" s="1"/>
  <c r="J65" i="46"/>
  <c r="K65" i="46" s="1"/>
  <c r="AY64" i="46"/>
  <c r="AR64" i="46"/>
  <c r="AO64" i="46"/>
  <c r="AM64" i="46"/>
  <c r="AL64" i="46"/>
  <c r="AJ64" i="46"/>
  <c r="AE64" i="46"/>
  <c r="AF64" i="46" s="1"/>
  <c r="AC64" i="46"/>
  <c r="AB64" i="46"/>
  <c r="X64" i="46"/>
  <c r="Y64" i="46" s="1"/>
  <c r="V64" i="46"/>
  <c r="W64" i="46" s="1"/>
  <c r="U64" i="46"/>
  <c r="T64" i="46"/>
  <c r="S64" i="46"/>
  <c r="R64" i="46"/>
  <c r="P64" i="46"/>
  <c r="Q64" i="46" s="1"/>
  <c r="N64" i="46"/>
  <c r="O64" i="46" s="1"/>
  <c r="L64" i="46"/>
  <c r="M64" i="46" s="1"/>
  <c r="K64" i="46"/>
  <c r="J64" i="46"/>
  <c r="AY63" i="46"/>
  <c r="AR63" i="46"/>
  <c r="AO63" i="46"/>
  <c r="AM63" i="46"/>
  <c r="AL63" i="46"/>
  <c r="AJ63" i="46"/>
  <c r="AE63" i="46"/>
  <c r="AF63" i="46" s="1"/>
  <c r="AC63" i="46"/>
  <c r="AB63" i="46"/>
  <c r="X63" i="46"/>
  <c r="Y63" i="46" s="1"/>
  <c r="V63" i="46"/>
  <c r="W63" i="46" s="1"/>
  <c r="T63" i="46"/>
  <c r="U63" i="46" s="1"/>
  <c r="R63" i="46"/>
  <c r="S63" i="46" s="1"/>
  <c r="Q63" i="46"/>
  <c r="P63" i="46"/>
  <c r="N63" i="46"/>
  <c r="O63" i="46" s="1"/>
  <c r="L63" i="46"/>
  <c r="M63" i="46" s="1"/>
  <c r="J63" i="46"/>
  <c r="K63" i="46" s="1"/>
  <c r="AY62" i="46"/>
  <c r="AR62" i="46"/>
  <c r="AO62" i="46"/>
  <c r="AM62" i="46"/>
  <c r="AL62" i="46"/>
  <c r="AJ62" i="46"/>
  <c r="AE62" i="46"/>
  <c r="AF62" i="46" s="1"/>
  <c r="AC62" i="46"/>
  <c r="AB62" i="46"/>
  <c r="X62" i="46"/>
  <c r="Y62" i="46" s="1"/>
  <c r="V62" i="46"/>
  <c r="W62" i="46" s="1"/>
  <c r="U62" i="46"/>
  <c r="T62" i="46"/>
  <c r="R62" i="46"/>
  <c r="S62" i="46" s="1"/>
  <c r="P62" i="46"/>
  <c r="Q62" i="46" s="1"/>
  <c r="O62" i="46"/>
  <c r="N62" i="46"/>
  <c r="L62" i="46"/>
  <c r="M62" i="46" s="1"/>
  <c r="J62" i="46"/>
  <c r="K62" i="46" s="1"/>
  <c r="AY61" i="46"/>
  <c r="AR61" i="46"/>
  <c r="AO61" i="46"/>
  <c r="AM61" i="46"/>
  <c r="AL61" i="46"/>
  <c r="AJ61" i="46"/>
  <c r="AE61" i="46"/>
  <c r="AF61" i="46" s="1"/>
  <c r="AC61" i="46"/>
  <c r="AB61" i="46"/>
  <c r="Y61" i="46"/>
  <c r="X61" i="46"/>
  <c r="V61" i="46"/>
  <c r="W61" i="46" s="1"/>
  <c r="T61" i="46"/>
  <c r="U61" i="46" s="1"/>
  <c r="R61" i="46"/>
  <c r="S61" i="46" s="1"/>
  <c r="Q61" i="46"/>
  <c r="P61" i="46"/>
  <c r="O61" i="46"/>
  <c r="N61" i="46"/>
  <c r="L61" i="46"/>
  <c r="M61" i="46" s="1"/>
  <c r="K61" i="46"/>
  <c r="J61" i="46"/>
  <c r="AY60" i="46"/>
  <c r="AR60" i="46"/>
  <c r="AO60" i="46"/>
  <c r="AM60" i="46"/>
  <c r="AL60" i="46"/>
  <c r="AJ60" i="46"/>
  <c r="AE60" i="46"/>
  <c r="AF60" i="46" s="1"/>
  <c r="AC60" i="46"/>
  <c r="AB60" i="46"/>
  <c r="X60" i="46"/>
  <c r="Y60" i="46" s="1"/>
  <c r="V60" i="46"/>
  <c r="W60" i="46" s="1"/>
  <c r="T60" i="46"/>
  <c r="U60" i="46" s="1"/>
  <c r="R60" i="46"/>
  <c r="S60" i="46" s="1"/>
  <c r="P60" i="46"/>
  <c r="Q60" i="46" s="1"/>
  <c r="N60" i="46"/>
  <c r="O60" i="46" s="1"/>
  <c r="M60" i="46"/>
  <c r="L60" i="46"/>
  <c r="J60" i="46"/>
  <c r="K60" i="46" s="1"/>
  <c r="AY59" i="46"/>
  <c r="AR59" i="46"/>
  <c r="AO59" i="46"/>
  <c r="AM59" i="46"/>
  <c r="AL59" i="46"/>
  <c r="AJ59" i="46"/>
  <c r="AE59" i="46"/>
  <c r="AF59" i="46" s="1"/>
  <c r="AC59" i="46"/>
  <c r="AB59" i="46"/>
  <c r="Y59" i="46"/>
  <c r="X59" i="46"/>
  <c r="W59" i="46"/>
  <c r="V59" i="46"/>
  <c r="T59" i="46"/>
  <c r="U59" i="46" s="1"/>
  <c r="R59" i="46"/>
  <c r="S59" i="46" s="1"/>
  <c r="P59" i="46"/>
  <c r="Q59" i="46" s="1"/>
  <c r="O59" i="46"/>
  <c r="N59" i="46"/>
  <c r="L59" i="46"/>
  <c r="M59" i="46" s="1"/>
  <c r="K59" i="46"/>
  <c r="J59" i="46"/>
  <c r="AY58" i="46"/>
  <c r="AR58" i="46"/>
  <c r="AO58" i="46"/>
  <c r="AM58" i="46"/>
  <c r="AL58" i="46"/>
  <c r="AJ58" i="46"/>
  <c r="AE58" i="46"/>
  <c r="AF58" i="46" s="1"/>
  <c r="AC58" i="46"/>
  <c r="AB58" i="46"/>
  <c r="X58" i="46"/>
  <c r="Y58" i="46" s="1"/>
  <c r="V58" i="46"/>
  <c r="W58" i="46" s="1"/>
  <c r="U58" i="46"/>
  <c r="T58" i="46"/>
  <c r="R58" i="46"/>
  <c r="S58" i="46" s="1"/>
  <c r="P58" i="46"/>
  <c r="Q58" i="46" s="1"/>
  <c r="N58" i="46"/>
  <c r="O58" i="46" s="1"/>
  <c r="M58" i="46"/>
  <c r="L58" i="46"/>
  <c r="K58" i="46"/>
  <c r="J58" i="46"/>
  <c r="AY57" i="46"/>
  <c r="AR57" i="46"/>
  <c r="AO57" i="46"/>
  <c r="AM57" i="46"/>
  <c r="AL57" i="46"/>
  <c r="AJ57" i="46"/>
  <c r="AE57" i="46"/>
  <c r="AF57" i="46" s="1"/>
  <c r="AC57" i="46"/>
  <c r="AB57" i="46"/>
  <c r="X57" i="46"/>
  <c r="Y57" i="46" s="1"/>
  <c r="W57" i="46"/>
  <c r="V57" i="46"/>
  <c r="T57" i="46"/>
  <c r="U57" i="46" s="1"/>
  <c r="R57" i="46"/>
  <c r="S57" i="46" s="1"/>
  <c r="P57" i="46"/>
  <c r="Q57" i="46" s="1"/>
  <c r="N57" i="46"/>
  <c r="O57" i="46" s="1"/>
  <c r="L57" i="46"/>
  <c r="M57" i="46" s="1"/>
  <c r="J57" i="46"/>
  <c r="K57" i="46" s="1"/>
  <c r="AY56" i="46"/>
  <c r="AR56" i="46"/>
  <c r="AO56" i="46"/>
  <c r="AM56" i="46"/>
  <c r="AL56" i="46"/>
  <c r="AJ56" i="46"/>
  <c r="AF56" i="46"/>
  <c r="AE56" i="46"/>
  <c r="AC56" i="46"/>
  <c r="AB56" i="46"/>
  <c r="X56" i="46"/>
  <c r="Y56" i="46" s="1"/>
  <c r="V56" i="46"/>
  <c r="W56" i="46" s="1"/>
  <c r="T56" i="46"/>
  <c r="U56" i="46" s="1"/>
  <c r="S56" i="46"/>
  <c r="R56" i="46"/>
  <c r="P56" i="46"/>
  <c r="Q56" i="46" s="1"/>
  <c r="N56" i="46"/>
  <c r="O56" i="46" s="1"/>
  <c r="L56" i="46"/>
  <c r="M56" i="46" s="1"/>
  <c r="J56" i="46"/>
  <c r="K56" i="46" s="1"/>
  <c r="AY55" i="46"/>
  <c r="AR55" i="46"/>
  <c r="AO55" i="46"/>
  <c r="AM55" i="46"/>
  <c r="AL55" i="46"/>
  <c r="AJ55" i="46"/>
  <c r="AE55" i="46"/>
  <c r="AF55" i="46" s="1"/>
  <c r="AC55" i="46"/>
  <c r="AB55" i="46"/>
  <c r="Y55" i="46"/>
  <c r="X55" i="46"/>
  <c r="V55" i="46"/>
  <c r="W55" i="46" s="1"/>
  <c r="T55" i="46"/>
  <c r="U55" i="46" s="1"/>
  <c r="R55" i="46"/>
  <c r="S55" i="46" s="1"/>
  <c r="Q55" i="46"/>
  <c r="P55" i="46"/>
  <c r="O55" i="46"/>
  <c r="N55" i="46"/>
  <c r="L55" i="46"/>
  <c r="M55" i="46" s="1"/>
  <c r="J55" i="46"/>
  <c r="K55" i="46" s="1"/>
  <c r="AY54" i="46"/>
  <c r="AR54" i="46"/>
  <c r="AO54" i="46"/>
  <c r="AM54" i="46"/>
  <c r="AL54" i="46"/>
  <c r="AJ54" i="46"/>
  <c r="AE54" i="46"/>
  <c r="AF54" i="46" s="1"/>
  <c r="AC54" i="46"/>
  <c r="AB54" i="46"/>
  <c r="X54" i="46"/>
  <c r="Y54" i="46" s="1"/>
  <c r="V54" i="46"/>
  <c r="W54" i="46" s="1"/>
  <c r="U54" i="46"/>
  <c r="T54" i="46"/>
  <c r="R54" i="46"/>
  <c r="S54" i="46" s="1"/>
  <c r="P54" i="46"/>
  <c r="Q54" i="46" s="1"/>
  <c r="O54" i="46"/>
  <c r="N54" i="46"/>
  <c r="L54" i="46"/>
  <c r="M54" i="46" s="1"/>
  <c r="J54" i="46"/>
  <c r="K54" i="46" s="1"/>
  <c r="AY53" i="46"/>
  <c r="AR53" i="46"/>
  <c r="AO53" i="46"/>
  <c r="AM53" i="46"/>
  <c r="AL53" i="46"/>
  <c r="AJ53" i="46"/>
  <c r="AE53" i="46"/>
  <c r="AF53" i="46" s="1"/>
  <c r="AC53" i="46"/>
  <c r="AB53" i="46"/>
  <c r="Y53" i="46"/>
  <c r="X53" i="46"/>
  <c r="V53" i="46"/>
  <c r="W53" i="46" s="1"/>
  <c r="T53" i="46"/>
  <c r="U53" i="46" s="1"/>
  <c r="R53" i="46"/>
  <c r="S53" i="46" s="1"/>
  <c r="Q53" i="46"/>
  <c r="P53" i="46"/>
  <c r="N53" i="46"/>
  <c r="O53" i="46" s="1"/>
  <c r="L53" i="46"/>
  <c r="M53" i="46" s="1"/>
  <c r="J53" i="46"/>
  <c r="K53" i="46" s="1"/>
  <c r="AY52" i="46"/>
  <c r="AR52" i="46"/>
  <c r="AO52" i="46"/>
  <c r="AM52" i="46"/>
  <c r="AL52" i="46"/>
  <c r="AJ52" i="46"/>
  <c r="AE52" i="46"/>
  <c r="AF52" i="46" s="1"/>
  <c r="AC52" i="46"/>
  <c r="AB52" i="46"/>
  <c r="X52" i="46"/>
  <c r="Y52" i="46" s="1"/>
  <c r="V52" i="46"/>
  <c r="W52" i="46" s="1"/>
  <c r="U52" i="46"/>
  <c r="T52" i="46"/>
  <c r="R52" i="46"/>
  <c r="S52" i="46" s="1"/>
  <c r="P52" i="46"/>
  <c r="Q52" i="46" s="1"/>
  <c r="N52" i="46"/>
  <c r="O52" i="46" s="1"/>
  <c r="L52" i="46"/>
  <c r="M52" i="46" s="1"/>
  <c r="J52" i="46"/>
  <c r="K52" i="46" s="1"/>
  <c r="AY51" i="46"/>
  <c r="AR51" i="46"/>
  <c r="AO51" i="46"/>
  <c r="AM51" i="46"/>
  <c r="AL51" i="46"/>
  <c r="AJ51" i="46"/>
  <c r="AE51" i="46"/>
  <c r="AF51" i="46" s="1"/>
  <c r="AC51" i="46"/>
  <c r="AB51" i="46"/>
  <c r="X51" i="46"/>
  <c r="Y51" i="46" s="1"/>
  <c r="V51" i="46"/>
  <c r="W51" i="46" s="1"/>
  <c r="T51" i="46"/>
  <c r="U51" i="46" s="1"/>
  <c r="S51" i="46"/>
  <c r="R51" i="46"/>
  <c r="P51" i="46"/>
  <c r="Q51" i="46" s="1"/>
  <c r="N51" i="46"/>
  <c r="O51" i="46" s="1"/>
  <c r="L51" i="46"/>
  <c r="M51" i="46" s="1"/>
  <c r="J51" i="46"/>
  <c r="K51" i="46" s="1"/>
  <c r="AY50" i="46"/>
  <c r="AR50" i="46"/>
  <c r="AO50" i="46"/>
  <c r="AM50" i="46"/>
  <c r="AL50" i="46"/>
  <c r="AJ50" i="46"/>
  <c r="AE50" i="46"/>
  <c r="AF50" i="46" s="1"/>
  <c r="AC50" i="46"/>
  <c r="AB50" i="46"/>
  <c r="X50" i="46"/>
  <c r="Y50" i="46" s="1"/>
  <c r="V50" i="46"/>
  <c r="W50" i="46" s="1"/>
  <c r="T50" i="46"/>
  <c r="U50" i="46" s="1"/>
  <c r="R50" i="46"/>
  <c r="S50" i="46" s="1"/>
  <c r="P50" i="46"/>
  <c r="Q50" i="46" s="1"/>
  <c r="N50" i="46"/>
  <c r="O50" i="46" s="1"/>
  <c r="L50" i="46"/>
  <c r="M50" i="46" s="1"/>
  <c r="K50" i="46"/>
  <c r="J50" i="46"/>
  <c r="AY49" i="46"/>
  <c r="AR49" i="46"/>
  <c r="AO49" i="46"/>
  <c r="AM49" i="46"/>
  <c r="AL49" i="46"/>
  <c r="AJ49" i="46"/>
  <c r="AE49" i="46"/>
  <c r="AF49" i="46" s="1"/>
  <c r="AC49" i="46"/>
  <c r="AB49" i="46"/>
  <c r="X49" i="46"/>
  <c r="Y49" i="46" s="1"/>
  <c r="V49" i="46"/>
  <c r="W49" i="46" s="1"/>
  <c r="T49" i="46"/>
  <c r="U49" i="46" s="1"/>
  <c r="R49" i="46"/>
  <c r="S49" i="46" s="1"/>
  <c r="Q49" i="46"/>
  <c r="P49" i="46"/>
  <c r="N49" i="46"/>
  <c r="O49" i="46" s="1"/>
  <c r="L49" i="46"/>
  <c r="M49" i="46" s="1"/>
  <c r="J49" i="46"/>
  <c r="K49" i="46" s="1"/>
  <c r="AY48" i="46"/>
  <c r="AR48" i="46"/>
  <c r="AO48" i="46"/>
  <c r="AM48" i="46"/>
  <c r="AL48" i="46"/>
  <c r="AJ48" i="46"/>
  <c r="AE48" i="46"/>
  <c r="AF48" i="46" s="1"/>
  <c r="AC48" i="46"/>
  <c r="AB48" i="46"/>
  <c r="X48" i="46"/>
  <c r="Y48" i="46" s="1"/>
  <c r="V48" i="46"/>
  <c r="W48" i="46" s="1"/>
  <c r="T48" i="46"/>
  <c r="U48" i="46" s="1"/>
  <c r="R48" i="46"/>
  <c r="S48" i="46" s="1"/>
  <c r="P48" i="46"/>
  <c r="Q48" i="46" s="1"/>
  <c r="N48" i="46"/>
  <c r="O48" i="46" s="1"/>
  <c r="L48" i="46"/>
  <c r="M48" i="46" s="1"/>
  <c r="J48" i="46"/>
  <c r="K48" i="46" s="1"/>
  <c r="AY47" i="46"/>
  <c r="AR47" i="46"/>
  <c r="AO47" i="46"/>
  <c r="AM47" i="46"/>
  <c r="AL47" i="46"/>
  <c r="AJ47" i="46"/>
  <c r="AE47" i="46"/>
  <c r="AF47" i="46" s="1"/>
  <c r="AC47" i="46"/>
  <c r="AB47" i="46"/>
  <c r="X47" i="46"/>
  <c r="Y47" i="46" s="1"/>
  <c r="V47" i="46"/>
  <c r="W47" i="46" s="1"/>
  <c r="T47" i="46"/>
  <c r="U47" i="46" s="1"/>
  <c r="S47" i="46"/>
  <c r="R47" i="46"/>
  <c r="P47" i="46"/>
  <c r="Q47" i="46" s="1"/>
  <c r="N47" i="46"/>
  <c r="O47" i="46" s="1"/>
  <c r="L47" i="46"/>
  <c r="M47" i="46" s="1"/>
  <c r="K47" i="46"/>
  <c r="J47" i="46"/>
  <c r="AY46" i="46"/>
  <c r="AR46" i="46"/>
  <c r="AO46" i="46"/>
  <c r="AM46" i="46"/>
  <c r="AL46" i="46"/>
  <c r="AJ46" i="46"/>
  <c r="AE46" i="46"/>
  <c r="AF46" i="46" s="1"/>
  <c r="AC46" i="46"/>
  <c r="AB46" i="46"/>
  <c r="X46" i="46"/>
  <c r="Y46" i="46" s="1"/>
  <c r="V46" i="46"/>
  <c r="W46" i="46" s="1"/>
  <c r="T46" i="46"/>
  <c r="U46" i="46" s="1"/>
  <c r="R46" i="46"/>
  <c r="S46" i="46" s="1"/>
  <c r="Q46" i="46"/>
  <c r="P46" i="46"/>
  <c r="N46" i="46"/>
  <c r="O46" i="46" s="1"/>
  <c r="L46" i="46"/>
  <c r="M46" i="46" s="1"/>
  <c r="J46" i="46"/>
  <c r="K46" i="46" s="1"/>
  <c r="AY45" i="46"/>
  <c r="AR45" i="46"/>
  <c r="AO45" i="46"/>
  <c r="AM45" i="46"/>
  <c r="AL45" i="46"/>
  <c r="AJ45" i="46"/>
  <c r="AF45" i="46"/>
  <c r="AE45" i="46"/>
  <c r="AC45" i="46"/>
  <c r="AB45" i="46"/>
  <c r="X45" i="46"/>
  <c r="Y45" i="46" s="1"/>
  <c r="V45" i="46"/>
  <c r="W45" i="46" s="1"/>
  <c r="U45" i="46"/>
  <c r="T45" i="46"/>
  <c r="R45" i="46"/>
  <c r="S45" i="46" s="1"/>
  <c r="P45" i="46"/>
  <c r="Q45" i="46" s="1"/>
  <c r="N45" i="46"/>
  <c r="O45" i="46" s="1"/>
  <c r="M45" i="46"/>
  <c r="L45" i="46"/>
  <c r="J45" i="46"/>
  <c r="K45" i="46" s="1"/>
  <c r="AY44" i="46"/>
  <c r="AR44" i="46"/>
  <c r="AO44" i="46"/>
  <c r="AM44" i="46"/>
  <c r="AL44" i="46"/>
  <c r="AJ44" i="46"/>
  <c r="AE44" i="46"/>
  <c r="AF44" i="46" s="1"/>
  <c r="AC44" i="46"/>
  <c r="AB44" i="46"/>
  <c r="Y44" i="46"/>
  <c r="X44" i="46"/>
  <c r="V44" i="46"/>
  <c r="W44" i="46" s="1"/>
  <c r="T44" i="46"/>
  <c r="U44" i="46" s="1"/>
  <c r="R44" i="46"/>
  <c r="S44" i="46" s="1"/>
  <c r="Q44" i="46"/>
  <c r="P44" i="46"/>
  <c r="N44" i="46"/>
  <c r="O44" i="46" s="1"/>
  <c r="L44" i="46"/>
  <c r="M44" i="46" s="1"/>
  <c r="J44" i="46"/>
  <c r="K44" i="46" s="1"/>
  <c r="AY43" i="46"/>
  <c r="AR43" i="46"/>
  <c r="AO43" i="46"/>
  <c r="AM43" i="46"/>
  <c r="AL43" i="46"/>
  <c r="AJ43" i="46"/>
  <c r="AF43" i="46"/>
  <c r="AE43" i="46"/>
  <c r="AC43" i="46"/>
  <c r="AB43" i="46"/>
  <c r="X43" i="46"/>
  <c r="Y43" i="46" s="1"/>
  <c r="V43" i="46"/>
  <c r="W43" i="46" s="1"/>
  <c r="U43" i="46"/>
  <c r="T43" i="46"/>
  <c r="R43" i="46"/>
  <c r="S43" i="46" s="1"/>
  <c r="P43" i="46"/>
  <c r="Q43" i="46" s="1"/>
  <c r="N43" i="46"/>
  <c r="O43" i="46" s="1"/>
  <c r="M43" i="46"/>
  <c r="L43" i="46"/>
  <c r="J43" i="46"/>
  <c r="K43" i="46" s="1"/>
  <c r="AY42" i="46"/>
  <c r="AR42" i="46"/>
  <c r="AO42" i="46"/>
  <c r="AM42" i="46"/>
  <c r="AL42" i="46"/>
  <c r="AJ42" i="46"/>
  <c r="AE42" i="46"/>
  <c r="AF42" i="46" s="1"/>
  <c r="AC42" i="46"/>
  <c r="AB42" i="46"/>
  <c r="Y42" i="46"/>
  <c r="X42" i="46"/>
  <c r="V42" i="46"/>
  <c r="W42" i="46" s="1"/>
  <c r="T42" i="46"/>
  <c r="U42" i="46" s="1"/>
  <c r="R42" i="46"/>
  <c r="S42" i="46" s="1"/>
  <c r="Q42" i="46"/>
  <c r="P42" i="46"/>
  <c r="N42" i="46"/>
  <c r="O42" i="46" s="1"/>
  <c r="L42" i="46"/>
  <c r="M42" i="46" s="1"/>
  <c r="J42" i="46"/>
  <c r="K42" i="46" s="1"/>
  <c r="AY41" i="46"/>
  <c r="AR41" i="46"/>
  <c r="AO41" i="46"/>
  <c r="AM41" i="46"/>
  <c r="AL41" i="46"/>
  <c r="AJ41" i="46"/>
  <c r="AF41" i="46"/>
  <c r="AE41" i="46"/>
  <c r="AC41" i="46"/>
  <c r="AB41" i="46"/>
  <c r="X41" i="46"/>
  <c r="Y41" i="46" s="1"/>
  <c r="V41" i="46"/>
  <c r="W41" i="46" s="1"/>
  <c r="U41" i="46"/>
  <c r="T41" i="46"/>
  <c r="R41" i="46"/>
  <c r="S41" i="46" s="1"/>
  <c r="P41" i="46"/>
  <c r="Q41" i="46" s="1"/>
  <c r="N41" i="46"/>
  <c r="O41" i="46" s="1"/>
  <c r="M41" i="46"/>
  <c r="L41" i="46"/>
  <c r="J41" i="46"/>
  <c r="K41" i="46" s="1"/>
  <c r="AY40" i="46"/>
  <c r="AR40" i="46"/>
  <c r="AO40" i="46"/>
  <c r="AM40" i="46"/>
  <c r="AL40" i="46"/>
  <c r="AJ40" i="46"/>
  <c r="AE40" i="46"/>
  <c r="AF40" i="46" s="1"/>
  <c r="AC40" i="46"/>
  <c r="AB40" i="46"/>
  <c r="Y40" i="46"/>
  <c r="X40" i="46"/>
  <c r="V40" i="46"/>
  <c r="W40" i="46" s="1"/>
  <c r="T40" i="46"/>
  <c r="U40" i="46" s="1"/>
  <c r="R40" i="46"/>
  <c r="S40" i="46" s="1"/>
  <c r="Q40" i="46"/>
  <c r="P40" i="46"/>
  <c r="N40" i="46"/>
  <c r="O40" i="46" s="1"/>
  <c r="L40" i="46"/>
  <c r="M40" i="46" s="1"/>
  <c r="J40" i="46"/>
  <c r="K40" i="46" s="1"/>
  <c r="AY39" i="46"/>
  <c r="AR39" i="46"/>
  <c r="AO39" i="46"/>
  <c r="AM39" i="46"/>
  <c r="AL39" i="46"/>
  <c r="AJ39" i="46"/>
  <c r="AF39" i="46"/>
  <c r="AE39" i="46"/>
  <c r="AC39" i="46"/>
  <c r="AB39" i="46"/>
  <c r="X39" i="46"/>
  <c r="Y39" i="46" s="1"/>
  <c r="V39" i="46"/>
  <c r="W39" i="46" s="1"/>
  <c r="U39" i="46"/>
  <c r="T39" i="46"/>
  <c r="R39" i="46"/>
  <c r="S39" i="46" s="1"/>
  <c r="P39" i="46"/>
  <c r="Q39" i="46" s="1"/>
  <c r="N39" i="46"/>
  <c r="O39" i="46" s="1"/>
  <c r="M39" i="46"/>
  <c r="L39" i="46"/>
  <c r="J39" i="46"/>
  <c r="K39" i="46" s="1"/>
  <c r="AY38" i="46"/>
  <c r="AR38" i="46"/>
  <c r="AO38" i="46"/>
  <c r="AM38" i="46"/>
  <c r="AL38" i="46"/>
  <c r="AJ38" i="46"/>
  <c r="AE38" i="46"/>
  <c r="AF38" i="46" s="1"/>
  <c r="AC38" i="46"/>
  <c r="AB38" i="46"/>
  <c r="Y38" i="46"/>
  <c r="X38" i="46"/>
  <c r="V38" i="46"/>
  <c r="W38" i="46" s="1"/>
  <c r="T38" i="46"/>
  <c r="U38" i="46" s="1"/>
  <c r="R38" i="46"/>
  <c r="S38" i="46" s="1"/>
  <c r="Q38" i="46"/>
  <c r="P38" i="46"/>
  <c r="N38" i="46"/>
  <c r="O38" i="46" s="1"/>
  <c r="L38" i="46"/>
  <c r="M38" i="46" s="1"/>
  <c r="J38" i="46"/>
  <c r="K38" i="46" s="1"/>
  <c r="AY37" i="46"/>
  <c r="AR37" i="46"/>
  <c r="AO37" i="46"/>
  <c r="AM37" i="46"/>
  <c r="AL37" i="46"/>
  <c r="AJ37" i="46"/>
  <c r="AF37" i="46"/>
  <c r="AE37" i="46"/>
  <c r="AC37" i="46"/>
  <c r="AB37" i="46"/>
  <c r="X37" i="46"/>
  <c r="Y37" i="46" s="1"/>
  <c r="V37" i="46"/>
  <c r="W37" i="46" s="1"/>
  <c r="T37" i="46"/>
  <c r="U37" i="46" s="1"/>
  <c r="R37" i="46"/>
  <c r="S37" i="46" s="1"/>
  <c r="P37" i="46"/>
  <c r="Q37" i="46" s="1"/>
  <c r="N37" i="46"/>
  <c r="O37" i="46" s="1"/>
  <c r="M37" i="46"/>
  <c r="L37" i="46"/>
  <c r="J37" i="46"/>
  <c r="K37" i="46" s="1"/>
  <c r="AY36" i="46"/>
  <c r="AR36" i="46"/>
  <c r="AO36" i="46"/>
  <c r="AM36" i="46"/>
  <c r="AL36" i="46"/>
  <c r="AJ36" i="46"/>
  <c r="AE36" i="46"/>
  <c r="AF36" i="46" s="1"/>
  <c r="AC36" i="46"/>
  <c r="AB36" i="46"/>
  <c r="Y36" i="46"/>
  <c r="X36" i="46"/>
  <c r="V36" i="46"/>
  <c r="W36" i="46" s="1"/>
  <c r="T36" i="46"/>
  <c r="U36" i="46" s="1"/>
  <c r="R36" i="46"/>
  <c r="S36" i="46" s="1"/>
  <c r="Q36" i="46"/>
  <c r="P36" i="46"/>
  <c r="N36" i="46"/>
  <c r="O36" i="46" s="1"/>
  <c r="L36" i="46"/>
  <c r="M36" i="46" s="1"/>
  <c r="J36" i="46"/>
  <c r="K36" i="46" s="1"/>
  <c r="AY35" i="46"/>
  <c r="AR35" i="46"/>
  <c r="AO35" i="46"/>
  <c r="AM35" i="46"/>
  <c r="AL35" i="46"/>
  <c r="AJ35" i="46"/>
  <c r="AF35" i="46"/>
  <c r="AE35" i="46"/>
  <c r="AC35" i="46"/>
  <c r="AB35" i="46"/>
  <c r="X35" i="46"/>
  <c r="Y35" i="46" s="1"/>
  <c r="V35" i="46"/>
  <c r="W35" i="46" s="1"/>
  <c r="T35" i="46"/>
  <c r="U35" i="46" s="1"/>
  <c r="R35" i="46"/>
  <c r="S35" i="46" s="1"/>
  <c r="P35" i="46"/>
  <c r="Q35" i="46" s="1"/>
  <c r="N35" i="46"/>
  <c r="O35" i="46" s="1"/>
  <c r="M35" i="46"/>
  <c r="L35" i="46"/>
  <c r="J35" i="46"/>
  <c r="K35" i="46" s="1"/>
  <c r="AY34" i="46"/>
  <c r="AR34" i="46"/>
  <c r="AO34" i="46"/>
  <c r="AM34" i="46"/>
  <c r="AL34" i="46"/>
  <c r="AJ34" i="46"/>
  <c r="AE34" i="46"/>
  <c r="AF34" i="46" s="1"/>
  <c r="AC34" i="46"/>
  <c r="AB34" i="46"/>
  <c r="Y34" i="46"/>
  <c r="X34" i="46"/>
  <c r="V34" i="46"/>
  <c r="W34" i="46" s="1"/>
  <c r="T34" i="46"/>
  <c r="U34" i="46" s="1"/>
  <c r="R34" i="46"/>
  <c r="S34" i="46" s="1"/>
  <c r="Q34" i="46"/>
  <c r="P34" i="46"/>
  <c r="N34" i="46"/>
  <c r="O34" i="46" s="1"/>
  <c r="L34" i="46"/>
  <c r="M34" i="46" s="1"/>
  <c r="J34" i="46"/>
  <c r="K34" i="46" s="1"/>
  <c r="AY33" i="46"/>
  <c r="AR33" i="46"/>
  <c r="AO33" i="46"/>
  <c r="AM33" i="46"/>
  <c r="AL33" i="46"/>
  <c r="AJ33" i="46"/>
  <c r="AF33" i="46"/>
  <c r="AE33" i="46"/>
  <c r="AC33" i="46"/>
  <c r="AB33" i="46"/>
  <c r="X33" i="46"/>
  <c r="Y33" i="46" s="1"/>
  <c r="V33" i="46"/>
  <c r="W33" i="46" s="1"/>
  <c r="T33" i="46"/>
  <c r="U33" i="46" s="1"/>
  <c r="R33" i="46"/>
  <c r="S33" i="46" s="1"/>
  <c r="P33" i="46"/>
  <c r="Q33" i="46" s="1"/>
  <c r="N33" i="46"/>
  <c r="O33" i="46" s="1"/>
  <c r="M33" i="46"/>
  <c r="L33" i="46"/>
  <c r="J33" i="46"/>
  <c r="K33" i="46" s="1"/>
  <c r="AY32" i="46"/>
  <c r="AR32" i="46"/>
  <c r="AO32" i="46"/>
  <c r="AM32" i="46"/>
  <c r="AL32" i="46"/>
  <c r="AJ32" i="46"/>
  <c r="AE32" i="46"/>
  <c r="AF32" i="46" s="1"/>
  <c r="AC32" i="46"/>
  <c r="AB32" i="46"/>
  <c r="Y32" i="46"/>
  <c r="X32" i="46"/>
  <c r="V32" i="46"/>
  <c r="W32" i="46" s="1"/>
  <c r="T32" i="46"/>
  <c r="U32" i="46" s="1"/>
  <c r="R32" i="46"/>
  <c r="S32" i="46" s="1"/>
  <c r="Q32" i="46"/>
  <c r="P32" i="46"/>
  <c r="N32" i="46"/>
  <c r="O32" i="46" s="1"/>
  <c r="L32" i="46"/>
  <c r="M32" i="46" s="1"/>
  <c r="J32" i="46"/>
  <c r="K32" i="46" s="1"/>
  <c r="AY31" i="46"/>
  <c r="AX31" i="46"/>
  <c r="AV31" i="46"/>
  <c r="AT31" i="46"/>
  <c r="AR31" i="46"/>
  <c r="AO31" i="46"/>
  <c r="AM31" i="46"/>
  <c r="AL31" i="46"/>
  <c r="AJ31" i="46"/>
  <c r="AF31" i="46"/>
  <c r="AE31" i="46"/>
  <c r="AC31" i="46"/>
  <c r="AB31" i="46"/>
  <c r="X31" i="46"/>
  <c r="Y31" i="46" s="1"/>
  <c r="V31" i="46"/>
  <c r="W31" i="46" s="1"/>
  <c r="T31" i="46"/>
  <c r="U31" i="46" s="1"/>
  <c r="S31" i="46"/>
  <c r="R31" i="46"/>
  <c r="P31" i="46"/>
  <c r="Q31" i="46" s="1"/>
  <c r="N31" i="46"/>
  <c r="O31" i="46" s="1"/>
  <c r="L31" i="46"/>
  <c r="M31" i="46" s="1"/>
  <c r="J31" i="46"/>
  <c r="K31" i="46" s="1"/>
  <c r="AY30" i="46"/>
  <c r="AX30" i="46"/>
  <c r="AV30" i="46"/>
  <c r="AT30" i="46"/>
  <c r="AR30" i="46"/>
  <c r="AO30" i="46"/>
  <c r="AM30" i="46"/>
  <c r="AL30" i="46"/>
  <c r="AJ30" i="46"/>
  <c r="AE30" i="46"/>
  <c r="AF30" i="46" s="1"/>
  <c r="AC30" i="46"/>
  <c r="AB30" i="46"/>
  <c r="X30" i="46"/>
  <c r="Y30" i="46" s="1"/>
  <c r="W30" i="46"/>
  <c r="V30" i="46"/>
  <c r="T30" i="46"/>
  <c r="U30" i="46" s="1"/>
  <c r="R30" i="46"/>
  <c r="S30" i="46" s="1"/>
  <c r="P30" i="46"/>
  <c r="Q30" i="46" s="1"/>
  <c r="O30" i="46"/>
  <c r="N30" i="46"/>
  <c r="L30" i="46"/>
  <c r="M30" i="46" s="1"/>
  <c r="J30" i="46"/>
  <c r="K30" i="46" s="1"/>
  <c r="AY29" i="46"/>
  <c r="AX29" i="46"/>
  <c r="AV29" i="46"/>
  <c r="AT29" i="46"/>
  <c r="AR29" i="46"/>
  <c r="AO29" i="46"/>
  <c r="AM29" i="46"/>
  <c r="AL29" i="46"/>
  <c r="AJ29" i="46"/>
  <c r="AE29" i="46"/>
  <c r="AF29" i="46" s="1"/>
  <c r="AC29" i="46"/>
  <c r="AB29" i="46"/>
  <c r="X29" i="46"/>
  <c r="Y29" i="46" s="1"/>
  <c r="V29" i="46"/>
  <c r="W29" i="46" s="1"/>
  <c r="T29" i="46"/>
  <c r="U29" i="46" s="1"/>
  <c r="R29" i="46"/>
  <c r="S29" i="46" s="1"/>
  <c r="P29" i="46"/>
  <c r="Q29" i="46" s="1"/>
  <c r="N29" i="46"/>
  <c r="O29" i="46" s="1"/>
  <c r="L29" i="46"/>
  <c r="M29" i="46" s="1"/>
  <c r="K29" i="46"/>
  <c r="J29" i="46"/>
  <c r="AY28" i="46"/>
  <c r="AX28" i="46"/>
  <c r="AV28" i="46"/>
  <c r="AT28" i="46"/>
  <c r="AR28" i="46"/>
  <c r="AO28" i="46"/>
  <c r="AM28" i="46"/>
  <c r="AL28" i="46"/>
  <c r="AJ28" i="46"/>
  <c r="AF28" i="46"/>
  <c r="AE28" i="46"/>
  <c r="AC28" i="46"/>
  <c r="AB28" i="46"/>
  <c r="X28" i="46"/>
  <c r="Y28" i="46" s="1"/>
  <c r="V28" i="46"/>
  <c r="W28" i="46" s="1"/>
  <c r="T28" i="46"/>
  <c r="U28" i="46" s="1"/>
  <c r="R28" i="46"/>
  <c r="S28" i="46" s="1"/>
  <c r="P28" i="46"/>
  <c r="Q28" i="46" s="1"/>
  <c r="N28" i="46"/>
  <c r="O28" i="46" s="1"/>
  <c r="L28" i="46"/>
  <c r="M28" i="46" s="1"/>
  <c r="J28" i="46"/>
  <c r="K28" i="46" s="1"/>
  <c r="AY27" i="46"/>
  <c r="AX27" i="46"/>
  <c r="AV27" i="46"/>
  <c r="AT27" i="46"/>
  <c r="AR27" i="46"/>
  <c r="AO27" i="46"/>
  <c r="AM27" i="46"/>
  <c r="AL27" i="46"/>
  <c r="AJ27" i="46"/>
  <c r="AE27" i="46"/>
  <c r="AF27" i="46" s="1"/>
  <c r="AC27" i="46"/>
  <c r="AB27" i="46"/>
  <c r="X27" i="46"/>
  <c r="Y27" i="46" s="1"/>
  <c r="W27" i="46"/>
  <c r="V27" i="46"/>
  <c r="T27" i="46"/>
  <c r="U27" i="46" s="1"/>
  <c r="R27" i="46"/>
  <c r="S27" i="46" s="1"/>
  <c r="P27" i="46"/>
  <c r="Q27" i="46" s="1"/>
  <c r="N27" i="46"/>
  <c r="O27" i="46" s="1"/>
  <c r="L27" i="46"/>
  <c r="M27" i="46" s="1"/>
  <c r="J27" i="46"/>
  <c r="K27" i="46" s="1"/>
  <c r="AY26" i="46"/>
  <c r="AX26" i="46"/>
  <c r="AV26" i="46"/>
  <c r="AR26" i="46"/>
  <c r="AO26" i="46"/>
  <c r="AM26" i="46"/>
  <c r="AL26" i="46"/>
  <c r="AJ26" i="46"/>
  <c r="AE26" i="46"/>
  <c r="AF26" i="46" s="1"/>
  <c r="AC26" i="46"/>
  <c r="AB26" i="46"/>
  <c r="X26" i="46"/>
  <c r="Y26" i="46" s="1"/>
  <c r="V26" i="46"/>
  <c r="W26" i="46" s="1"/>
  <c r="T26" i="46"/>
  <c r="U26" i="46" s="1"/>
  <c r="S26" i="46"/>
  <c r="R26" i="46"/>
  <c r="P26" i="46"/>
  <c r="Q26" i="46" s="1"/>
  <c r="N26" i="46"/>
  <c r="O26" i="46" s="1"/>
  <c r="L26" i="46"/>
  <c r="M26" i="46" s="1"/>
  <c r="K26" i="46"/>
  <c r="J26" i="46"/>
  <c r="AY25" i="46"/>
  <c r="AR25" i="46"/>
  <c r="AO25" i="46"/>
  <c r="AM25" i="46"/>
  <c r="AL25" i="46"/>
  <c r="AJ25" i="46"/>
  <c r="AF25" i="46"/>
  <c r="AE25" i="46"/>
  <c r="AC25" i="46"/>
  <c r="AB25" i="46"/>
  <c r="X25" i="46"/>
  <c r="Y25" i="46" s="1"/>
  <c r="V25" i="46"/>
  <c r="W25" i="46" s="1"/>
  <c r="T25" i="46"/>
  <c r="U25" i="46" s="1"/>
  <c r="R25" i="46"/>
  <c r="S25" i="46" s="1"/>
  <c r="P25" i="46"/>
  <c r="Q25" i="46" s="1"/>
  <c r="O25" i="46"/>
  <c r="N25" i="46"/>
  <c r="L25" i="46"/>
  <c r="M25" i="46" s="1"/>
  <c r="J25" i="46"/>
  <c r="K25" i="46" s="1"/>
  <c r="AY24" i="46"/>
  <c r="AX24" i="46"/>
  <c r="AV24" i="46"/>
  <c r="AT24" i="46"/>
  <c r="AR24" i="46"/>
  <c r="AO24" i="46"/>
  <c r="AM24" i="46"/>
  <c r="AL24" i="46"/>
  <c r="AJ24" i="46"/>
  <c r="AE24" i="46"/>
  <c r="AF24" i="46" s="1"/>
  <c r="AC24" i="46"/>
  <c r="AB24" i="46"/>
  <c r="X24" i="46"/>
  <c r="Y24" i="46" s="1"/>
  <c r="V24" i="46"/>
  <c r="W24" i="46" s="1"/>
  <c r="T24" i="46"/>
  <c r="U24" i="46" s="1"/>
  <c r="R24" i="46"/>
  <c r="S24" i="46" s="1"/>
  <c r="Q24" i="46"/>
  <c r="P24" i="46"/>
  <c r="N24" i="46"/>
  <c r="O24" i="46" s="1"/>
  <c r="L24" i="46"/>
  <c r="M24" i="46" s="1"/>
  <c r="J24" i="46"/>
  <c r="K24" i="46" s="1"/>
  <c r="AY23" i="46"/>
  <c r="AX23" i="46"/>
  <c r="AV23" i="46"/>
  <c r="AT23" i="46"/>
  <c r="AR23" i="46"/>
  <c r="AO23" i="46"/>
  <c r="AM23" i="46"/>
  <c r="AL23" i="46"/>
  <c r="AJ23" i="46"/>
  <c r="AE23" i="46"/>
  <c r="AF23" i="46" s="1"/>
  <c r="AC23" i="46"/>
  <c r="AB23" i="46"/>
  <c r="Y23" i="46"/>
  <c r="X23" i="46"/>
  <c r="V23" i="46"/>
  <c r="W23" i="46" s="1"/>
  <c r="T23" i="46"/>
  <c r="U23" i="46" s="1"/>
  <c r="S23" i="46"/>
  <c r="R23" i="46"/>
  <c r="P23" i="46"/>
  <c r="Q23" i="46" s="1"/>
  <c r="N23" i="46"/>
  <c r="O23" i="46" s="1"/>
  <c r="L23" i="46"/>
  <c r="M23" i="46" s="1"/>
  <c r="J23" i="46"/>
  <c r="K23" i="46" s="1"/>
  <c r="AY22" i="46"/>
  <c r="AX22" i="46"/>
  <c r="AV22" i="46"/>
  <c r="AT22" i="46"/>
  <c r="AR22" i="46"/>
  <c r="AO22" i="46"/>
  <c r="AM22" i="46"/>
  <c r="AL22" i="46"/>
  <c r="AJ22" i="46"/>
  <c r="AE22" i="46"/>
  <c r="AF22" i="46" s="1"/>
  <c r="AC22" i="46"/>
  <c r="AB22" i="46"/>
  <c r="X22" i="46"/>
  <c r="Y22" i="46" s="1"/>
  <c r="W22" i="46"/>
  <c r="V22" i="46"/>
  <c r="T22" i="46"/>
  <c r="U22" i="46" s="1"/>
  <c r="R22" i="46"/>
  <c r="S22" i="46" s="1"/>
  <c r="P22" i="46"/>
  <c r="Q22" i="46" s="1"/>
  <c r="O22" i="46"/>
  <c r="N22" i="46"/>
  <c r="L22" i="46"/>
  <c r="M22" i="46" s="1"/>
  <c r="J22" i="46"/>
  <c r="K22" i="46" s="1"/>
  <c r="AY21" i="46"/>
  <c r="AR21" i="46"/>
  <c r="AO21" i="46"/>
  <c r="AM21" i="46"/>
  <c r="AL21" i="46"/>
  <c r="AJ21" i="46"/>
  <c r="AE21" i="46"/>
  <c r="AF21" i="46" s="1"/>
  <c r="AC21" i="46"/>
  <c r="AB21" i="46"/>
  <c r="X21" i="46"/>
  <c r="Y21" i="46" s="1"/>
  <c r="V21" i="46"/>
  <c r="W21" i="46" s="1"/>
  <c r="T21" i="46"/>
  <c r="U21" i="46" s="1"/>
  <c r="R21" i="46"/>
  <c r="S21" i="46" s="1"/>
  <c r="Q21" i="46"/>
  <c r="P21" i="46"/>
  <c r="N21" i="46"/>
  <c r="O21" i="46" s="1"/>
  <c r="L21" i="46"/>
  <c r="M21" i="46" s="1"/>
  <c r="J21" i="46"/>
  <c r="K21" i="46" s="1"/>
  <c r="AY20" i="46"/>
  <c r="AR20" i="46"/>
  <c r="AO20" i="46"/>
  <c r="AM20" i="46"/>
  <c r="AL20" i="46"/>
  <c r="AJ20" i="46"/>
  <c r="AE20" i="46"/>
  <c r="AF20" i="46" s="1"/>
  <c r="AC20" i="46"/>
  <c r="AB20" i="46"/>
  <c r="X20" i="46"/>
  <c r="Y20" i="46" s="1"/>
  <c r="V20" i="46"/>
  <c r="W20" i="46" s="1"/>
  <c r="U20" i="46"/>
  <c r="T20" i="46"/>
  <c r="R20" i="46"/>
  <c r="S20" i="46" s="1"/>
  <c r="P20" i="46"/>
  <c r="Q20" i="46" s="1"/>
  <c r="N20" i="46"/>
  <c r="O20" i="46" s="1"/>
  <c r="M20" i="46"/>
  <c r="L20" i="46"/>
  <c r="J20" i="46"/>
  <c r="K20" i="46" s="1"/>
  <c r="AY19" i="46"/>
  <c r="AX19" i="46"/>
  <c r="AV19" i="46"/>
  <c r="AT19" i="46"/>
  <c r="AR19" i="46"/>
  <c r="AO19" i="46"/>
  <c r="AM19" i="46"/>
  <c r="AL19" i="46"/>
  <c r="AJ19" i="46"/>
  <c r="AE19" i="46"/>
  <c r="AF19" i="46" s="1"/>
  <c r="AC19" i="46"/>
  <c r="AB19" i="46"/>
  <c r="X19" i="46"/>
  <c r="Y19" i="46" s="1"/>
  <c r="W19" i="46"/>
  <c r="V19" i="46"/>
  <c r="T19" i="46"/>
  <c r="U19" i="46" s="1"/>
  <c r="R19" i="46"/>
  <c r="S19" i="46" s="1"/>
  <c r="P19" i="46"/>
  <c r="Q19" i="46" s="1"/>
  <c r="N19" i="46"/>
  <c r="O19" i="46" s="1"/>
  <c r="L19" i="46"/>
  <c r="M19" i="46" s="1"/>
  <c r="J19" i="46"/>
  <c r="K19" i="46" s="1"/>
  <c r="AY18" i="46"/>
  <c r="AX18" i="46"/>
  <c r="AV18" i="46"/>
  <c r="AT18" i="46"/>
  <c r="AR18" i="46"/>
  <c r="AO18" i="46"/>
  <c r="AM18" i="46"/>
  <c r="AL18" i="46"/>
  <c r="AJ18" i="46"/>
  <c r="AJ3" i="46" s="1"/>
  <c r="AE18" i="46"/>
  <c r="AF18" i="46" s="1"/>
  <c r="AC18" i="46"/>
  <c r="AB18" i="46"/>
  <c r="X18" i="46"/>
  <c r="Y18" i="46" s="1"/>
  <c r="V18" i="46"/>
  <c r="W18" i="46" s="1"/>
  <c r="T18" i="46"/>
  <c r="U18" i="46" s="1"/>
  <c r="R18" i="46"/>
  <c r="S18" i="46" s="1"/>
  <c r="Q18" i="46"/>
  <c r="P18" i="46"/>
  <c r="N18" i="46"/>
  <c r="O18" i="46" s="1"/>
  <c r="L18" i="46"/>
  <c r="M18" i="46" s="1"/>
  <c r="J18" i="46"/>
  <c r="K18" i="46" s="1"/>
  <c r="AY17" i="46"/>
  <c r="AX17" i="46"/>
  <c r="AV17" i="46"/>
  <c r="AT17" i="46"/>
  <c r="AR17" i="46"/>
  <c r="AO17" i="46"/>
  <c r="AM17" i="46"/>
  <c r="AL17" i="46"/>
  <c r="AJ17" i="46"/>
  <c r="AE17" i="46"/>
  <c r="AF17" i="46" s="1"/>
  <c r="AC17" i="46"/>
  <c r="AB17" i="46"/>
  <c r="X17" i="46"/>
  <c r="Y17" i="46" s="1"/>
  <c r="W17" i="46"/>
  <c r="V17" i="46"/>
  <c r="T17" i="46"/>
  <c r="U17" i="46" s="1"/>
  <c r="R17" i="46"/>
  <c r="S17" i="46" s="1"/>
  <c r="Q17" i="46"/>
  <c r="P17" i="46"/>
  <c r="N17" i="46"/>
  <c r="O17" i="46" s="1"/>
  <c r="L17" i="46"/>
  <c r="M17" i="46" s="1"/>
  <c r="J17" i="46"/>
  <c r="K17" i="46" s="1"/>
  <c r="AY16" i="46"/>
  <c r="AX16" i="46"/>
  <c r="AV16" i="46"/>
  <c r="AT16" i="46"/>
  <c r="AR16" i="46"/>
  <c r="AO16" i="46"/>
  <c r="AM16" i="46"/>
  <c r="AL16" i="46"/>
  <c r="AJ16" i="46"/>
  <c r="AE16" i="46"/>
  <c r="AF16" i="46" s="1"/>
  <c r="AC16" i="46"/>
  <c r="AB16" i="46"/>
  <c r="Y16" i="46"/>
  <c r="X16" i="46"/>
  <c r="V16" i="46"/>
  <c r="W16" i="46" s="1"/>
  <c r="T16" i="46"/>
  <c r="U16" i="46" s="1"/>
  <c r="R16" i="46"/>
  <c r="S16" i="46" s="1"/>
  <c r="Q16" i="46"/>
  <c r="P16" i="46"/>
  <c r="N16" i="46"/>
  <c r="O16" i="46" s="1"/>
  <c r="L16" i="46"/>
  <c r="M16" i="46" s="1"/>
  <c r="J16" i="46"/>
  <c r="K16" i="46" s="1"/>
  <c r="AY15" i="46"/>
  <c r="AX15" i="46"/>
  <c r="AV15" i="46"/>
  <c r="AT15" i="46"/>
  <c r="AR15" i="46"/>
  <c r="AO15" i="46"/>
  <c r="AM15" i="46"/>
  <c r="AL15" i="46"/>
  <c r="AJ15" i="46"/>
  <c r="AF15" i="46"/>
  <c r="AE15" i="46"/>
  <c r="AC15" i="46"/>
  <c r="AB15" i="46"/>
  <c r="X15" i="46"/>
  <c r="Y15" i="46" s="1"/>
  <c r="V15" i="46"/>
  <c r="W15" i="46" s="1"/>
  <c r="T15" i="46"/>
  <c r="U15" i="46" s="1"/>
  <c r="R15" i="46"/>
  <c r="S15" i="46" s="1"/>
  <c r="Q15" i="46"/>
  <c r="P15" i="46"/>
  <c r="N15" i="46"/>
  <c r="O15" i="46" s="1"/>
  <c r="M15" i="46"/>
  <c r="L15" i="46"/>
  <c r="K15" i="46"/>
  <c r="J15" i="46"/>
  <c r="AY14" i="46"/>
  <c r="AX14" i="46"/>
  <c r="AV14" i="46"/>
  <c r="AT14" i="46"/>
  <c r="AR14" i="46"/>
  <c r="AO14" i="46"/>
  <c r="AM14" i="46"/>
  <c r="AL14" i="46"/>
  <c r="AJ14" i="46"/>
  <c r="AE14" i="46"/>
  <c r="AF14" i="46" s="1"/>
  <c r="AC14" i="46"/>
  <c r="AB14" i="46"/>
  <c r="X14" i="46"/>
  <c r="Y14" i="46" s="1"/>
  <c r="V14" i="46"/>
  <c r="W14" i="46" s="1"/>
  <c r="U14" i="46"/>
  <c r="T14" i="46"/>
  <c r="R14" i="46"/>
  <c r="S14" i="46" s="1"/>
  <c r="P14" i="46"/>
  <c r="Q14" i="46" s="1"/>
  <c r="N14" i="46"/>
  <c r="O14" i="46" s="1"/>
  <c r="M14" i="46"/>
  <c r="L14" i="46"/>
  <c r="J14" i="46"/>
  <c r="K14" i="46" s="1"/>
  <c r="AY13" i="46"/>
  <c r="AX13" i="46"/>
  <c r="AV13" i="46"/>
  <c r="AT13" i="46"/>
  <c r="AR13" i="46"/>
  <c r="AO13" i="46"/>
  <c r="AM13" i="46"/>
  <c r="AL13" i="46"/>
  <c r="AJ13" i="46"/>
  <c r="AF13" i="46"/>
  <c r="AE13" i="46"/>
  <c r="AC13" i="46"/>
  <c r="AB13" i="46"/>
  <c r="X13" i="46"/>
  <c r="Y13" i="46" s="1"/>
  <c r="V13" i="46"/>
  <c r="W13" i="46" s="1"/>
  <c r="U13" i="46"/>
  <c r="T13" i="46"/>
  <c r="R13" i="46"/>
  <c r="S13" i="46" s="1"/>
  <c r="P13" i="46"/>
  <c r="Q13" i="46" s="1"/>
  <c r="N13" i="46"/>
  <c r="O13" i="46" s="1"/>
  <c r="M13" i="46"/>
  <c r="L13" i="46"/>
  <c r="J13" i="46"/>
  <c r="K13" i="46" s="1"/>
  <c r="AY12" i="46"/>
  <c r="AR12" i="46"/>
  <c r="AO12" i="46"/>
  <c r="AM12" i="46"/>
  <c r="AL12" i="46"/>
  <c r="AJ12" i="46"/>
  <c r="AE12" i="46"/>
  <c r="AF12" i="46" s="1"/>
  <c r="AC12" i="46"/>
  <c r="AB12" i="46"/>
  <c r="X12" i="46"/>
  <c r="Y12" i="46" s="1"/>
  <c r="V12" i="46"/>
  <c r="W12" i="46" s="1"/>
  <c r="T12" i="46"/>
  <c r="U12" i="46" s="1"/>
  <c r="R12" i="46"/>
  <c r="S12" i="46" s="1"/>
  <c r="P12" i="46"/>
  <c r="Q12" i="46" s="1"/>
  <c r="O12" i="46"/>
  <c r="N12" i="46"/>
  <c r="L12" i="46"/>
  <c r="M12" i="46" s="1"/>
  <c r="J12" i="46"/>
  <c r="K12" i="46" s="1"/>
  <c r="AY11" i="46"/>
  <c r="AR11" i="46"/>
  <c r="AO11" i="46"/>
  <c r="AM11" i="46"/>
  <c r="AL11" i="46"/>
  <c r="AJ11" i="46"/>
  <c r="AE11" i="46"/>
  <c r="AF11" i="46" s="1"/>
  <c r="AC11" i="46"/>
  <c r="AB11" i="46"/>
  <c r="X11" i="46"/>
  <c r="Y11" i="46" s="1"/>
  <c r="W11" i="46"/>
  <c r="V11" i="46"/>
  <c r="T11" i="46"/>
  <c r="U11" i="46" s="1"/>
  <c r="R11" i="46"/>
  <c r="S11" i="46" s="1"/>
  <c r="Q11" i="46"/>
  <c r="P11" i="46"/>
  <c r="N11" i="46"/>
  <c r="O11" i="46" s="1"/>
  <c r="L11" i="46"/>
  <c r="M11" i="46" s="1"/>
  <c r="K11" i="46"/>
  <c r="J11" i="46"/>
  <c r="AY10" i="46"/>
  <c r="AR10" i="46"/>
  <c r="AO10" i="46"/>
  <c r="AM10" i="46"/>
  <c r="AL10" i="46"/>
  <c r="AJ10" i="46"/>
  <c r="AF10" i="46"/>
  <c r="AE10" i="46"/>
  <c r="AC10" i="46"/>
  <c r="AB10" i="46"/>
  <c r="X10" i="46"/>
  <c r="Y10" i="46" s="1"/>
  <c r="V10" i="46"/>
  <c r="W10" i="46" s="1"/>
  <c r="T10" i="46"/>
  <c r="U10" i="46" s="1"/>
  <c r="R10" i="46"/>
  <c r="S10" i="46" s="1"/>
  <c r="P10" i="46"/>
  <c r="Q10" i="46" s="1"/>
  <c r="N10" i="46"/>
  <c r="O10" i="46" s="1"/>
  <c r="M10" i="46"/>
  <c r="L10" i="46"/>
  <c r="J10" i="46"/>
  <c r="K10" i="46" s="1"/>
  <c r="AY9" i="46"/>
  <c r="AR9" i="46"/>
  <c r="AO9" i="46"/>
  <c r="AM9" i="46"/>
  <c r="AL9" i="46"/>
  <c r="AJ9" i="46"/>
  <c r="AF9" i="46"/>
  <c r="AE9" i="46"/>
  <c r="AC9" i="46"/>
  <c r="AB9" i="46"/>
  <c r="X9" i="46"/>
  <c r="Y9" i="46" s="1"/>
  <c r="V9" i="46"/>
  <c r="W9" i="46" s="1"/>
  <c r="U9" i="46"/>
  <c r="T9" i="46"/>
  <c r="R9" i="46"/>
  <c r="S9" i="46" s="1"/>
  <c r="Q9" i="46"/>
  <c r="P9" i="46"/>
  <c r="O9" i="46"/>
  <c r="N9" i="46"/>
  <c r="L9" i="46"/>
  <c r="M9" i="46" s="1"/>
  <c r="J9" i="46"/>
  <c r="K9" i="46" s="1"/>
  <c r="AY8" i="46"/>
  <c r="AR8" i="46"/>
  <c r="AO8" i="46"/>
  <c r="AM8" i="46"/>
  <c r="AL8" i="46"/>
  <c r="AJ8" i="46"/>
  <c r="AE8" i="46"/>
  <c r="AF8" i="46" s="1"/>
  <c r="AC8" i="46"/>
  <c r="AB8" i="46"/>
  <c r="X8" i="46"/>
  <c r="Y8" i="46" s="1"/>
  <c r="V8" i="46"/>
  <c r="W8" i="46" s="1"/>
  <c r="T8" i="46"/>
  <c r="U8" i="46" s="1"/>
  <c r="R8" i="46"/>
  <c r="S8" i="46" s="1"/>
  <c r="P8" i="46"/>
  <c r="Q8" i="46" s="1"/>
  <c r="N8" i="46"/>
  <c r="O8" i="46" s="1"/>
  <c r="L8" i="46"/>
  <c r="M8" i="46" s="1"/>
  <c r="J8" i="46"/>
  <c r="K8" i="46" s="1"/>
  <c r="AY7" i="46"/>
  <c r="AR7" i="46"/>
  <c r="AO7" i="46"/>
  <c r="AM7" i="46"/>
  <c r="AL7" i="46"/>
  <c r="AJ7" i="46"/>
  <c r="AE7" i="46"/>
  <c r="AF7" i="46" s="1"/>
  <c r="AC7" i="46"/>
  <c r="AB7" i="46"/>
  <c r="X7" i="46"/>
  <c r="Y7" i="46" s="1"/>
  <c r="V7" i="46"/>
  <c r="W7" i="46" s="1"/>
  <c r="U7" i="46"/>
  <c r="T7" i="46"/>
  <c r="R7" i="46"/>
  <c r="S7" i="46" s="1"/>
  <c r="P7" i="46"/>
  <c r="Q7" i="46" s="1"/>
  <c r="O7" i="46"/>
  <c r="N7" i="46"/>
  <c r="L7" i="46"/>
  <c r="M7" i="46" s="1"/>
  <c r="J7" i="46"/>
  <c r="K7" i="46" s="1"/>
  <c r="AY6" i="46"/>
  <c r="AX6" i="46"/>
  <c r="AX25" i="46" s="1"/>
  <c r="AW6" i="46"/>
  <c r="AV6" i="46"/>
  <c r="AV25" i="46" s="1"/>
  <c r="AU6" i="46"/>
  <c r="AT6" i="46"/>
  <c r="AT25" i="46" s="1"/>
  <c r="AS6" i="46"/>
  <c r="AR6" i="46"/>
  <c r="AO6" i="46"/>
  <c r="AM6" i="46"/>
  <c r="AL6" i="46"/>
  <c r="AJ6" i="46"/>
  <c r="AF6" i="46"/>
  <c r="AE6" i="46"/>
  <c r="AC6" i="46"/>
  <c r="AB6" i="46"/>
  <c r="X6" i="46"/>
  <c r="Y6" i="46" s="1"/>
  <c r="V6" i="46"/>
  <c r="W6" i="46" s="1"/>
  <c r="U6" i="46"/>
  <c r="T6" i="46"/>
  <c r="R6" i="46"/>
  <c r="S6" i="46" s="1"/>
  <c r="Q6" i="46"/>
  <c r="P6" i="46"/>
  <c r="O6" i="46"/>
  <c r="N6" i="46"/>
  <c r="L6" i="46"/>
  <c r="M6" i="46" s="1"/>
  <c r="J6" i="46"/>
  <c r="K6" i="46" s="1"/>
  <c r="AY5" i="46"/>
  <c r="BA5" i="46" s="1" a="1"/>
  <c r="BA5" i="46" s="1"/>
  <c r="AR5" i="46"/>
  <c r="AO5" i="46"/>
  <c r="AC5" i="46"/>
  <c r="AB5" i="46"/>
  <c r="X5" i="46"/>
  <c r="Y5" i="46" s="1"/>
  <c r="V5" i="46"/>
  <c r="W5" i="46" s="1"/>
  <c r="T5" i="46"/>
  <c r="U5" i="46" s="1"/>
  <c r="R5" i="46"/>
  <c r="S5" i="46" s="1"/>
  <c r="P5" i="46"/>
  <c r="Q5" i="46" s="1"/>
  <c r="N5" i="46"/>
  <c r="O5" i="46" s="1"/>
  <c r="L5" i="46"/>
  <c r="M5" i="46" s="1"/>
  <c r="J5" i="46"/>
  <c r="K5" i="46" s="1"/>
  <c r="AK3" i="46"/>
  <c r="AI3" i="46"/>
  <c r="AH3" i="46"/>
  <c r="AG3" i="46"/>
  <c r="AZ3" i="46"/>
  <c r="AA3" i="46"/>
  <c r="AR111" i="45"/>
  <c r="AQ111" i="45"/>
  <c r="AP111" i="45"/>
  <c r="AO111" i="45"/>
  <c r="AM111" i="45"/>
  <c r="AL111" i="45"/>
  <c r="AJ111" i="45"/>
  <c r="AE111" i="45"/>
  <c r="AF111" i="45" s="1"/>
  <c r="AC111" i="45"/>
  <c r="AB111" i="45"/>
  <c r="X111" i="45"/>
  <c r="Y111" i="45" s="1"/>
  <c r="V111" i="45"/>
  <c r="W111" i="45" s="1"/>
  <c r="T111" i="45"/>
  <c r="U111" i="45" s="1"/>
  <c r="S111" i="45"/>
  <c r="R111" i="45"/>
  <c r="P111" i="45"/>
  <c r="Q111" i="45" s="1"/>
  <c r="O111" i="45"/>
  <c r="N111" i="45"/>
  <c r="L111" i="45"/>
  <c r="M111" i="45" s="1"/>
  <c r="K111" i="45"/>
  <c r="J111" i="45"/>
  <c r="AR110" i="45"/>
  <c r="AQ110" i="45"/>
  <c r="AP110" i="45"/>
  <c r="AO110" i="45"/>
  <c r="AM110" i="45"/>
  <c r="AL110" i="45"/>
  <c r="AJ110" i="45"/>
  <c r="AF110" i="45"/>
  <c r="AE110" i="45"/>
  <c r="AC110" i="45"/>
  <c r="AB110" i="45"/>
  <c r="X110" i="45"/>
  <c r="Y110" i="45" s="1"/>
  <c r="W110" i="45"/>
  <c r="V110" i="45"/>
  <c r="T110" i="45"/>
  <c r="U110" i="45" s="1"/>
  <c r="S110" i="45"/>
  <c r="R110" i="45"/>
  <c r="P110" i="45"/>
  <c r="Q110" i="45" s="1"/>
  <c r="O110" i="45"/>
  <c r="N110" i="45"/>
  <c r="L110" i="45"/>
  <c r="M110" i="45" s="1"/>
  <c r="K110" i="45"/>
  <c r="J110" i="45"/>
  <c r="AR109" i="45"/>
  <c r="AQ109" i="45"/>
  <c r="AP109" i="45"/>
  <c r="AO109" i="45"/>
  <c r="AM109" i="45"/>
  <c r="AL109" i="45"/>
  <c r="AJ109" i="45"/>
  <c r="AF109" i="45"/>
  <c r="AE109" i="45"/>
  <c r="AC109" i="45"/>
  <c r="AB109" i="45"/>
  <c r="Y109" i="45"/>
  <c r="X109" i="45"/>
  <c r="V109" i="45"/>
  <c r="W109" i="45" s="1"/>
  <c r="U109" i="45"/>
  <c r="T109" i="45"/>
  <c r="R109" i="45"/>
  <c r="S109" i="45" s="1"/>
  <c r="P109" i="45"/>
  <c r="Q109" i="45" s="1"/>
  <c r="N109" i="45"/>
  <c r="O109" i="45" s="1"/>
  <c r="M109" i="45"/>
  <c r="L109" i="45"/>
  <c r="J109" i="45"/>
  <c r="K109" i="45" s="1"/>
  <c r="AR108" i="45"/>
  <c r="AQ108" i="45"/>
  <c r="AP108" i="45"/>
  <c r="AO108" i="45"/>
  <c r="AM108" i="45"/>
  <c r="AL108" i="45"/>
  <c r="AJ108" i="45"/>
  <c r="AF108" i="45"/>
  <c r="AE108" i="45"/>
  <c r="AC108" i="45"/>
  <c r="AB108" i="45"/>
  <c r="Y108" i="45"/>
  <c r="X108" i="45"/>
  <c r="V108" i="45"/>
  <c r="W108" i="45" s="1"/>
  <c r="U108" i="45"/>
  <c r="T108" i="45"/>
  <c r="R108" i="45"/>
  <c r="S108" i="45" s="1"/>
  <c r="Q108" i="45"/>
  <c r="P108" i="45"/>
  <c r="N108" i="45"/>
  <c r="O108" i="45" s="1"/>
  <c r="M108" i="45"/>
  <c r="L108" i="45"/>
  <c r="J108" i="45"/>
  <c r="K108" i="45" s="1"/>
  <c r="AR107" i="45"/>
  <c r="AQ107" i="45"/>
  <c r="AP107" i="45"/>
  <c r="AO107" i="45"/>
  <c r="AM107" i="45"/>
  <c r="AL107" i="45"/>
  <c r="AJ107" i="45"/>
  <c r="AF107" i="45"/>
  <c r="AE107" i="45"/>
  <c r="AC107" i="45"/>
  <c r="AB107" i="45"/>
  <c r="X107" i="45"/>
  <c r="Y107" i="45" s="1"/>
  <c r="W107" i="45"/>
  <c r="V107" i="45"/>
  <c r="U107" i="45"/>
  <c r="T107" i="45"/>
  <c r="R107" i="45"/>
  <c r="S107" i="45" s="1"/>
  <c r="P107" i="45"/>
  <c r="Q107" i="45" s="1"/>
  <c r="O107" i="45"/>
  <c r="N107" i="45"/>
  <c r="M107" i="45"/>
  <c r="L107" i="45"/>
  <c r="J107" i="45"/>
  <c r="K107" i="45" s="1"/>
  <c r="AR106" i="45"/>
  <c r="AQ106" i="45"/>
  <c r="AP106" i="45"/>
  <c r="AO106" i="45"/>
  <c r="AM106" i="45"/>
  <c r="AL106" i="45"/>
  <c r="AJ106" i="45"/>
  <c r="AE106" i="45"/>
  <c r="AF106" i="45" s="1"/>
  <c r="AC106" i="45"/>
  <c r="AB106" i="45"/>
  <c r="Y106" i="45"/>
  <c r="X106" i="45"/>
  <c r="W106" i="45"/>
  <c r="V106" i="45"/>
  <c r="T106" i="45"/>
  <c r="U106" i="45" s="1"/>
  <c r="S106" i="45"/>
  <c r="R106" i="45"/>
  <c r="Q106" i="45"/>
  <c r="P106" i="45"/>
  <c r="O106" i="45"/>
  <c r="N106" i="45"/>
  <c r="L106" i="45"/>
  <c r="M106" i="45" s="1"/>
  <c r="K106" i="45"/>
  <c r="J106" i="45"/>
  <c r="AR105" i="45"/>
  <c r="AQ105" i="45"/>
  <c r="AP105" i="45"/>
  <c r="AO105" i="45"/>
  <c r="AM105" i="45"/>
  <c r="AL105" i="45"/>
  <c r="AJ105" i="45"/>
  <c r="AF105" i="45"/>
  <c r="AE105" i="45"/>
  <c r="AC105" i="45"/>
  <c r="AB105" i="45"/>
  <c r="Y105" i="45"/>
  <c r="X105" i="45"/>
  <c r="W105" i="45"/>
  <c r="V105" i="45"/>
  <c r="U105" i="45"/>
  <c r="T105" i="45"/>
  <c r="R105" i="45"/>
  <c r="S105" i="45" s="1"/>
  <c r="Q105" i="45"/>
  <c r="P105" i="45"/>
  <c r="O105" i="45"/>
  <c r="N105" i="45"/>
  <c r="M105" i="45"/>
  <c r="L105" i="45"/>
  <c r="J105" i="45"/>
  <c r="K105" i="45" s="1"/>
  <c r="AY104" i="45"/>
  <c r="AR104" i="45"/>
  <c r="AQ104" i="45"/>
  <c r="AP104" i="45"/>
  <c r="AO104" i="45"/>
  <c r="AM104" i="45"/>
  <c r="AL104" i="45"/>
  <c r="AJ104" i="45"/>
  <c r="AF104" i="45"/>
  <c r="AE104" i="45"/>
  <c r="AC104" i="45"/>
  <c r="AB104" i="45"/>
  <c r="X104" i="45"/>
  <c r="Y104" i="45" s="1"/>
  <c r="V104" i="45"/>
  <c r="W104" i="45" s="1"/>
  <c r="U104" i="45"/>
  <c r="T104" i="45"/>
  <c r="S104" i="45"/>
  <c r="R104" i="45"/>
  <c r="P104" i="45"/>
  <c r="Q104" i="45" s="1"/>
  <c r="N104" i="45"/>
  <c r="O104" i="45" s="1"/>
  <c r="M104" i="45"/>
  <c r="L104" i="45"/>
  <c r="K104" i="45"/>
  <c r="J104" i="45"/>
  <c r="AY103" i="45"/>
  <c r="AR103" i="45"/>
  <c r="AQ103" i="45"/>
  <c r="AP103" i="45"/>
  <c r="AO103" i="45"/>
  <c r="AM103" i="45"/>
  <c r="AL103" i="45"/>
  <c r="AJ103" i="45"/>
  <c r="AF103" i="45"/>
  <c r="AE103" i="45"/>
  <c r="AC103" i="45"/>
  <c r="AB103" i="45"/>
  <c r="Y103" i="45"/>
  <c r="X103" i="45"/>
  <c r="W103" i="45"/>
  <c r="V103" i="45"/>
  <c r="U103" i="45"/>
  <c r="T103" i="45"/>
  <c r="R103" i="45"/>
  <c r="S103" i="45" s="1"/>
  <c r="Q103" i="45"/>
  <c r="P103" i="45"/>
  <c r="O103" i="45"/>
  <c r="N103" i="45"/>
  <c r="L103" i="45"/>
  <c r="M103" i="45" s="1"/>
  <c r="J103" i="45"/>
  <c r="K103" i="45" s="1"/>
  <c r="AY102" i="45"/>
  <c r="AR102" i="45"/>
  <c r="AQ102" i="45"/>
  <c r="AP102" i="45"/>
  <c r="AO102" i="45"/>
  <c r="AM102" i="45"/>
  <c r="AL102" i="45"/>
  <c r="AJ102" i="45"/>
  <c r="AF102" i="45"/>
  <c r="AE102" i="45"/>
  <c r="AC102" i="45"/>
  <c r="AB102" i="45"/>
  <c r="Y102" i="45"/>
  <c r="X102" i="45"/>
  <c r="V102" i="45"/>
  <c r="W102" i="45" s="1"/>
  <c r="U102" i="45"/>
  <c r="T102" i="45"/>
  <c r="S102" i="45"/>
  <c r="R102" i="45"/>
  <c r="Q102" i="45"/>
  <c r="P102" i="45"/>
  <c r="N102" i="45"/>
  <c r="O102" i="45" s="1"/>
  <c r="M102" i="45"/>
  <c r="L102" i="45"/>
  <c r="K102" i="45"/>
  <c r="J102" i="45"/>
  <c r="AY101" i="45"/>
  <c r="AR101" i="45"/>
  <c r="AQ101" i="45"/>
  <c r="AP101" i="45"/>
  <c r="AO101" i="45"/>
  <c r="AM101" i="45"/>
  <c r="AL101" i="45"/>
  <c r="AJ101" i="45"/>
  <c r="AF101" i="45"/>
  <c r="AE101" i="45"/>
  <c r="AC101" i="45"/>
  <c r="AB101" i="45"/>
  <c r="Y101" i="45"/>
  <c r="X101" i="45"/>
  <c r="W101" i="45"/>
  <c r="V101" i="45"/>
  <c r="U101" i="45"/>
  <c r="T101" i="45"/>
  <c r="R101" i="45"/>
  <c r="S101" i="45" s="1"/>
  <c r="Q101" i="45"/>
  <c r="P101" i="45"/>
  <c r="O101" i="45"/>
  <c r="N101" i="45"/>
  <c r="M101" i="45"/>
  <c r="L101" i="45"/>
  <c r="J101" i="45"/>
  <c r="K101" i="45" s="1"/>
  <c r="AY100" i="45"/>
  <c r="AR100" i="45"/>
  <c r="AQ100" i="45"/>
  <c r="AP100" i="45"/>
  <c r="AO100" i="45"/>
  <c r="AM100" i="45"/>
  <c r="AL100" i="45"/>
  <c r="AJ100" i="45"/>
  <c r="AF100" i="45"/>
  <c r="AE100" i="45"/>
  <c r="AC100" i="45"/>
  <c r="AB100" i="45"/>
  <c r="Y100" i="45"/>
  <c r="X100" i="45"/>
  <c r="V100" i="45"/>
  <c r="W100" i="45" s="1"/>
  <c r="U100" i="45"/>
  <c r="T100" i="45"/>
  <c r="S100" i="45"/>
  <c r="R100" i="45"/>
  <c r="P100" i="45"/>
  <c r="Q100" i="45" s="1"/>
  <c r="N100" i="45"/>
  <c r="O100" i="45" s="1"/>
  <c r="M100" i="45"/>
  <c r="L100" i="45"/>
  <c r="K100" i="45"/>
  <c r="J100" i="45"/>
  <c r="AY99" i="45"/>
  <c r="AR99" i="45"/>
  <c r="AQ99" i="45"/>
  <c r="AP99" i="45"/>
  <c r="AO99" i="45"/>
  <c r="AM99" i="45"/>
  <c r="AL99" i="45"/>
  <c r="AJ99" i="45"/>
  <c r="AE99" i="45"/>
  <c r="AF99" i="45" s="1"/>
  <c r="AC99" i="45"/>
  <c r="AB99" i="45"/>
  <c r="Y99" i="45"/>
  <c r="X99" i="45"/>
  <c r="W99" i="45"/>
  <c r="V99" i="45"/>
  <c r="T99" i="45"/>
  <c r="U99" i="45" s="1"/>
  <c r="R99" i="45"/>
  <c r="S99" i="45" s="1"/>
  <c r="Q99" i="45"/>
  <c r="P99" i="45"/>
  <c r="O99" i="45"/>
  <c r="N99" i="45"/>
  <c r="L99" i="45"/>
  <c r="M99" i="45" s="1"/>
  <c r="J99" i="45"/>
  <c r="K99" i="45" s="1"/>
  <c r="AY98" i="45"/>
  <c r="AR98" i="45"/>
  <c r="AO98" i="45"/>
  <c r="AM98" i="45"/>
  <c r="AL98" i="45"/>
  <c r="AJ98" i="45"/>
  <c r="AF98" i="45"/>
  <c r="AE98" i="45"/>
  <c r="AC98" i="45"/>
  <c r="AB98" i="45"/>
  <c r="X98" i="45"/>
  <c r="Y98" i="45" s="1"/>
  <c r="V98" i="45"/>
  <c r="W98" i="45" s="1"/>
  <c r="U98" i="45"/>
  <c r="T98" i="45"/>
  <c r="R98" i="45"/>
  <c r="S98" i="45" s="1"/>
  <c r="P98" i="45"/>
  <c r="Q98" i="45" s="1"/>
  <c r="N98" i="45"/>
  <c r="O98" i="45" s="1"/>
  <c r="M98" i="45"/>
  <c r="L98" i="45"/>
  <c r="J98" i="45"/>
  <c r="K98" i="45" s="1"/>
  <c r="AY97" i="45"/>
  <c r="AR97" i="45"/>
  <c r="AO97" i="45"/>
  <c r="AM97" i="45"/>
  <c r="AL97" i="45"/>
  <c r="AJ97" i="45"/>
  <c r="AE97" i="45"/>
  <c r="AF97" i="45" s="1"/>
  <c r="AC97" i="45"/>
  <c r="AB97" i="45"/>
  <c r="Y97" i="45"/>
  <c r="X97" i="45"/>
  <c r="V97" i="45"/>
  <c r="W97" i="45" s="1"/>
  <c r="T97" i="45"/>
  <c r="U97" i="45" s="1"/>
  <c r="R97" i="45"/>
  <c r="S97" i="45" s="1"/>
  <c r="Q97" i="45"/>
  <c r="P97" i="45"/>
  <c r="N97" i="45"/>
  <c r="O97" i="45" s="1"/>
  <c r="M97" i="45"/>
  <c r="L97" i="45"/>
  <c r="J97" i="45"/>
  <c r="K97" i="45" s="1"/>
  <c r="AY96" i="45"/>
  <c r="AR96" i="45"/>
  <c r="AO96" i="45"/>
  <c r="AM96" i="45"/>
  <c r="AL96" i="45"/>
  <c r="AJ96" i="45"/>
  <c r="AE96" i="45"/>
  <c r="AF96" i="45" s="1"/>
  <c r="AC96" i="45"/>
  <c r="AB96" i="45"/>
  <c r="Y96" i="45"/>
  <c r="X96" i="45"/>
  <c r="V96" i="45"/>
  <c r="W96" i="45" s="1"/>
  <c r="U96" i="45"/>
  <c r="T96" i="45"/>
  <c r="R96" i="45"/>
  <c r="S96" i="45" s="1"/>
  <c r="P96" i="45"/>
  <c r="Q96" i="45" s="1"/>
  <c r="N96" i="45"/>
  <c r="O96" i="45" s="1"/>
  <c r="M96" i="45"/>
  <c r="L96" i="45"/>
  <c r="J96" i="45"/>
  <c r="K96" i="45" s="1"/>
  <c r="AY95" i="45"/>
  <c r="AR95" i="45"/>
  <c r="AO95" i="45"/>
  <c r="AM95" i="45"/>
  <c r="AL95" i="45"/>
  <c r="AJ95" i="45"/>
  <c r="AE95" i="45"/>
  <c r="AF95" i="45" s="1"/>
  <c r="AC95" i="45"/>
  <c r="AB95" i="45"/>
  <c r="X95" i="45"/>
  <c r="Y95" i="45" s="1"/>
  <c r="V95" i="45"/>
  <c r="W95" i="45" s="1"/>
  <c r="U95" i="45"/>
  <c r="T95" i="45"/>
  <c r="R95" i="45"/>
  <c r="S95" i="45" s="1"/>
  <c r="P95" i="45"/>
  <c r="Q95" i="45" s="1"/>
  <c r="N95" i="45"/>
  <c r="O95" i="45" s="1"/>
  <c r="L95" i="45"/>
  <c r="M95" i="45" s="1"/>
  <c r="J95" i="45"/>
  <c r="K95" i="45" s="1"/>
  <c r="AY94" i="45"/>
  <c r="AR94" i="45"/>
  <c r="AO94" i="45"/>
  <c r="AM94" i="45"/>
  <c r="AL94" i="45"/>
  <c r="AJ94" i="45"/>
  <c r="AE94" i="45"/>
  <c r="AF94" i="45" s="1"/>
  <c r="AC94" i="45"/>
  <c r="AB94" i="45"/>
  <c r="X94" i="45"/>
  <c r="Y94" i="45" s="1"/>
  <c r="V94" i="45"/>
  <c r="W94" i="45" s="1"/>
  <c r="T94" i="45"/>
  <c r="U94" i="45" s="1"/>
  <c r="R94" i="45"/>
  <c r="S94" i="45" s="1"/>
  <c r="P94" i="45"/>
  <c r="Q94" i="45" s="1"/>
  <c r="N94" i="45"/>
  <c r="O94" i="45" s="1"/>
  <c r="M94" i="45"/>
  <c r="L94" i="45"/>
  <c r="J94" i="45"/>
  <c r="K94" i="45" s="1"/>
  <c r="AY93" i="45"/>
  <c r="AR93" i="45"/>
  <c r="AO93" i="45"/>
  <c r="AM93" i="45"/>
  <c r="AL93" i="45"/>
  <c r="AJ93" i="45"/>
  <c r="AE93" i="45"/>
  <c r="AF93" i="45" s="1"/>
  <c r="AC93" i="45"/>
  <c r="AB93" i="45"/>
  <c r="X93" i="45"/>
  <c r="Y93" i="45" s="1"/>
  <c r="V93" i="45"/>
  <c r="W93" i="45" s="1"/>
  <c r="U93" i="45"/>
  <c r="T93" i="45"/>
  <c r="R93" i="45"/>
  <c r="S93" i="45" s="1"/>
  <c r="P93" i="45"/>
  <c r="Q93" i="45" s="1"/>
  <c r="N93" i="45"/>
  <c r="O93" i="45" s="1"/>
  <c r="L93" i="45"/>
  <c r="M93" i="45" s="1"/>
  <c r="J93" i="45"/>
  <c r="K93" i="45" s="1"/>
  <c r="AY92" i="45"/>
  <c r="AR92" i="45"/>
  <c r="AO92" i="45"/>
  <c r="AM92" i="45"/>
  <c r="AL92" i="45"/>
  <c r="AJ92" i="45"/>
  <c r="AF92" i="45"/>
  <c r="AE92" i="45"/>
  <c r="AC92" i="45"/>
  <c r="AB92" i="45"/>
  <c r="Y92" i="45"/>
  <c r="X92" i="45"/>
  <c r="V92" i="45"/>
  <c r="W92" i="45" s="1"/>
  <c r="T92" i="45"/>
  <c r="U92" i="45" s="1"/>
  <c r="R92" i="45"/>
  <c r="S92" i="45" s="1"/>
  <c r="Q92" i="45"/>
  <c r="P92" i="45"/>
  <c r="N92" i="45"/>
  <c r="O92" i="45" s="1"/>
  <c r="L92" i="45"/>
  <c r="M92" i="45" s="1"/>
  <c r="J92" i="45"/>
  <c r="K92" i="45" s="1"/>
  <c r="AY91" i="45"/>
  <c r="AR91" i="45"/>
  <c r="AO91" i="45"/>
  <c r="AM91" i="45"/>
  <c r="AL91" i="45"/>
  <c r="AJ91" i="45"/>
  <c r="AE91" i="45"/>
  <c r="AF91" i="45" s="1"/>
  <c r="AC91" i="45"/>
  <c r="AB91" i="45"/>
  <c r="X91" i="45"/>
  <c r="Y91" i="45" s="1"/>
  <c r="V91" i="45"/>
  <c r="W91" i="45" s="1"/>
  <c r="U91" i="45"/>
  <c r="T91" i="45"/>
  <c r="R91" i="45"/>
  <c r="S91" i="45" s="1"/>
  <c r="Q91" i="45"/>
  <c r="P91" i="45"/>
  <c r="N91" i="45"/>
  <c r="O91" i="45" s="1"/>
  <c r="L91" i="45"/>
  <c r="M91" i="45" s="1"/>
  <c r="J91" i="45"/>
  <c r="K91" i="45" s="1"/>
  <c r="AY90" i="45"/>
  <c r="AR90" i="45"/>
  <c r="AO90" i="45"/>
  <c r="AM90" i="45"/>
  <c r="AL90" i="45"/>
  <c r="AJ90" i="45"/>
  <c r="AF90" i="45"/>
  <c r="AE90" i="45"/>
  <c r="AC90" i="45"/>
  <c r="AB90" i="45"/>
  <c r="X90" i="45"/>
  <c r="Y90" i="45" s="1"/>
  <c r="V90" i="45"/>
  <c r="W90" i="45" s="1"/>
  <c r="T90" i="45"/>
  <c r="U90" i="45" s="1"/>
  <c r="R90" i="45"/>
  <c r="S90" i="45" s="1"/>
  <c r="Q90" i="45"/>
  <c r="P90" i="45"/>
  <c r="N90" i="45"/>
  <c r="O90" i="45" s="1"/>
  <c r="L90" i="45"/>
  <c r="M90" i="45" s="1"/>
  <c r="J90" i="45"/>
  <c r="K90" i="45" s="1"/>
  <c r="AY89" i="45"/>
  <c r="AR89" i="45"/>
  <c r="AO89" i="45"/>
  <c r="AM89" i="45"/>
  <c r="AL89" i="45"/>
  <c r="AJ89" i="45"/>
  <c r="AF89" i="45"/>
  <c r="AE89" i="45"/>
  <c r="AC89" i="45"/>
  <c r="AB89" i="45"/>
  <c r="Y89" i="45"/>
  <c r="X89" i="45"/>
  <c r="V89" i="45"/>
  <c r="W89" i="45" s="1"/>
  <c r="T89" i="45"/>
  <c r="U89" i="45" s="1"/>
  <c r="R89" i="45"/>
  <c r="S89" i="45" s="1"/>
  <c r="P89" i="45"/>
  <c r="Q89" i="45" s="1"/>
  <c r="N89" i="45"/>
  <c r="O89" i="45" s="1"/>
  <c r="M89" i="45"/>
  <c r="L89" i="45"/>
  <c r="J89" i="45"/>
  <c r="K89" i="45" s="1"/>
  <c r="AY88" i="45"/>
  <c r="AR88" i="45"/>
  <c r="AO88" i="45"/>
  <c r="AM88" i="45"/>
  <c r="AL88" i="45"/>
  <c r="AJ88" i="45"/>
  <c r="AF88" i="45"/>
  <c r="AE88" i="45"/>
  <c r="AC88" i="45"/>
  <c r="AB88" i="45"/>
  <c r="X88" i="45"/>
  <c r="Y88" i="45" s="1"/>
  <c r="V88" i="45"/>
  <c r="W88" i="45" s="1"/>
  <c r="U88" i="45"/>
  <c r="T88" i="45"/>
  <c r="R88" i="45"/>
  <c r="S88" i="45" s="1"/>
  <c r="P88" i="45"/>
  <c r="Q88" i="45" s="1"/>
  <c r="N88" i="45"/>
  <c r="O88" i="45" s="1"/>
  <c r="L88" i="45"/>
  <c r="M88" i="45" s="1"/>
  <c r="J88" i="45"/>
  <c r="K88" i="45" s="1"/>
  <c r="AY87" i="45"/>
  <c r="AR87" i="45"/>
  <c r="AO87" i="45"/>
  <c r="AM87" i="45"/>
  <c r="AL87" i="45"/>
  <c r="AJ87" i="45"/>
  <c r="AE87" i="45"/>
  <c r="AF87" i="45" s="1"/>
  <c r="AC87" i="45"/>
  <c r="AB87" i="45"/>
  <c r="X87" i="45"/>
  <c r="Y87" i="45" s="1"/>
  <c r="V87" i="45"/>
  <c r="W87" i="45" s="1"/>
  <c r="T87" i="45"/>
  <c r="U87" i="45" s="1"/>
  <c r="R87" i="45"/>
  <c r="S87" i="45" s="1"/>
  <c r="P87" i="45"/>
  <c r="Q87" i="45" s="1"/>
  <c r="N87" i="45"/>
  <c r="O87" i="45" s="1"/>
  <c r="L87" i="45"/>
  <c r="M87" i="45" s="1"/>
  <c r="J87" i="45"/>
  <c r="K87" i="45" s="1"/>
  <c r="AY86" i="45"/>
  <c r="AR86" i="45"/>
  <c r="AO86" i="45"/>
  <c r="AM86" i="45"/>
  <c r="AL86" i="45"/>
  <c r="AJ86" i="45"/>
  <c r="AE86" i="45"/>
  <c r="AF86" i="45" s="1"/>
  <c r="AC86" i="45"/>
  <c r="AB86" i="45"/>
  <c r="X86" i="45"/>
  <c r="Y86" i="45" s="1"/>
  <c r="V86" i="45"/>
  <c r="W86" i="45" s="1"/>
  <c r="T86" i="45"/>
  <c r="U86" i="45" s="1"/>
  <c r="R86" i="45"/>
  <c r="S86" i="45" s="1"/>
  <c r="P86" i="45"/>
  <c r="Q86" i="45" s="1"/>
  <c r="N86" i="45"/>
  <c r="O86" i="45" s="1"/>
  <c r="M86" i="45"/>
  <c r="L86" i="45"/>
  <c r="J86" i="45"/>
  <c r="K86" i="45" s="1"/>
  <c r="AY85" i="45"/>
  <c r="AR85" i="45"/>
  <c r="AO85" i="45"/>
  <c r="AM85" i="45"/>
  <c r="AL85" i="45"/>
  <c r="AJ85" i="45"/>
  <c r="AE85" i="45"/>
  <c r="AF85" i="45" s="1"/>
  <c r="AC85" i="45"/>
  <c r="AB85" i="45"/>
  <c r="X85" i="45"/>
  <c r="Y85" i="45" s="1"/>
  <c r="V85" i="45"/>
  <c r="W85" i="45" s="1"/>
  <c r="T85" i="45"/>
  <c r="U85" i="45" s="1"/>
  <c r="R85" i="45"/>
  <c r="S85" i="45" s="1"/>
  <c r="P85" i="45"/>
  <c r="Q85" i="45" s="1"/>
  <c r="N85" i="45"/>
  <c r="O85" i="45" s="1"/>
  <c r="L85" i="45"/>
  <c r="M85" i="45" s="1"/>
  <c r="J85" i="45"/>
  <c r="K85" i="45" s="1"/>
  <c r="AY84" i="45"/>
  <c r="AR84" i="45"/>
  <c r="AO84" i="45"/>
  <c r="AM84" i="45"/>
  <c r="AL84" i="45"/>
  <c r="AJ84" i="45"/>
  <c r="AE84" i="45"/>
  <c r="AF84" i="45" s="1"/>
  <c r="AC84" i="45"/>
  <c r="AB84" i="45"/>
  <c r="Y84" i="45"/>
  <c r="X84" i="45"/>
  <c r="V84" i="45"/>
  <c r="W84" i="45" s="1"/>
  <c r="T84" i="45"/>
  <c r="U84" i="45" s="1"/>
  <c r="R84" i="45"/>
  <c r="S84" i="45" s="1"/>
  <c r="P84" i="45"/>
  <c r="Q84" i="45" s="1"/>
  <c r="N84" i="45"/>
  <c r="O84" i="45" s="1"/>
  <c r="L84" i="45"/>
  <c r="M84" i="45" s="1"/>
  <c r="J84" i="45"/>
  <c r="K84" i="45" s="1"/>
  <c r="AY83" i="45"/>
  <c r="AR83" i="45"/>
  <c r="AO83" i="45"/>
  <c r="AM83" i="45"/>
  <c r="AL83" i="45"/>
  <c r="AJ83" i="45"/>
  <c r="AF83" i="45"/>
  <c r="AE83" i="45"/>
  <c r="AC83" i="45"/>
  <c r="AB83" i="45"/>
  <c r="X83" i="45"/>
  <c r="Y83" i="45" s="1"/>
  <c r="V83" i="45"/>
  <c r="W83" i="45" s="1"/>
  <c r="U83" i="45"/>
  <c r="T83" i="45"/>
  <c r="R83" i="45"/>
  <c r="S83" i="45" s="1"/>
  <c r="P83" i="45"/>
  <c r="Q83" i="45" s="1"/>
  <c r="N83" i="45"/>
  <c r="O83" i="45" s="1"/>
  <c r="L83" i="45"/>
  <c r="M83" i="45" s="1"/>
  <c r="K83" i="45"/>
  <c r="J83" i="45"/>
  <c r="AY82" i="45"/>
  <c r="AR82" i="45"/>
  <c r="AO82" i="45"/>
  <c r="AM82" i="45"/>
  <c r="AL82" i="45"/>
  <c r="AJ82" i="45"/>
  <c r="AF82" i="45"/>
  <c r="AE82" i="45"/>
  <c r="AC82" i="45"/>
  <c r="AB82" i="45"/>
  <c r="X82" i="45"/>
  <c r="Y82" i="45" s="1"/>
  <c r="W82" i="45"/>
  <c r="V82" i="45"/>
  <c r="U82" i="45"/>
  <c r="T82" i="45"/>
  <c r="R82" i="45"/>
  <c r="S82" i="45" s="1"/>
  <c r="Q82" i="45"/>
  <c r="P82" i="45"/>
  <c r="N82" i="45"/>
  <c r="O82" i="45" s="1"/>
  <c r="M82" i="45"/>
  <c r="L82" i="45"/>
  <c r="J82" i="45"/>
  <c r="K82" i="45" s="1"/>
  <c r="AY81" i="45"/>
  <c r="AR81" i="45"/>
  <c r="AO81" i="45"/>
  <c r="AM81" i="45"/>
  <c r="AL81" i="45"/>
  <c r="AJ81" i="45"/>
  <c r="AF81" i="45"/>
  <c r="AE81" i="45"/>
  <c r="AC81" i="45"/>
  <c r="AB81" i="45"/>
  <c r="X81" i="45"/>
  <c r="Y81" i="45" s="1"/>
  <c r="V81" i="45"/>
  <c r="W81" i="45" s="1"/>
  <c r="U81" i="45"/>
  <c r="T81" i="45"/>
  <c r="R81" i="45"/>
  <c r="S81" i="45" s="1"/>
  <c r="P81" i="45"/>
  <c r="Q81" i="45" s="1"/>
  <c r="N81" i="45"/>
  <c r="O81" i="45" s="1"/>
  <c r="L81" i="45"/>
  <c r="M81" i="45" s="1"/>
  <c r="K81" i="45"/>
  <c r="J81" i="45"/>
  <c r="AY80" i="45"/>
  <c r="AR80" i="45"/>
  <c r="AO80" i="45"/>
  <c r="AM80" i="45"/>
  <c r="AL80" i="45"/>
  <c r="AJ80" i="45"/>
  <c r="AF80" i="45"/>
  <c r="AE80" i="45"/>
  <c r="AC80" i="45"/>
  <c r="AB80" i="45"/>
  <c r="X80" i="45"/>
  <c r="Y80" i="45" s="1"/>
  <c r="V80" i="45"/>
  <c r="W80" i="45" s="1"/>
  <c r="U80" i="45"/>
  <c r="T80" i="45"/>
  <c r="R80" i="45"/>
  <c r="S80" i="45" s="1"/>
  <c r="P80" i="45"/>
  <c r="Q80" i="45" s="1"/>
  <c r="N80" i="45"/>
  <c r="O80" i="45" s="1"/>
  <c r="M80" i="45"/>
  <c r="L80" i="45"/>
  <c r="J80" i="45"/>
  <c r="K80" i="45" s="1"/>
  <c r="AY79" i="45"/>
  <c r="AR79" i="45"/>
  <c r="AO79" i="45"/>
  <c r="AM79" i="45"/>
  <c r="AL79" i="45"/>
  <c r="AJ79" i="45"/>
  <c r="AF79" i="45"/>
  <c r="AE79" i="45"/>
  <c r="AC79" i="45"/>
  <c r="AB79" i="45"/>
  <c r="Y79" i="45"/>
  <c r="X79" i="45"/>
  <c r="V79" i="45"/>
  <c r="W79" i="45" s="1"/>
  <c r="U79" i="45"/>
  <c r="T79" i="45"/>
  <c r="R79" i="45"/>
  <c r="S79" i="45" s="1"/>
  <c r="P79" i="45"/>
  <c r="Q79" i="45" s="1"/>
  <c r="N79" i="45"/>
  <c r="O79" i="45" s="1"/>
  <c r="L79" i="45"/>
  <c r="M79" i="45" s="1"/>
  <c r="J79" i="45"/>
  <c r="K79" i="45" s="1"/>
  <c r="AY78" i="45"/>
  <c r="AR78" i="45"/>
  <c r="AO78" i="45"/>
  <c r="AM78" i="45"/>
  <c r="AL78" i="45"/>
  <c r="AJ78" i="45"/>
  <c r="AF78" i="45"/>
  <c r="AE78" i="45"/>
  <c r="AC78" i="45"/>
  <c r="AB78" i="45"/>
  <c r="X78" i="45"/>
  <c r="Y78" i="45" s="1"/>
  <c r="V78" i="45"/>
  <c r="W78" i="45" s="1"/>
  <c r="T78" i="45"/>
  <c r="U78" i="45" s="1"/>
  <c r="R78" i="45"/>
  <c r="S78" i="45" s="1"/>
  <c r="Q78" i="45"/>
  <c r="P78" i="45"/>
  <c r="N78" i="45"/>
  <c r="O78" i="45" s="1"/>
  <c r="L78" i="45"/>
  <c r="M78" i="45" s="1"/>
  <c r="J78" i="45"/>
  <c r="K78" i="45" s="1"/>
  <c r="AY77" i="45"/>
  <c r="AR77" i="45"/>
  <c r="AO77" i="45"/>
  <c r="AM77" i="45"/>
  <c r="AL77" i="45"/>
  <c r="AJ77" i="45"/>
  <c r="AE77" i="45"/>
  <c r="AF77" i="45" s="1"/>
  <c r="AC77" i="45"/>
  <c r="AB77" i="45"/>
  <c r="X77" i="45"/>
  <c r="Y77" i="45" s="1"/>
  <c r="V77" i="45"/>
  <c r="W77" i="45" s="1"/>
  <c r="T77" i="45"/>
  <c r="U77" i="45" s="1"/>
  <c r="S77" i="45"/>
  <c r="R77" i="45"/>
  <c r="Q77" i="45"/>
  <c r="P77" i="45"/>
  <c r="N77" i="45"/>
  <c r="O77" i="45" s="1"/>
  <c r="M77" i="45"/>
  <c r="L77" i="45"/>
  <c r="J77" i="45"/>
  <c r="K77" i="45" s="1"/>
  <c r="AY76" i="45"/>
  <c r="AR76" i="45"/>
  <c r="AO76" i="45"/>
  <c r="AM76" i="45"/>
  <c r="AL76" i="45"/>
  <c r="AJ76" i="45"/>
  <c r="AE76" i="45"/>
  <c r="AF76" i="45" s="1"/>
  <c r="AC76" i="45"/>
  <c r="AB76" i="45"/>
  <c r="Y76" i="45"/>
  <c r="X76" i="45"/>
  <c r="V76" i="45"/>
  <c r="W76" i="45" s="1"/>
  <c r="T76" i="45"/>
  <c r="U76" i="45" s="1"/>
  <c r="R76" i="45"/>
  <c r="S76" i="45" s="1"/>
  <c r="Q76" i="45"/>
  <c r="P76" i="45"/>
  <c r="N76" i="45"/>
  <c r="O76" i="45" s="1"/>
  <c r="M76" i="45"/>
  <c r="L76" i="45"/>
  <c r="J76" i="45"/>
  <c r="K76" i="45" s="1"/>
  <c r="AY75" i="45"/>
  <c r="AR75" i="45"/>
  <c r="AO75" i="45"/>
  <c r="AM75" i="45"/>
  <c r="AL75" i="45"/>
  <c r="AJ75" i="45"/>
  <c r="AE75" i="45"/>
  <c r="AF75" i="45" s="1"/>
  <c r="AC75" i="45"/>
  <c r="AB75" i="45"/>
  <c r="X75" i="45"/>
  <c r="Y75" i="45" s="1"/>
  <c r="V75" i="45"/>
  <c r="W75" i="45" s="1"/>
  <c r="T75" i="45"/>
  <c r="U75" i="45" s="1"/>
  <c r="R75" i="45"/>
  <c r="S75" i="45" s="1"/>
  <c r="P75" i="45"/>
  <c r="Q75" i="45" s="1"/>
  <c r="N75" i="45"/>
  <c r="O75" i="45" s="1"/>
  <c r="L75" i="45"/>
  <c r="M75" i="45" s="1"/>
  <c r="J75" i="45"/>
  <c r="K75" i="45" s="1"/>
  <c r="AY74" i="45"/>
  <c r="AR74" i="45"/>
  <c r="AO74" i="45"/>
  <c r="AM74" i="45"/>
  <c r="AL74" i="45"/>
  <c r="AJ74" i="45"/>
  <c r="AE74" i="45"/>
  <c r="AF74" i="45" s="1"/>
  <c r="AC74" i="45"/>
  <c r="AB74" i="45"/>
  <c r="X74" i="45"/>
  <c r="Y74" i="45" s="1"/>
  <c r="W74" i="45"/>
  <c r="V74" i="45"/>
  <c r="T74" i="45"/>
  <c r="U74" i="45" s="1"/>
  <c r="R74" i="45"/>
  <c r="S74" i="45" s="1"/>
  <c r="Q74" i="45"/>
  <c r="P74" i="45"/>
  <c r="N74" i="45"/>
  <c r="O74" i="45" s="1"/>
  <c r="M74" i="45"/>
  <c r="L74" i="45"/>
  <c r="J74" i="45"/>
  <c r="K74" i="45" s="1"/>
  <c r="AY73" i="45"/>
  <c r="AR73" i="45"/>
  <c r="AO73" i="45"/>
  <c r="AM73" i="45"/>
  <c r="AL73" i="45"/>
  <c r="AJ73" i="45"/>
  <c r="AE73" i="45"/>
  <c r="AF73" i="45" s="1"/>
  <c r="AC73" i="45"/>
  <c r="AB73" i="45"/>
  <c r="X73" i="45"/>
  <c r="Y73" i="45" s="1"/>
  <c r="V73" i="45"/>
  <c r="W73" i="45" s="1"/>
  <c r="U73" i="45"/>
  <c r="T73" i="45"/>
  <c r="R73" i="45"/>
  <c r="S73" i="45" s="1"/>
  <c r="P73" i="45"/>
  <c r="Q73" i="45" s="1"/>
  <c r="N73" i="45"/>
  <c r="O73" i="45" s="1"/>
  <c r="L73" i="45"/>
  <c r="M73" i="45" s="1"/>
  <c r="J73" i="45"/>
  <c r="K73" i="45" s="1"/>
  <c r="AY72" i="45"/>
  <c r="AR72" i="45"/>
  <c r="AO72" i="45"/>
  <c r="AM72" i="45"/>
  <c r="AL72" i="45"/>
  <c r="AJ72" i="45"/>
  <c r="AE72" i="45"/>
  <c r="AF72" i="45" s="1"/>
  <c r="AC72" i="45"/>
  <c r="AB72" i="45"/>
  <c r="X72" i="45"/>
  <c r="Y72" i="45" s="1"/>
  <c r="V72" i="45"/>
  <c r="W72" i="45" s="1"/>
  <c r="T72" i="45"/>
  <c r="U72" i="45" s="1"/>
  <c r="R72" i="45"/>
  <c r="S72" i="45" s="1"/>
  <c r="P72" i="45"/>
  <c r="Q72" i="45" s="1"/>
  <c r="N72" i="45"/>
  <c r="O72" i="45" s="1"/>
  <c r="M72" i="45"/>
  <c r="L72" i="45"/>
  <c r="J72" i="45"/>
  <c r="K72" i="45" s="1"/>
  <c r="AY71" i="45"/>
  <c r="AR71" i="45"/>
  <c r="AO71" i="45"/>
  <c r="AM71" i="45"/>
  <c r="AL71" i="45"/>
  <c r="AJ71" i="45"/>
  <c r="AE71" i="45"/>
  <c r="AF71" i="45" s="1"/>
  <c r="AC71" i="45"/>
  <c r="AB71" i="45"/>
  <c r="X71" i="45"/>
  <c r="Y71" i="45" s="1"/>
  <c r="V71" i="45"/>
  <c r="W71" i="45" s="1"/>
  <c r="T71" i="45"/>
  <c r="U71" i="45" s="1"/>
  <c r="R71" i="45"/>
  <c r="S71" i="45" s="1"/>
  <c r="P71" i="45"/>
  <c r="Q71" i="45" s="1"/>
  <c r="N71" i="45"/>
  <c r="O71" i="45" s="1"/>
  <c r="L71" i="45"/>
  <c r="M71" i="45" s="1"/>
  <c r="J71" i="45"/>
  <c r="K71" i="45" s="1"/>
  <c r="AY70" i="45"/>
  <c r="AR70" i="45"/>
  <c r="AO70" i="45"/>
  <c r="AM70" i="45"/>
  <c r="AL70" i="45"/>
  <c r="AJ70" i="45"/>
  <c r="AE70" i="45"/>
  <c r="AF70" i="45" s="1"/>
  <c r="AC70" i="45"/>
  <c r="AB70" i="45"/>
  <c r="X70" i="45"/>
  <c r="Y70" i="45" s="1"/>
  <c r="W70" i="45"/>
  <c r="V70" i="45"/>
  <c r="T70" i="45"/>
  <c r="U70" i="45" s="1"/>
  <c r="R70" i="45"/>
  <c r="S70" i="45" s="1"/>
  <c r="P70" i="45"/>
  <c r="Q70" i="45" s="1"/>
  <c r="O70" i="45"/>
  <c r="N70" i="45"/>
  <c r="L70" i="45"/>
  <c r="M70" i="45" s="1"/>
  <c r="J70" i="45"/>
  <c r="K70" i="45" s="1"/>
  <c r="AY69" i="45"/>
  <c r="AR69" i="45"/>
  <c r="AO69" i="45"/>
  <c r="AM69" i="45"/>
  <c r="AL69" i="45"/>
  <c r="AJ69" i="45"/>
  <c r="AE69" i="45"/>
  <c r="AF69" i="45" s="1"/>
  <c r="AC69" i="45"/>
  <c r="AB69" i="45"/>
  <c r="Y69" i="45"/>
  <c r="X69" i="45"/>
  <c r="V69" i="45"/>
  <c r="W69" i="45" s="1"/>
  <c r="T69" i="45"/>
  <c r="U69" i="45" s="1"/>
  <c r="R69" i="45"/>
  <c r="S69" i="45" s="1"/>
  <c r="P69" i="45"/>
  <c r="Q69" i="45" s="1"/>
  <c r="N69" i="45"/>
  <c r="O69" i="45" s="1"/>
  <c r="L69" i="45"/>
  <c r="M69" i="45" s="1"/>
  <c r="K69" i="45"/>
  <c r="J69" i="45"/>
  <c r="AY68" i="45"/>
  <c r="AR68" i="45"/>
  <c r="AO68" i="45"/>
  <c r="AM68" i="45"/>
  <c r="AL68" i="45"/>
  <c r="AJ68" i="45"/>
  <c r="AE68" i="45"/>
  <c r="AF68" i="45" s="1"/>
  <c r="AC68" i="45"/>
  <c r="AB68" i="45"/>
  <c r="X68" i="45"/>
  <c r="Y68" i="45" s="1"/>
  <c r="W68" i="45"/>
  <c r="V68" i="45"/>
  <c r="T68" i="45"/>
  <c r="U68" i="45" s="1"/>
  <c r="S68" i="45"/>
  <c r="R68" i="45"/>
  <c r="P68" i="45"/>
  <c r="Q68" i="45" s="1"/>
  <c r="N68" i="45"/>
  <c r="O68" i="45" s="1"/>
  <c r="L68" i="45"/>
  <c r="M68" i="45" s="1"/>
  <c r="J68" i="45"/>
  <c r="K68" i="45" s="1"/>
  <c r="AY67" i="45"/>
  <c r="AR67" i="45"/>
  <c r="AO67" i="45"/>
  <c r="AM67" i="45"/>
  <c r="AL67" i="45"/>
  <c r="AJ67" i="45"/>
  <c r="AE67" i="45"/>
  <c r="AF67" i="45" s="1"/>
  <c r="AC67" i="45"/>
  <c r="AB67" i="45"/>
  <c r="X67" i="45"/>
  <c r="Y67" i="45" s="1"/>
  <c r="V67" i="45"/>
  <c r="W67" i="45" s="1"/>
  <c r="T67" i="45"/>
  <c r="U67" i="45" s="1"/>
  <c r="R67" i="45"/>
  <c r="S67" i="45" s="1"/>
  <c r="P67" i="45"/>
  <c r="Q67" i="45" s="1"/>
  <c r="O67" i="45"/>
  <c r="N67" i="45"/>
  <c r="L67" i="45"/>
  <c r="M67" i="45" s="1"/>
  <c r="J67" i="45"/>
  <c r="K67" i="45" s="1"/>
  <c r="AY66" i="45"/>
  <c r="AR66" i="45"/>
  <c r="AO66" i="45"/>
  <c r="AM66" i="45"/>
  <c r="AL66" i="45"/>
  <c r="AJ66" i="45"/>
  <c r="AE66" i="45"/>
  <c r="AF66" i="45" s="1"/>
  <c r="AC66" i="45"/>
  <c r="AB66" i="45"/>
  <c r="X66" i="45"/>
  <c r="Y66" i="45" s="1"/>
  <c r="W66" i="45"/>
  <c r="V66" i="45"/>
  <c r="T66" i="45"/>
  <c r="U66" i="45" s="1"/>
  <c r="R66" i="45"/>
  <c r="S66" i="45" s="1"/>
  <c r="P66" i="45"/>
  <c r="Q66" i="45" s="1"/>
  <c r="N66" i="45"/>
  <c r="O66" i="45" s="1"/>
  <c r="L66" i="45"/>
  <c r="M66" i="45" s="1"/>
  <c r="K66" i="45"/>
  <c r="J66" i="45"/>
  <c r="AY65" i="45"/>
  <c r="AR65" i="45"/>
  <c r="AO65" i="45"/>
  <c r="AM65" i="45"/>
  <c r="AL65" i="45"/>
  <c r="AJ65" i="45"/>
  <c r="AE65" i="45"/>
  <c r="AF65" i="45" s="1"/>
  <c r="AC65" i="45"/>
  <c r="AB65" i="45"/>
  <c r="X65" i="45"/>
  <c r="Y65" i="45" s="1"/>
  <c r="V65" i="45"/>
  <c r="W65" i="45" s="1"/>
  <c r="T65" i="45"/>
  <c r="U65" i="45" s="1"/>
  <c r="S65" i="45"/>
  <c r="R65" i="45"/>
  <c r="P65" i="45"/>
  <c r="Q65" i="45" s="1"/>
  <c r="N65" i="45"/>
  <c r="O65" i="45" s="1"/>
  <c r="L65" i="45"/>
  <c r="M65" i="45" s="1"/>
  <c r="J65" i="45"/>
  <c r="K65" i="45" s="1"/>
  <c r="AY64" i="45"/>
  <c r="AR64" i="45"/>
  <c r="AO64" i="45"/>
  <c r="AM64" i="45"/>
  <c r="AL64" i="45"/>
  <c r="AJ64" i="45"/>
  <c r="AE64" i="45"/>
  <c r="AF64" i="45" s="1"/>
  <c r="AC64" i="45"/>
  <c r="AB64" i="45"/>
  <c r="X64" i="45"/>
  <c r="Y64" i="45" s="1"/>
  <c r="V64" i="45"/>
  <c r="W64" i="45" s="1"/>
  <c r="T64" i="45"/>
  <c r="U64" i="45" s="1"/>
  <c r="R64" i="45"/>
  <c r="S64" i="45" s="1"/>
  <c r="P64" i="45"/>
  <c r="Q64" i="45" s="1"/>
  <c r="O64" i="45"/>
  <c r="N64" i="45"/>
  <c r="L64" i="45"/>
  <c r="M64" i="45" s="1"/>
  <c r="J64" i="45"/>
  <c r="K64" i="45" s="1"/>
  <c r="AY63" i="45"/>
  <c r="AR63" i="45"/>
  <c r="AO63" i="45"/>
  <c r="AM63" i="45"/>
  <c r="AL63" i="45"/>
  <c r="AJ63" i="45"/>
  <c r="AE63" i="45"/>
  <c r="AF63" i="45" s="1"/>
  <c r="AC63" i="45"/>
  <c r="AB63" i="45"/>
  <c r="X63" i="45"/>
  <c r="Y63" i="45" s="1"/>
  <c r="W63" i="45"/>
  <c r="V63" i="45"/>
  <c r="T63" i="45"/>
  <c r="U63" i="45" s="1"/>
  <c r="R63" i="45"/>
  <c r="S63" i="45" s="1"/>
  <c r="P63" i="45"/>
  <c r="Q63" i="45" s="1"/>
  <c r="N63" i="45"/>
  <c r="O63" i="45" s="1"/>
  <c r="L63" i="45"/>
  <c r="M63" i="45" s="1"/>
  <c r="K63" i="45"/>
  <c r="J63" i="45"/>
  <c r="AY62" i="45"/>
  <c r="AR62" i="45"/>
  <c r="AO62" i="45"/>
  <c r="AM62" i="45"/>
  <c r="AL62" i="45"/>
  <c r="AJ62" i="45"/>
  <c r="AE62" i="45"/>
  <c r="AF62" i="45" s="1"/>
  <c r="AC62" i="45"/>
  <c r="AB62" i="45"/>
  <c r="X62" i="45"/>
  <c r="Y62" i="45" s="1"/>
  <c r="V62" i="45"/>
  <c r="W62" i="45" s="1"/>
  <c r="T62" i="45"/>
  <c r="U62" i="45" s="1"/>
  <c r="S62" i="45"/>
  <c r="R62" i="45"/>
  <c r="P62" i="45"/>
  <c r="Q62" i="45" s="1"/>
  <c r="N62" i="45"/>
  <c r="O62" i="45" s="1"/>
  <c r="L62" i="45"/>
  <c r="M62" i="45" s="1"/>
  <c r="J62" i="45"/>
  <c r="K62" i="45" s="1"/>
  <c r="AY61" i="45"/>
  <c r="AR61" i="45"/>
  <c r="AO61" i="45"/>
  <c r="AM61" i="45"/>
  <c r="AL61" i="45"/>
  <c r="AJ61" i="45"/>
  <c r="AE61" i="45"/>
  <c r="AF61" i="45" s="1"/>
  <c r="AC61" i="45"/>
  <c r="AB61" i="45"/>
  <c r="X61" i="45"/>
  <c r="Y61" i="45" s="1"/>
  <c r="V61" i="45"/>
  <c r="W61" i="45" s="1"/>
  <c r="T61" i="45"/>
  <c r="U61" i="45" s="1"/>
  <c r="R61" i="45"/>
  <c r="S61" i="45" s="1"/>
  <c r="P61" i="45"/>
  <c r="Q61" i="45" s="1"/>
  <c r="O61" i="45"/>
  <c r="N61" i="45"/>
  <c r="L61" i="45"/>
  <c r="M61" i="45" s="1"/>
  <c r="J61" i="45"/>
  <c r="K61" i="45" s="1"/>
  <c r="AY60" i="45"/>
  <c r="AR60" i="45"/>
  <c r="AO60" i="45"/>
  <c r="AM60" i="45"/>
  <c r="AL60" i="45"/>
  <c r="AJ60" i="45"/>
  <c r="AE60" i="45"/>
  <c r="AF60" i="45" s="1"/>
  <c r="AC60" i="45"/>
  <c r="AB60" i="45"/>
  <c r="X60" i="45"/>
  <c r="Y60" i="45" s="1"/>
  <c r="W60" i="45"/>
  <c r="V60" i="45"/>
  <c r="T60" i="45"/>
  <c r="U60" i="45" s="1"/>
  <c r="S60" i="45"/>
  <c r="R60" i="45"/>
  <c r="P60" i="45"/>
  <c r="Q60" i="45" s="1"/>
  <c r="O60" i="45"/>
  <c r="N60" i="45"/>
  <c r="L60" i="45"/>
  <c r="M60" i="45" s="1"/>
  <c r="J60" i="45"/>
  <c r="K60" i="45" s="1"/>
  <c r="AY59" i="45"/>
  <c r="AR59" i="45"/>
  <c r="AO59" i="45"/>
  <c r="AM59" i="45"/>
  <c r="AL59" i="45"/>
  <c r="AJ59" i="45"/>
  <c r="AE59" i="45"/>
  <c r="AF59" i="45" s="1"/>
  <c r="AC59" i="45"/>
  <c r="AB59" i="45"/>
  <c r="X59" i="45"/>
  <c r="Y59" i="45" s="1"/>
  <c r="V59" i="45"/>
  <c r="W59" i="45" s="1"/>
  <c r="T59" i="45"/>
  <c r="U59" i="45" s="1"/>
  <c r="S59" i="45"/>
  <c r="R59" i="45"/>
  <c r="P59" i="45"/>
  <c r="Q59" i="45" s="1"/>
  <c r="O59" i="45"/>
  <c r="N59" i="45"/>
  <c r="L59" i="45"/>
  <c r="M59" i="45" s="1"/>
  <c r="J59" i="45"/>
  <c r="K59" i="45" s="1"/>
  <c r="AY58" i="45"/>
  <c r="AR58" i="45"/>
  <c r="AO58" i="45"/>
  <c r="AM58" i="45"/>
  <c r="AL58" i="45"/>
  <c r="AJ58" i="45"/>
  <c r="AE58" i="45"/>
  <c r="AF58" i="45" s="1"/>
  <c r="AC58" i="45"/>
  <c r="AB58" i="45"/>
  <c r="X58" i="45"/>
  <c r="Y58" i="45" s="1"/>
  <c r="V58" i="45"/>
  <c r="W58" i="45" s="1"/>
  <c r="T58" i="45"/>
  <c r="U58" i="45" s="1"/>
  <c r="R58" i="45"/>
  <c r="S58" i="45" s="1"/>
  <c r="P58" i="45"/>
  <c r="Q58" i="45" s="1"/>
  <c r="O58" i="45"/>
  <c r="N58" i="45"/>
  <c r="M58" i="45"/>
  <c r="L58" i="45"/>
  <c r="J58" i="45"/>
  <c r="K58" i="45" s="1"/>
  <c r="AY57" i="45"/>
  <c r="AR57" i="45"/>
  <c r="AO57" i="45"/>
  <c r="AM57" i="45"/>
  <c r="AL57" i="45"/>
  <c r="AJ57" i="45"/>
  <c r="AE57" i="45"/>
  <c r="AF57" i="45" s="1"/>
  <c r="AC57" i="45"/>
  <c r="AB57" i="45"/>
  <c r="Y57" i="45"/>
  <c r="X57" i="45"/>
  <c r="W57" i="45"/>
  <c r="V57" i="45"/>
  <c r="T57" i="45"/>
  <c r="U57" i="45" s="1"/>
  <c r="R57" i="45"/>
  <c r="S57" i="45" s="1"/>
  <c r="P57" i="45"/>
  <c r="Q57" i="45" s="1"/>
  <c r="N57" i="45"/>
  <c r="O57" i="45" s="1"/>
  <c r="L57" i="45"/>
  <c r="M57" i="45" s="1"/>
  <c r="K57" i="45"/>
  <c r="J57" i="45"/>
  <c r="AY56" i="45"/>
  <c r="AR56" i="45"/>
  <c r="AO56" i="45"/>
  <c r="AM56" i="45"/>
  <c r="AL56" i="45"/>
  <c r="AJ56" i="45"/>
  <c r="AE56" i="45"/>
  <c r="AF56" i="45" s="1"/>
  <c r="AC56" i="45"/>
  <c r="AB56" i="45"/>
  <c r="X56" i="45"/>
  <c r="Y56" i="45" s="1"/>
  <c r="V56" i="45"/>
  <c r="W56" i="45" s="1"/>
  <c r="U56" i="45"/>
  <c r="T56" i="45"/>
  <c r="R56" i="45"/>
  <c r="S56" i="45" s="1"/>
  <c r="P56" i="45"/>
  <c r="Q56" i="45" s="1"/>
  <c r="N56" i="45"/>
  <c r="O56" i="45" s="1"/>
  <c r="L56" i="45"/>
  <c r="M56" i="45" s="1"/>
  <c r="J56" i="45"/>
  <c r="K56" i="45" s="1"/>
  <c r="AY55" i="45"/>
  <c r="AR55" i="45"/>
  <c r="AO55" i="45"/>
  <c r="AM55" i="45"/>
  <c r="AL55" i="45"/>
  <c r="AJ55" i="45"/>
  <c r="AE55" i="45"/>
  <c r="AF55" i="45" s="1"/>
  <c r="AC55" i="45"/>
  <c r="AB55" i="45"/>
  <c r="X55" i="45"/>
  <c r="Y55" i="45" s="1"/>
  <c r="V55" i="45"/>
  <c r="W55" i="45" s="1"/>
  <c r="T55" i="45"/>
  <c r="U55" i="45" s="1"/>
  <c r="R55" i="45"/>
  <c r="S55" i="45" s="1"/>
  <c r="P55" i="45"/>
  <c r="Q55" i="45" s="1"/>
  <c r="O55" i="45"/>
  <c r="N55" i="45"/>
  <c r="L55" i="45"/>
  <c r="M55" i="45" s="1"/>
  <c r="J55" i="45"/>
  <c r="K55" i="45" s="1"/>
  <c r="AY54" i="45"/>
  <c r="AR54" i="45"/>
  <c r="AO54" i="45"/>
  <c r="AM54" i="45"/>
  <c r="AL54" i="45"/>
  <c r="AJ54" i="45"/>
  <c r="AE54" i="45"/>
  <c r="AF54" i="45" s="1"/>
  <c r="AC54" i="45"/>
  <c r="AB54" i="45"/>
  <c r="X54" i="45"/>
  <c r="Y54" i="45" s="1"/>
  <c r="V54" i="45"/>
  <c r="W54" i="45" s="1"/>
  <c r="T54" i="45"/>
  <c r="U54" i="45" s="1"/>
  <c r="S54" i="45"/>
  <c r="R54" i="45"/>
  <c r="P54" i="45"/>
  <c r="Q54" i="45" s="1"/>
  <c r="N54" i="45"/>
  <c r="O54" i="45" s="1"/>
  <c r="M54" i="45"/>
  <c r="L54" i="45"/>
  <c r="J54" i="45"/>
  <c r="K54" i="45" s="1"/>
  <c r="AY53" i="45"/>
  <c r="AR53" i="45"/>
  <c r="AO53" i="45"/>
  <c r="AM53" i="45"/>
  <c r="AL53" i="45"/>
  <c r="AJ53" i="45"/>
  <c r="AE53" i="45"/>
  <c r="AF53" i="45" s="1"/>
  <c r="AC53" i="45"/>
  <c r="AB53" i="45"/>
  <c r="Y53" i="45"/>
  <c r="X53" i="45"/>
  <c r="V53" i="45"/>
  <c r="W53" i="45" s="1"/>
  <c r="T53" i="45"/>
  <c r="U53" i="45" s="1"/>
  <c r="R53" i="45"/>
  <c r="S53" i="45" s="1"/>
  <c r="P53" i="45"/>
  <c r="Q53" i="45" s="1"/>
  <c r="N53" i="45"/>
  <c r="O53" i="45" s="1"/>
  <c r="L53" i="45"/>
  <c r="M53" i="45" s="1"/>
  <c r="J53" i="45"/>
  <c r="K53" i="45" s="1"/>
  <c r="AY52" i="45"/>
  <c r="AR52" i="45"/>
  <c r="AO52" i="45"/>
  <c r="AM52" i="45"/>
  <c r="AL52" i="45"/>
  <c r="AJ52" i="45"/>
  <c r="AE52" i="45"/>
  <c r="AF52" i="45" s="1"/>
  <c r="AC52" i="45"/>
  <c r="AB52" i="45"/>
  <c r="X52" i="45"/>
  <c r="Y52" i="45" s="1"/>
  <c r="W52" i="45"/>
  <c r="V52" i="45"/>
  <c r="T52" i="45"/>
  <c r="U52" i="45" s="1"/>
  <c r="R52" i="45"/>
  <c r="S52" i="45" s="1"/>
  <c r="P52" i="45"/>
  <c r="Q52" i="45" s="1"/>
  <c r="N52" i="45"/>
  <c r="O52" i="45" s="1"/>
  <c r="L52" i="45"/>
  <c r="M52" i="45" s="1"/>
  <c r="K52" i="45"/>
  <c r="J52" i="45"/>
  <c r="AY51" i="45"/>
  <c r="AR51" i="45"/>
  <c r="AO51" i="45"/>
  <c r="AM51" i="45"/>
  <c r="AL51" i="45"/>
  <c r="AJ51" i="45"/>
  <c r="AF51" i="45"/>
  <c r="AE51" i="45"/>
  <c r="AC51" i="45"/>
  <c r="AB51" i="45"/>
  <c r="Y51" i="45"/>
  <c r="X51" i="45"/>
  <c r="V51" i="45"/>
  <c r="W51" i="45" s="1"/>
  <c r="U51" i="45"/>
  <c r="T51" i="45"/>
  <c r="R51" i="45"/>
  <c r="S51" i="45" s="1"/>
  <c r="P51" i="45"/>
  <c r="Q51" i="45" s="1"/>
  <c r="N51" i="45"/>
  <c r="O51" i="45" s="1"/>
  <c r="L51" i="45"/>
  <c r="M51" i="45" s="1"/>
  <c r="J51" i="45"/>
  <c r="K51" i="45" s="1"/>
  <c r="AY50" i="45"/>
  <c r="AR50" i="45"/>
  <c r="AO50" i="45"/>
  <c r="AM50" i="45"/>
  <c r="AL50" i="45"/>
  <c r="AJ50" i="45"/>
  <c r="AE50" i="45"/>
  <c r="AF50" i="45" s="1"/>
  <c r="AC50" i="45"/>
  <c r="AB50" i="45"/>
  <c r="X50" i="45"/>
  <c r="Y50" i="45" s="1"/>
  <c r="W50" i="45"/>
  <c r="V50" i="45"/>
  <c r="T50" i="45"/>
  <c r="U50" i="45" s="1"/>
  <c r="R50" i="45"/>
  <c r="S50" i="45" s="1"/>
  <c r="Q50" i="45"/>
  <c r="P50" i="45"/>
  <c r="N50" i="45"/>
  <c r="O50" i="45" s="1"/>
  <c r="M50" i="45"/>
  <c r="L50" i="45"/>
  <c r="J50" i="45"/>
  <c r="K50" i="45" s="1"/>
  <c r="AY49" i="45"/>
  <c r="AR49" i="45"/>
  <c r="AO49" i="45"/>
  <c r="AM49" i="45"/>
  <c r="AL49" i="45"/>
  <c r="AJ49" i="45"/>
  <c r="AE49" i="45"/>
  <c r="AF49" i="45" s="1"/>
  <c r="AC49" i="45"/>
  <c r="AB49" i="45"/>
  <c r="X49" i="45"/>
  <c r="Y49" i="45" s="1"/>
  <c r="V49" i="45"/>
  <c r="W49" i="45" s="1"/>
  <c r="T49" i="45"/>
  <c r="U49" i="45" s="1"/>
  <c r="R49" i="45"/>
  <c r="S49" i="45" s="1"/>
  <c r="Q49" i="45"/>
  <c r="P49" i="45"/>
  <c r="N49" i="45"/>
  <c r="O49" i="45" s="1"/>
  <c r="L49" i="45"/>
  <c r="M49" i="45" s="1"/>
  <c r="J49" i="45"/>
  <c r="K49" i="45" s="1"/>
  <c r="AY48" i="45"/>
  <c r="AR48" i="45"/>
  <c r="AO48" i="45"/>
  <c r="AM48" i="45"/>
  <c r="AL48" i="45"/>
  <c r="AJ48" i="45"/>
  <c r="AE48" i="45"/>
  <c r="AF48" i="45" s="1"/>
  <c r="AC48" i="45"/>
  <c r="AB48" i="45"/>
  <c r="Y48" i="45"/>
  <c r="X48" i="45"/>
  <c r="V48" i="45"/>
  <c r="W48" i="45" s="1"/>
  <c r="U48" i="45"/>
  <c r="T48" i="45"/>
  <c r="R48" i="45"/>
  <c r="S48" i="45" s="1"/>
  <c r="Q48" i="45"/>
  <c r="P48" i="45"/>
  <c r="N48" i="45"/>
  <c r="O48" i="45" s="1"/>
  <c r="L48" i="45"/>
  <c r="M48" i="45" s="1"/>
  <c r="J48" i="45"/>
  <c r="K48" i="45" s="1"/>
  <c r="AY47" i="45"/>
  <c r="AR47" i="45"/>
  <c r="AO47" i="45"/>
  <c r="AM47" i="45"/>
  <c r="AL47" i="45"/>
  <c r="AJ47" i="45"/>
  <c r="AF47" i="45"/>
  <c r="AE47" i="45"/>
  <c r="AC47" i="45"/>
  <c r="AB47" i="45"/>
  <c r="Y47" i="45"/>
  <c r="X47" i="45"/>
  <c r="V47" i="45"/>
  <c r="W47" i="45" s="1"/>
  <c r="T47" i="45"/>
  <c r="U47" i="45" s="1"/>
  <c r="R47" i="45"/>
  <c r="S47" i="45" s="1"/>
  <c r="P47" i="45"/>
  <c r="Q47" i="45" s="1"/>
  <c r="N47" i="45"/>
  <c r="O47" i="45" s="1"/>
  <c r="M47" i="45"/>
  <c r="L47" i="45"/>
  <c r="J47" i="45"/>
  <c r="K47" i="45" s="1"/>
  <c r="AY46" i="45"/>
  <c r="AR46" i="45"/>
  <c r="AO46" i="45"/>
  <c r="AM46" i="45"/>
  <c r="AL46" i="45"/>
  <c r="AJ46" i="45"/>
  <c r="AE46" i="45"/>
  <c r="AF46" i="45" s="1"/>
  <c r="AC46" i="45"/>
  <c r="AB46" i="45"/>
  <c r="Y46" i="45"/>
  <c r="X46" i="45"/>
  <c r="V46" i="45"/>
  <c r="W46" i="45" s="1"/>
  <c r="T46" i="45"/>
  <c r="U46" i="45" s="1"/>
  <c r="R46" i="45"/>
  <c r="S46" i="45" s="1"/>
  <c r="P46" i="45"/>
  <c r="Q46" i="45" s="1"/>
  <c r="N46" i="45"/>
  <c r="O46" i="45" s="1"/>
  <c r="M46" i="45"/>
  <c r="L46" i="45"/>
  <c r="J46" i="45"/>
  <c r="K46" i="45" s="1"/>
  <c r="AY45" i="45"/>
  <c r="AR45" i="45"/>
  <c r="AO45" i="45"/>
  <c r="AM45" i="45"/>
  <c r="AL45" i="45"/>
  <c r="AJ45" i="45"/>
  <c r="AE45" i="45"/>
  <c r="AF45" i="45" s="1"/>
  <c r="AC45" i="45"/>
  <c r="AB45" i="45"/>
  <c r="X45" i="45"/>
  <c r="Y45" i="45" s="1"/>
  <c r="V45" i="45"/>
  <c r="W45" i="45" s="1"/>
  <c r="U45" i="45"/>
  <c r="T45" i="45"/>
  <c r="R45" i="45"/>
  <c r="S45" i="45" s="1"/>
  <c r="Q45" i="45"/>
  <c r="P45" i="45"/>
  <c r="N45" i="45"/>
  <c r="O45" i="45" s="1"/>
  <c r="M45" i="45"/>
  <c r="L45" i="45"/>
  <c r="K45" i="45"/>
  <c r="J45" i="45"/>
  <c r="AY44" i="45"/>
  <c r="AR44" i="45"/>
  <c r="AO44" i="45"/>
  <c r="AM44" i="45"/>
  <c r="AL44" i="45"/>
  <c r="AJ44" i="45"/>
  <c r="AF44" i="45"/>
  <c r="AE44" i="45"/>
  <c r="AC44" i="45"/>
  <c r="AB44" i="45"/>
  <c r="X44" i="45"/>
  <c r="Y44" i="45" s="1"/>
  <c r="V44" i="45"/>
  <c r="W44" i="45" s="1"/>
  <c r="U44" i="45"/>
  <c r="T44" i="45"/>
  <c r="R44" i="45"/>
  <c r="S44" i="45" s="1"/>
  <c r="P44" i="45"/>
  <c r="Q44" i="45" s="1"/>
  <c r="N44" i="45"/>
  <c r="O44" i="45" s="1"/>
  <c r="M44" i="45"/>
  <c r="L44" i="45"/>
  <c r="J44" i="45"/>
  <c r="K44" i="45" s="1"/>
  <c r="AY43" i="45"/>
  <c r="AR43" i="45"/>
  <c r="AO43" i="45"/>
  <c r="AM43" i="45"/>
  <c r="AL43" i="45"/>
  <c r="AJ43" i="45"/>
  <c r="AF43" i="45"/>
  <c r="AE43" i="45"/>
  <c r="AC43" i="45"/>
  <c r="AB43" i="45"/>
  <c r="X43" i="45"/>
  <c r="Y43" i="45" s="1"/>
  <c r="V43" i="45"/>
  <c r="W43" i="45" s="1"/>
  <c r="U43" i="45"/>
  <c r="T43" i="45"/>
  <c r="R43" i="45"/>
  <c r="S43" i="45" s="1"/>
  <c r="P43" i="45"/>
  <c r="Q43" i="45" s="1"/>
  <c r="N43" i="45"/>
  <c r="O43" i="45" s="1"/>
  <c r="L43" i="45"/>
  <c r="M43" i="45" s="1"/>
  <c r="K43" i="45"/>
  <c r="J43" i="45"/>
  <c r="AY42" i="45"/>
  <c r="AR42" i="45"/>
  <c r="AO42" i="45"/>
  <c r="AM42" i="45"/>
  <c r="AL42" i="45"/>
  <c r="AJ42" i="45"/>
  <c r="AF42" i="45"/>
  <c r="AE42" i="45"/>
  <c r="AC42" i="45"/>
  <c r="AB42" i="45"/>
  <c r="X42" i="45"/>
  <c r="Y42" i="45" s="1"/>
  <c r="V42" i="45"/>
  <c r="W42" i="45" s="1"/>
  <c r="U42" i="45"/>
  <c r="T42" i="45"/>
  <c r="R42" i="45"/>
  <c r="S42" i="45" s="1"/>
  <c r="P42" i="45"/>
  <c r="Q42" i="45" s="1"/>
  <c r="N42" i="45"/>
  <c r="O42" i="45" s="1"/>
  <c r="L42" i="45"/>
  <c r="M42" i="45" s="1"/>
  <c r="J42" i="45"/>
  <c r="K42" i="45" s="1"/>
  <c r="AY41" i="45"/>
  <c r="AR41" i="45"/>
  <c r="AO41" i="45"/>
  <c r="AM41" i="45"/>
  <c r="AL41" i="45"/>
  <c r="AJ41" i="45"/>
  <c r="AF41" i="45"/>
  <c r="AE41" i="45"/>
  <c r="AC41" i="45"/>
  <c r="AB41" i="45"/>
  <c r="X41" i="45"/>
  <c r="Y41" i="45" s="1"/>
  <c r="V41" i="45"/>
  <c r="W41" i="45" s="1"/>
  <c r="T41" i="45"/>
  <c r="U41" i="45" s="1"/>
  <c r="S41" i="45"/>
  <c r="R41" i="45"/>
  <c r="P41" i="45"/>
  <c r="Q41" i="45" s="1"/>
  <c r="N41" i="45"/>
  <c r="O41" i="45" s="1"/>
  <c r="L41" i="45"/>
  <c r="M41" i="45" s="1"/>
  <c r="J41" i="45"/>
  <c r="K41" i="45" s="1"/>
  <c r="AY40" i="45"/>
  <c r="AR40" i="45"/>
  <c r="AO40" i="45"/>
  <c r="AM40" i="45"/>
  <c r="AL40" i="45"/>
  <c r="AJ40" i="45"/>
  <c r="AE40" i="45"/>
  <c r="AF40" i="45" s="1"/>
  <c r="AC40" i="45"/>
  <c r="AB40" i="45"/>
  <c r="Y40" i="45"/>
  <c r="X40" i="45"/>
  <c r="V40" i="45"/>
  <c r="W40" i="45" s="1"/>
  <c r="T40" i="45"/>
  <c r="U40" i="45" s="1"/>
  <c r="R40" i="45"/>
  <c r="S40" i="45" s="1"/>
  <c r="Q40" i="45"/>
  <c r="P40" i="45"/>
  <c r="N40" i="45"/>
  <c r="O40" i="45" s="1"/>
  <c r="L40" i="45"/>
  <c r="M40" i="45" s="1"/>
  <c r="J40" i="45"/>
  <c r="K40" i="45" s="1"/>
  <c r="AY39" i="45"/>
  <c r="AR39" i="45"/>
  <c r="AO39" i="45"/>
  <c r="AM39" i="45"/>
  <c r="AL39" i="45"/>
  <c r="AJ39" i="45"/>
  <c r="AE39" i="45"/>
  <c r="AF39" i="45" s="1"/>
  <c r="AC39" i="45"/>
  <c r="AB39" i="45"/>
  <c r="X39" i="45"/>
  <c r="Y39" i="45" s="1"/>
  <c r="V39" i="45"/>
  <c r="W39" i="45" s="1"/>
  <c r="T39" i="45"/>
  <c r="U39" i="45" s="1"/>
  <c r="S39" i="45"/>
  <c r="R39" i="45"/>
  <c r="P39" i="45"/>
  <c r="Q39" i="45" s="1"/>
  <c r="N39" i="45"/>
  <c r="O39" i="45" s="1"/>
  <c r="L39" i="45"/>
  <c r="M39" i="45" s="1"/>
  <c r="J39" i="45"/>
  <c r="K39" i="45" s="1"/>
  <c r="AY38" i="45"/>
  <c r="AR38" i="45"/>
  <c r="AO38" i="45"/>
  <c r="AM38" i="45"/>
  <c r="AL38" i="45"/>
  <c r="AJ38" i="45"/>
  <c r="AE38" i="45"/>
  <c r="AF38" i="45" s="1"/>
  <c r="AC38" i="45"/>
  <c r="AB38" i="45"/>
  <c r="X38" i="45"/>
  <c r="Y38" i="45" s="1"/>
  <c r="W38" i="45"/>
  <c r="V38" i="45"/>
  <c r="T38" i="45"/>
  <c r="U38" i="45" s="1"/>
  <c r="R38" i="45"/>
  <c r="S38" i="45" s="1"/>
  <c r="Q38" i="45"/>
  <c r="P38" i="45"/>
  <c r="N38" i="45"/>
  <c r="O38" i="45" s="1"/>
  <c r="L38" i="45"/>
  <c r="M38" i="45" s="1"/>
  <c r="J38" i="45"/>
  <c r="K38" i="45" s="1"/>
  <c r="AY37" i="45"/>
  <c r="AR37" i="45"/>
  <c r="AO37" i="45"/>
  <c r="AM37" i="45"/>
  <c r="AL37" i="45"/>
  <c r="AJ37" i="45"/>
  <c r="AE37" i="45"/>
  <c r="AF37" i="45" s="1"/>
  <c r="AC37" i="45"/>
  <c r="AB37" i="45"/>
  <c r="X37" i="45"/>
  <c r="Y37" i="45" s="1"/>
  <c r="V37" i="45"/>
  <c r="W37" i="45" s="1"/>
  <c r="T37" i="45"/>
  <c r="U37" i="45" s="1"/>
  <c r="R37" i="45"/>
  <c r="S37" i="45" s="1"/>
  <c r="P37" i="45"/>
  <c r="Q37" i="45" s="1"/>
  <c r="N37" i="45"/>
  <c r="O37" i="45" s="1"/>
  <c r="L37" i="45"/>
  <c r="M37" i="45" s="1"/>
  <c r="K37" i="45"/>
  <c r="J37" i="45"/>
  <c r="AY36" i="45"/>
  <c r="AR36" i="45"/>
  <c r="AO36" i="45"/>
  <c r="AM36" i="45"/>
  <c r="AL36" i="45"/>
  <c r="AJ36" i="45"/>
  <c r="AF36" i="45"/>
  <c r="AE36" i="45"/>
  <c r="AC36" i="45"/>
  <c r="AB36" i="45"/>
  <c r="X36" i="45"/>
  <c r="Y36" i="45" s="1"/>
  <c r="V36" i="45"/>
  <c r="W36" i="45" s="1"/>
  <c r="T36" i="45"/>
  <c r="U36" i="45" s="1"/>
  <c r="R36" i="45"/>
  <c r="S36" i="45" s="1"/>
  <c r="P36" i="45"/>
  <c r="Q36" i="45" s="1"/>
  <c r="N36" i="45"/>
  <c r="O36" i="45" s="1"/>
  <c r="L36" i="45"/>
  <c r="M36" i="45" s="1"/>
  <c r="J36" i="45"/>
  <c r="K36" i="45" s="1"/>
  <c r="AY35" i="45"/>
  <c r="AR35" i="45"/>
  <c r="AO35" i="45"/>
  <c r="AM35" i="45"/>
  <c r="AL35" i="45"/>
  <c r="AJ35" i="45"/>
  <c r="AE35" i="45"/>
  <c r="AF35" i="45" s="1"/>
  <c r="AC35" i="45"/>
  <c r="AB35" i="45"/>
  <c r="Y35" i="45"/>
  <c r="X35" i="45"/>
  <c r="V35" i="45"/>
  <c r="W35" i="45" s="1"/>
  <c r="T35" i="45"/>
  <c r="U35" i="45" s="1"/>
  <c r="S35" i="45"/>
  <c r="R35" i="45"/>
  <c r="P35" i="45"/>
  <c r="Q35" i="45" s="1"/>
  <c r="N35" i="45"/>
  <c r="O35" i="45" s="1"/>
  <c r="M35" i="45"/>
  <c r="L35" i="45"/>
  <c r="J35" i="45"/>
  <c r="K35" i="45" s="1"/>
  <c r="AY34" i="45"/>
  <c r="AR34" i="45"/>
  <c r="AO34" i="45"/>
  <c r="AM34" i="45"/>
  <c r="AL34" i="45"/>
  <c r="AJ34" i="45"/>
  <c r="AE34" i="45"/>
  <c r="AF34" i="45" s="1"/>
  <c r="AC34" i="45"/>
  <c r="AB34" i="45"/>
  <c r="Y34" i="45"/>
  <c r="X34" i="45"/>
  <c r="W34" i="45"/>
  <c r="V34" i="45"/>
  <c r="T34" i="45"/>
  <c r="U34" i="45" s="1"/>
  <c r="R34" i="45"/>
  <c r="S34" i="45" s="1"/>
  <c r="Q34" i="45"/>
  <c r="P34" i="45"/>
  <c r="O34" i="45"/>
  <c r="N34" i="45"/>
  <c r="L34" i="45"/>
  <c r="M34" i="45" s="1"/>
  <c r="J34" i="45"/>
  <c r="K34" i="45" s="1"/>
  <c r="AY33" i="45"/>
  <c r="AR33" i="45"/>
  <c r="AO33" i="45"/>
  <c r="AM33" i="45"/>
  <c r="AL33" i="45"/>
  <c r="AJ33" i="45"/>
  <c r="AF33" i="45"/>
  <c r="AE33" i="45"/>
  <c r="AC33" i="45"/>
  <c r="AB33" i="45"/>
  <c r="X33" i="45"/>
  <c r="Y33" i="45" s="1"/>
  <c r="V33" i="45"/>
  <c r="W33" i="45" s="1"/>
  <c r="U33" i="45"/>
  <c r="T33" i="45"/>
  <c r="S33" i="45"/>
  <c r="R33" i="45"/>
  <c r="P33" i="45"/>
  <c r="Q33" i="45" s="1"/>
  <c r="N33" i="45"/>
  <c r="O33" i="45" s="1"/>
  <c r="M33" i="45"/>
  <c r="L33" i="45"/>
  <c r="K33" i="45"/>
  <c r="J33" i="45"/>
  <c r="AY32" i="45"/>
  <c r="AR32" i="45"/>
  <c r="AO32" i="45"/>
  <c r="AM32" i="45"/>
  <c r="AL32" i="45"/>
  <c r="AJ32" i="45"/>
  <c r="AE32" i="45"/>
  <c r="AF32" i="45" s="1"/>
  <c r="AC32" i="45"/>
  <c r="AB32" i="45"/>
  <c r="X32" i="45"/>
  <c r="Y32" i="45" s="1"/>
  <c r="W32" i="45"/>
  <c r="V32" i="45"/>
  <c r="T32" i="45"/>
  <c r="U32" i="45" s="1"/>
  <c r="R32" i="45"/>
  <c r="S32" i="45" s="1"/>
  <c r="Q32" i="45"/>
  <c r="P32" i="45"/>
  <c r="N32" i="45"/>
  <c r="O32" i="45" s="1"/>
  <c r="L32" i="45"/>
  <c r="M32" i="45" s="1"/>
  <c r="J32" i="45"/>
  <c r="K32" i="45" s="1"/>
  <c r="AY31" i="45"/>
  <c r="AX31" i="45"/>
  <c r="AT31" i="45"/>
  <c r="AR31" i="45"/>
  <c r="AO31" i="45"/>
  <c r="AM31" i="45"/>
  <c r="AL31" i="45"/>
  <c r="AJ31" i="45"/>
  <c r="AF31" i="45"/>
  <c r="AE31" i="45"/>
  <c r="AC31" i="45"/>
  <c r="AB31" i="45"/>
  <c r="X31" i="45"/>
  <c r="Y31" i="45" s="1"/>
  <c r="V31" i="45"/>
  <c r="W31" i="45" s="1"/>
  <c r="U31" i="45"/>
  <c r="T31" i="45"/>
  <c r="S31" i="45"/>
  <c r="R31" i="45"/>
  <c r="P31" i="45"/>
  <c r="Q31" i="45" s="1"/>
  <c r="N31" i="45"/>
  <c r="O31" i="45" s="1"/>
  <c r="L31" i="45"/>
  <c r="M31" i="45" s="1"/>
  <c r="K31" i="45"/>
  <c r="J31" i="45"/>
  <c r="AY30" i="45"/>
  <c r="AX30" i="45"/>
  <c r="AV30" i="45"/>
  <c r="AT30" i="45"/>
  <c r="AR30" i="45"/>
  <c r="AO30" i="45"/>
  <c r="AM30" i="45"/>
  <c r="AL30" i="45"/>
  <c r="AJ30" i="45"/>
  <c r="AF30" i="45"/>
  <c r="AE30" i="45"/>
  <c r="AC30" i="45"/>
  <c r="AB30" i="45"/>
  <c r="X30" i="45"/>
  <c r="Y30" i="45" s="1"/>
  <c r="V30" i="45"/>
  <c r="W30" i="45" s="1"/>
  <c r="T30" i="45"/>
  <c r="U30" i="45" s="1"/>
  <c r="R30" i="45"/>
  <c r="S30" i="45" s="1"/>
  <c r="P30" i="45"/>
  <c r="Q30" i="45" s="1"/>
  <c r="N30" i="45"/>
  <c r="O30" i="45" s="1"/>
  <c r="M30" i="45"/>
  <c r="L30" i="45"/>
  <c r="J30" i="45"/>
  <c r="K30" i="45" s="1"/>
  <c r="AY29" i="45"/>
  <c r="AX29" i="45"/>
  <c r="AV29" i="45"/>
  <c r="AT29" i="45"/>
  <c r="AR29" i="45"/>
  <c r="AO29" i="45"/>
  <c r="AM29" i="45"/>
  <c r="AL29" i="45"/>
  <c r="AJ29" i="45"/>
  <c r="AF29" i="45"/>
  <c r="AE29" i="45"/>
  <c r="AC29" i="45"/>
  <c r="AB29" i="45"/>
  <c r="Y29" i="45"/>
  <c r="X29" i="45"/>
  <c r="V29" i="45"/>
  <c r="W29" i="45" s="1"/>
  <c r="T29" i="45"/>
  <c r="U29" i="45" s="1"/>
  <c r="S29" i="45"/>
  <c r="R29" i="45"/>
  <c r="P29" i="45"/>
  <c r="Q29" i="45" s="1"/>
  <c r="N29" i="45"/>
  <c r="O29" i="45" s="1"/>
  <c r="L29" i="45"/>
  <c r="M29" i="45" s="1"/>
  <c r="K29" i="45"/>
  <c r="J29" i="45"/>
  <c r="AY28" i="45"/>
  <c r="AX28" i="45"/>
  <c r="AV28" i="45"/>
  <c r="AT28" i="45"/>
  <c r="AR28" i="45"/>
  <c r="AO28" i="45"/>
  <c r="AM28" i="45"/>
  <c r="AL28" i="45"/>
  <c r="AJ28" i="45"/>
  <c r="AE28" i="45"/>
  <c r="AF28" i="45" s="1"/>
  <c r="AC28" i="45"/>
  <c r="AB28" i="45"/>
  <c r="X28" i="45"/>
  <c r="Y28" i="45" s="1"/>
  <c r="V28" i="45"/>
  <c r="W28" i="45" s="1"/>
  <c r="T28" i="45"/>
  <c r="U28" i="45" s="1"/>
  <c r="S28" i="45"/>
  <c r="R28" i="45"/>
  <c r="P28" i="45"/>
  <c r="Q28" i="45" s="1"/>
  <c r="N28" i="45"/>
  <c r="O28" i="45" s="1"/>
  <c r="L28" i="45"/>
  <c r="M28" i="45" s="1"/>
  <c r="J28" i="45"/>
  <c r="K28" i="45" s="1"/>
  <c r="AY27" i="45"/>
  <c r="AX27" i="45"/>
  <c r="AV27" i="45"/>
  <c r="AT27" i="45"/>
  <c r="AR27" i="45"/>
  <c r="AO27" i="45"/>
  <c r="AM27" i="45"/>
  <c r="AL27" i="45"/>
  <c r="AJ27" i="45"/>
  <c r="AE27" i="45"/>
  <c r="AF27" i="45" s="1"/>
  <c r="AC27" i="45"/>
  <c r="AB27" i="45"/>
  <c r="Y27" i="45"/>
  <c r="X27" i="45"/>
  <c r="W27" i="45"/>
  <c r="V27" i="45"/>
  <c r="T27" i="45"/>
  <c r="U27" i="45" s="1"/>
  <c r="R27" i="45"/>
  <c r="S27" i="45" s="1"/>
  <c r="Q27" i="45"/>
  <c r="P27" i="45"/>
  <c r="N27" i="45"/>
  <c r="O27" i="45" s="1"/>
  <c r="L27" i="45"/>
  <c r="M27" i="45" s="1"/>
  <c r="K27" i="45"/>
  <c r="J27" i="45"/>
  <c r="AY26" i="45"/>
  <c r="AV26" i="45"/>
  <c r="AT26" i="45"/>
  <c r="AR26" i="45"/>
  <c r="AO26" i="45"/>
  <c r="AM26" i="45"/>
  <c r="AL26" i="45"/>
  <c r="AJ26" i="45"/>
  <c r="AE26" i="45"/>
  <c r="AF26" i="45" s="1"/>
  <c r="AC26" i="45"/>
  <c r="AB26" i="45"/>
  <c r="Y26" i="45"/>
  <c r="X26" i="45"/>
  <c r="V26" i="45"/>
  <c r="W26" i="45" s="1"/>
  <c r="T26" i="45"/>
  <c r="U26" i="45" s="1"/>
  <c r="R26" i="45"/>
  <c r="S26" i="45" s="1"/>
  <c r="Q26" i="45"/>
  <c r="P26" i="45"/>
  <c r="N26" i="45"/>
  <c r="O26" i="45" s="1"/>
  <c r="L26" i="45"/>
  <c r="M26" i="45" s="1"/>
  <c r="K26" i="45"/>
  <c r="J26" i="45"/>
  <c r="AY25" i="45"/>
  <c r="AX25" i="45"/>
  <c r="AV25" i="45"/>
  <c r="AT25" i="45"/>
  <c r="AR25" i="45"/>
  <c r="AO25" i="45"/>
  <c r="AM25" i="45"/>
  <c r="AL25" i="45"/>
  <c r="AJ25" i="45"/>
  <c r="AF25" i="45"/>
  <c r="AE25" i="45"/>
  <c r="AC25" i="45"/>
  <c r="AB25" i="45"/>
  <c r="Y25" i="45"/>
  <c r="X25" i="45"/>
  <c r="V25" i="45"/>
  <c r="W25" i="45" s="1"/>
  <c r="U25" i="45"/>
  <c r="T25" i="45"/>
  <c r="R25" i="45"/>
  <c r="S25" i="45" s="1"/>
  <c r="Q25" i="45"/>
  <c r="P25" i="45"/>
  <c r="O25" i="45"/>
  <c r="N25" i="45"/>
  <c r="L25" i="45"/>
  <c r="M25" i="45" s="1"/>
  <c r="J25" i="45"/>
  <c r="K25" i="45" s="1"/>
  <c r="AY24" i="45"/>
  <c r="AR24" i="45"/>
  <c r="AO24" i="45"/>
  <c r="AM24" i="45"/>
  <c r="AL24" i="45"/>
  <c r="AJ24" i="45"/>
  <c r="AE24" i="45"/>
  <c r="AF24" i="45" s="1"/>
  <c r="AC24" i="45"/>
  <c r="AB24" i="45"/>
  <c r="X24" i="45"/>
  <c r="Y24" i="45" s="1"/>
  <c r="W24" i="45"/>
  <c r="V24" i="45"/>
  <c r="T24" i="45"/>
  <c r="U24" i="45" s="1"/>
  <c r="R24" i="45"/>
  <c r="S24" i="45" s="1"/>
  <c r="P24" i="45"/>
  <c r="Q24" i="45" s="1"/>
  <c r="N24" i="45"/>
  <c r="O24" i="45" s="1"/>
  <c r="L24" i="45"/>
  <c r="M24" i="45" s="1"/>
  <c r="J24" i="45"/>
  <c r="K24" i="45" s="1"/>
  <c r="AY23" i="45"/>
  <c r="AX23" i="45"/>
  <c r="AV23" i="45"/>
  <c r="AT23" i="45"/>
  <c r="AR23" i="45"/>
  <c r="AO23" i="45"/>
  <c r="AM23" i="45"/>
  <c r="AL23" i="45"/>
  <c r="AJ23" i="45"/>
  <c r="AE23" i="45"/>
  <c r="AF23" i="45" s="1"/>
  <c r="AC23" i="45"/>
  <c r="AB23" i="45"/>
  <c r="Y23" i="45"/>
  <c r="X23" i="45"/>
  <c r="W23" i="45"/>
  <c r="V23" i="45"/>
  <c r="T23" i="45"/>
  <c r="U23" i="45" s="1"/>
  <c r="S23" i="45"/>
  <c r="R23" i="45"/>
  <c r="Q23" i="45"/>
  <c r="P23" i="45"/>
  <c r="O23" i="45"/>
  <c r="N23" i="45"/>
  <c r="L23" i="45"/>
  <c r="M23" i="45" s="1"/>
  <c r="K23" i="45"/>
  <c r="J23" i="45"/>
  <c r="AY22" i="45"/>
  <c r="AX22" i="45"/>
  <c r="AV22" i="45"/>
  <c r="AT22" i="45"/>
  <c r="AR22" i="45"/>
  <c r="AO22" i="45"/>
  <c r="AM22" i="45"/>
  <c r="AL22" i="45"/>
  <c r="AJ22" i="45"/>
  <c r="AF22" i="45"/>
  <c r="AE22" i="45"/>
  <c r="AC22" i="45"/>
  <c r="AB22" i="45"/>
  <c r="X22" i="45"/>
  <c r="Y22" i="45" s="1"/>
  <c r="W22" i="45"/>
  <c r="V22" i="45"/>
  <c r="U22" i="45"/>
  <c r="T22" i="45"/>
  <c r="R22" i="45"/>
  <c r="S22" i="45" s="1"/>
  <c r="P22" i="45"/>
  <c r="Q22" i="45" s="1"/>
  <c r="N22" i="45"/>
  <c r="O22" i="45" s="1"/>
  <c r="M22" i="45"/>
  <c r="L22" i="45"/>
  <c r="J22" i="45"/>
  <c r="K22" i="45" s="1"/>
  <c r="AY21" i="45"/>
  <c r="AR21" i="45"/>
  <c r="AO21" i="45"/>
  <c r="AM21" i="45"/>
  <c r="AL21" i="45"/>
  <c r="AJ21" i="45"/>
  <c r="AE21" i="45"/>
  <c r="AF21" i="45" s="1"/>
  <c r="AC21" i="45"/>
  <c r="AB21" i="45"/>
  <c r="Y21" i="45"/>
  <c r="X21" i="45"/>
  <c r="W21" i="45"/>
  <c r="V21" i="45"/>
  <c r="T21" i="45"/>
  <c r="U21" i="45" s="1"/>
  <c r="R21" i="45"/>
  <c r="S21" i="45" s="1"/>
  <c r="Q21" i="45"/>
  <c r="P21" i="45"/>
  <c r="N21" i="45"/>
  <c r="O21" i="45" s="1"/>
  <c r="L21" i="45"/>
  <c r="M21" i="45" s="1"/>
  <c r="K21" i="45"/>
  <c r="J21" i="45"/>
  <c r="AY20" i="45"/>
  <c r="AR20" i="45"/>
  <c r="AO20" i="45"/>
  <c r="AM20" i="45"/>
  <c r="AL20" i="45"/>
  <c r="AJ20" i="45"/>
  <c r="AE20" i="45"/>
  <c r="AF20" i="45" s="1"/>
  <c r="AC20" i="45"/>
  <c r="AB20" i="45"/>
  <c r="X20" i="45"/>
  <c r="Y20" i="45" s="1"/>
  <c r="V20" i="45"/>
  <c r="W20" i="45" s="1"/>
  <c r="U20" i="45"/>
  <c r="T20" i="45"/>
  <c r="R20" i="45"/>
  <c r="S20" i="45" s="1"/>
  <c r="P20" i="45"/>
  <c r="Q20" i="45" s="1"/>
  <c r="N20" i="45"/>
  <c r="O20" i="45" s="1"/>
  <c r="L20" i="45"/>
  <c r="M20" i="45" s="1"/>
  <c r="K20" i="45"/>
  <c r="J20" i="45"/>
  <c r="AY19" i="45"/>
  <c r="AX19" i="45"/>
  <c r="AV19" i="45"/>
  <c r="AT19" i="45"/>
  <c r="AR19" i="45"/>
  <c r="AO19" i="45"/>
  <c r="AM19" i="45"/>
  <c r="AL19" i="45"/>
  <c r="AJ19" i="45"/>
  <c r="AF19" i="45"/>
  <c r="AE19" i="45"/>
  <c r="AC19" i="45"/>
  <c r="AB19" i="45"/>
  <c r="Y19" i="45"/>
  <c r="X19" i="45"/>
  <c r="V19" i="45"/>
  <c r="W19" i="45" s="1"/>
  <c r="U19" i="45"/>
  <c r="T19" i="45"/>
  <c r="R19" i="45"/>
  <c r="S19" i="45" s="1"/>
  <c r="Q19" i="45"/>
  <c r="P19" i="45"/>
  <c r="N19" i="45"/>
  <c r="O19" i="45" s="1"/>
  <c r="M19" i="45"/>
  <c r="L19" i="45"/>
  <c r="J19" i="45"/>
  <c r="K19" i="45" s="1"/>
  <c r="AY18" i="45"/>
  <c r="AX18" i="45"/>
  <c r="AV18" i="45"/>
  <c r="AT18" i="45"/>
  <c r="AR18" i="45"/>
  <c r="AO18" i="45"/>
  <c r="AM18" i="45"/>
  <c r="AL18" i="45"/>
  <c r="AJ18" i="45"/>
  <c r="AE18" i="45"/>
  <c r="AF18" i="45" s="1"/>
  <c r="AC18" i="45"/>
  <c r="AB18" i="45"/>
  <c r="Y18" i="45"/>
  <c r="X18" i="45"/>
  <c r="V18" i="45"/>
  <c r="W18" i="45" s="1"/>
  <c r="T18" i="45"/>
  <c r="U18" i="45" s="1"/>
  <c r="R18" i="45"/>
  <c r="S18" i="45" s="1"/>
  <c r="P18" i="45"/>
  <c r="Q18" i="45" s="1"/>
  <c r="N18" i="45"/>
  <c r="O18" i="45" s="1"/>
  <c r="L18" i="45"/>
  <c r="M18" i="45" s="1"/>
  <c r="K18" i="45"/>
  <c r="J18" i="45"/>
  <c r="AY17" i="45"/>
  <c r="AX17" i="45"/>
  <c r="AV17" i="45"/>
  <c r="AT17" i="45"/>
  <c r="AR17" i="45"/>
  <c r="AO17" i="45"/>
  <c r="AM17" i="45"/>
  <c r="AL17" i="45"/>
  <c r="AJ17" i="45"/>
  <c r="AF17" i="45"/>
  <c r="AE17" i="45"/>
  <c r="AC17" i="45"/>
  <c r="AB17" i="45"/>
  <c r="X17" i="45"/>
  <c r="Y17" i="45" s="1"/>
  <c r="W17" i="45"/>
  <c r="V17" i="45"/>
  <c r="T17" i="45"/>
  <c r="U17" i="45" s="1"/>
  <c r="R17" i="45"/>
  <c r="S17" i="45" s="1"/>
  <c r="P17" i="45"/>
  <c r="Q17" i="45" s="1"/>
  <c r="N17" i="45"/>
  <c r="O17" i="45" s="1"/>
  <c r="M17" i="45"/>
  <c r="L17" i="45"/>
  <c r="J17" i="45"/>
  <c r="K17" i="45" s="1"/>
  <c r="AY16" i="45"/>
  <c r="AX16" i="45"/>
  <c r="AV16" i="45"/>
  <c r="AT16" i="45"/>
  <c r="AR16" i="45"/>
  <c r="AO16" i="45"/>
  <c r="AM16" i="45"/>
  <c r="AL16" i="45"/>
  <c r="AJ16" i="45"/>
  <c r="AF16" i="45"/>
  <c r="AE16" i="45"/>
  <c r="AC16" i="45"/>
  <c r="AB16" i="45"/>
  <c r="X16" i="45"/>
  <c r="Y16" i="45" s="1"/>
  <c r="V16" i="45"/>
  <c r="W16" i="45" s="1"/>
  <c r="U16" i="45"/>
  <c r="T16" i="45"/>
  <c r="R16" i="45"/>
  <c r="S16" i="45" s="1"/>
  <c r="P16" i="45"/>
  <c r="Q16" i="45" s="1"/>
  <c r="N16" i="45"/>
  <c r="O16" i="45" s="1"/>
  <c r="L16" i="45"/>
  <c r="M16" i="45" s="1"/>
  <c r="J16" i="45"/>
  <c r="K16" i="45" s="1"/>
  <c r="AY15" i="45"/>
  <c r="AX15" i="45"/>
  <c r="AV15" i="45"/>
  <c r="AT15" i="45"/>
  <c r="AR15" i="45"/>
  <c r="AO15" i="45"/>
  <c r="AM15" i="45"/>
  <c r="AL15" i="45"/>
  <c r="AJ15" i="45"/>
  <c r="AF15" i="45"/>
  <c r="AE15" i="45"/>
  <c r="AC15" i="45"/>
  <c r="AB15" i="45"/>
  <c r="X15" i="45"/>
  <c r="Y15" i="45" s="1"/>
  <c r="V15" i="45"/>
  <c r="W15" i="45" s="1"/>
  <c r="U15" i="45"/>
  <c r="T15" i="45"/>
  <c r="S15" i="45"/>
  <c r="R15" i="45"/>
  <c r="P15" i="45"/>
  <c r="Q15" i="45" s="1"/>
  <c r="N15" i="45"/>
  <c r="O15" i="45" s="1"/>
  <c r="L15" i="45"/>
  <c r="M15" i="45" s="1"/>
  <c r="K15" i="45"/>
  <c r="J15" i="45"/>
  <c r="AY14" i="45"/>
  <c r="AX14" i="45"/>
  <c r="AV14" i="45"/>
  <c r="AT14" i="45"/>
  <c r="AR14" i="45"/>
  <c r="AO14" i="45"/>
  <c r="AM14" i="45"/>
  <c r="AL14" i="45"/>
  <c r="AJ14" i="45"/>
  <c r="AE14" i="45"/>
  <c r="AF14" i="45" s="1"/>
  <c r="AC14" i="45"/>
  <c r="AB14" i="45"/>
  <c r="X14" i="45"/>
  <c r="Y14" i="45" s="1"/>
  <c r="V14" i="45"/>
  <c r="W14" i="45" s="1"/>
  <c r="U14" i="45"/>
  <c r="T14" i="45"/>
  <c r="R14" i="45"/>
  <c r="S14" i="45" s="1"/>
  <c r="P14" i="45"/>
  <c r="Q14" i="45" s="1"/>
  <c r="N14" i="45"/>
  <c r="O14" i="45" s="1"/>
  <c r="L14" i="45"/>
  <c r="M14" i="45" s="1"/>
  <c r="J14" i="45"/>
  <c r="K14" i="45" s="1"/>
  <c r="AY13" i="45"/>
  <c r="AX13" i="45"/>
  <c r="AV13" i="45"/>
  <c r="AT13" i="45"/>
  <c r="AR13" i="45"/>
  <c r="AO13" i="45"/>
  <c r="AM13" i="45"/>
  <c r="AL13" i="45"/>
  <c r="AJ13" i="45"/>
  <c r="AE13" i="45"/>
  <c r="AF13" i="45" s="1"/>
  <c r="AC13" i="45"/>
  <c r="AB13" i="45"/>
  <c r="Y13" i="45"/>
  <c r="X13" i="45"/>
  <c r="V13" i="45"/>
  <c r="W13" i="45" s="1"/>
  <c r="T13" i="45"/>
  <c r="U13" i="45" s="1"/>
  <c r="R13" i="45"/>
  <c r="S13" i="45" s="1"/>
  <c r="P13" i="45"/>
  <c r="Q13" i="45" s="1"/>
  <c r="O13" i="45"/>
  <c r="N13" i="45"/>
  <c r="L13" i="45"/>
  <c r="M13" i="45" s="1"/>
  <c r="J13" i="45"/>
  <c r="K13" i="45" s="1"/>
  <c r="AY12" i="45"/>
  <c r="AR12" i="45"/>
  <c r="AO12" i="45"/>
  <c r="AM12" i="45"/>
  <c r="AL12" i="45"/>
  <c r="AJ12" i="45"/>
  <c r="AF12" i="45"/>
  <c r="AE12" i="45"/>
  <c r="AC12" i="45"/>
  <c r="AB12" i="45"/>
  <c r="X12" i="45"/>
  <c r="Y12" i="45" s="1"/>
  <c r="V12" i="45"/>
  <c r="W12" i="45" s="1"/>
  <c r="T12" i="45"/>
  <c r="U12" i="45" s="1"/>
  <c r="R12" i="45"/>
  <c r="S12" i="45" s="1"/>
  <c r="Q12" i="45"/>
  <c r="P12" i="45"/>
  <c r="N12" i="45"/>
  <c r="O12" i="45" s="1"/>
  <c r="L12" i="45"/>
  <c r="M12" i="45" s="1"/>
  <c r="J12" i="45"/>
  <c r="K12" i="45" s="1"/>
  <c r="AY11" i="45"/>
  <c r="AR11" i="45"/>
  <c r="AO11" i="45"/>
  <c r="AM11" i="45"/>
  <c r="AL11" i="45"/>
  <c r="AJ11" i="45"/>
  <c r="AE11" i="45"/>
  <c r="AF11" i="45" s="1"/>
  <c r="AC11" i="45"/>
  <c r="AB11" i="45"/>
  <c r="Y11" i="45"/>
  <c r="X11" i="45"/>
  <c r="V11" i="45"/>
  <c r="W11" i="45" s="1"/>
  <c r="T11" i="45"/>
  <c r="U11" i="45" s="1"/>
  <c r="R11" i="45"/>
  <c r="S11" i="45" s="1"/>
  <c r="P11" i="45"/>
  <c r="Q11" i="45" s="1"/>
  <c r="O11" i="45"/>
  <c r="N11" i="45"/>
  <c r="L11" i="45"/>
  <c r="M11" i="45" s="1"/>
  <c r="J11" i="45"/>
  <c r="K11" i="45" s="1"/>
  <c r="AY10" i="45"/>
  <c r="AR10" i="45"/>
  <c r="AO10" i="45"/>
  <c r="AM10" i="45"/>
  <c r="AL10" i="45"/>
  <c r="AJ10" i="45"/>
  <c r="AE10" i="45"/>
  <c r="AF10" i="45" s="1"/>
  <c r="AC10" i="45"/>
  <c r="AB10" i="45"/>
  <c r="Y10" i="45"/>
  <c r="X10" i="45"/>
  <c r="V10" i="45"/>
  <c r="W10" i="45" s="1"/>
  <c r="T10" i="45"/>
  <c r="U10" i="45" s="1"/>
  <c r="R10" i="45"/>
  <c r="S10" i="45" s="1"/>
  <c r="P10" i="45"/>
  <c r="Q10" i="45" s="1"/>
  <c r="N10" i="45"/>
  <c r="O10" i="45" s="1"/>
  <c r="L10" i="45"/>
  <c r="M10" i="45" s="1"/>
  <c r="J10" i="45"/>
  <c r="K10" i="45" s="1"/>
  <c r="AY9" i="45"/>
  <c r="AR9" i="45"/>
  <c r="AO9" i="45"/>
  <c r="AM9" i="45"/>
  <c r="AL9" i="45"/>
  <c r="AJ9" i="45"/>
  <c r="AE9" i="45"/>
  <c r="AF9" i="45" s="1"/>
  <c r="AC9" i="45"/>
  <c r="AB9" i="45"/>
  <c r="X9" i="45"/>
  <c r="Y9" i="45" s="1"/>
  <c r="V9" i="45"/>
  <c r="W9" i="45" s="1"/>
  <c r="T9" i="45"/>
  <c r="U9" i="45" s="1"/>
  <c r="R9" i="45"/>
  <c r="S9" i="45" s="1"/>
  <c r="P9" i="45"/>
  <c r="Q9" i="45" s="1"/>
  <c r="O9" i="45"/>
  <c r="N9" i="45"/>
  <c r="L9" i="45"/>
  <c r="M9" i="45" s="1"/>
  <c r="J9" i="45"/>
  <c r="K9" i="45" s="1"/>
  <c r="AY8" i="45"/>
  <c r="AR8" i="45"/>
  <c r="AO8" i="45"/>
  <c r="AM8" i="45"/>
  <c r="AL8" i="45"/>
  <c r="AJ8" i="45"/>
  <c r="AE8" i="45"/>
  <c r="AF8" i="45" s="1"/>
  <c r="AC8" i="45"/>
  <c r="AB8" i="45"/>
  <c r="X8" i="45"/>
  <c r="Y8" i="45" s="1"/>
  <c r="V8" i="45"/>
  <c r="W8" i="45" s="1"/>
  <c r="T8" i="45"/>
  <c r="U8" i="45" s="1"/>
  <c r="R8" i="45"/>
  <c r="S8" i="45" s="1"/>
  <c r="Q8" i="45"/>
  <c r="P8" i="45"/>
  <c r="N8" i="45"/>
  <c r="O8" i="45" s="1"/>
  <c r="L8" i="45"/>
  <c r="M8" i="45" s="1"/>
  <c r="J8" i="45"/>
  <c r="K8" i="45" s="1"/>
  <c r="AY7" i="45"/>
  <c r="AR7" i="45"/>
  <c r="AO7" i="45"/>
  <c r="AM7" i="45"/>
  <c r="AL7" i="45"/>
  <c r="AJ7" i="45"/>
  <c r="AF7" i="45"/>
  <c r="AE7" i="45"/>
  <c r="AC7" i="45"/>
  <c r="AB7" i="45"/>
  <c r="X7" i="45"/>
  <c r="Y7" i="45" s="1"/>
  <c r="V7" i="45"/>
  <c r="W7" i="45" s="1"/>
  <c r="T7" i="45"/>
  <c r="U7" i="45" s="1"/>
  <c r="S7" i="45"/>
  <c r="R7" i="45"/>
  <c r="P7" i="45"/>
  <c r="Q7" i="45" s="1"/>
  <c r="N7" i="45"/>
  <c r="O7" i="45" s="1"/>
  <c r="L7" i="45"/>
  <c r="M7" i="45" s="1"/>
  <c r="J7" i="45"/>
  <c r="K7" i="45" s="1"/>
  <c r="AY6" i="45"/>
  <c r="AY4" i="45" s="1"/>
  <c r="AX6" i="45"/>
  <c r="AX24" i="44" s="1"/>
  <c r="AW6" i="45"/>
  <c r="AV6" i="45"/>
  <c r="AV24" i="45" s="1"/>
  <c r="AU6" i="45"/>
  <c r="AT6" i="45"/>
  <c r="AT24" i="45" s="1"/>
  <c r="AS6" i="45"/>
  <c r="AR6" i="45"/>
  <c r="AO6" i="45"/>
  <c r="AM6" i="45"/>
  <c r="AL6" i="45"/>
  <c r="AJ6" i="45"/>
  <c r="AE6" i="45"/>
  <c r="AF6" i="45" s="1"/>
  <c r="AC6" i="45"/>
  <c r="AB6" i="45"/>
  <c r="X6" i="45"/>
  <c r="Y6" i="45" s="1"/>
  <c r="W6" i="45"/>
  <c r="V6" i="45"/>
  <c r="T6" i="45"/>
  <c r="U6" i="45" s="1"/>
  <c r="R6" i="45"/>
  <c r="S6" i="45" s="1"/>
  <c r="P6" i="45"/>
  <c r="Q6" i="45" s="1"/>
  <c r="N6" i="45"/>
  <c r="O6" i="45" s="1"/>
  <c r="M6" i="45"/>
  <c r="L6" i="45"/>
  <c r="J6" i="45"/>
  <c r="K6" i="45" s="1"/>
  <c r="AY5" i="45"/>
  <c r="AR5" i="45"/>
  <c r="AO5" i="45"/>
  <c r="AJ3" i="45"/>
  <c r="AC5" i="45"/>
  <c r="AB5" i="45"/>
  <c r="X5" i="45"/>
  <c r="Y5" i="45" s="1"/>
  <c r="V5" i="45"/>
  <c r="W5" i="45" s="1"/>
  <c r="T5" i="45"/>
  <c r="U5" i="45" s="1"/>
  <c r="R5" i="45"/>
  <c r="S5" i="45" s="1"/>
  <c r="P5" i="45"/>
  <c r="Q5" i="45" s="1"/>
  <c r="O5" i="45"/>
  <c r="N5" i="45"/>
  <c r="L5" i="45"/>
  <c r="M5" i="45" s="1"/>
  <c r="J5" i="45"/>
  <c r="K5" i="45" s="1"/>
  <c r="AH3" i="45"/>
  <c r="AG3" i="45"/>
  <c r="AZ3" i="45"/>
  <c r="AK3" i="45"/>
  <c r="AI3" i="45"/>
  <c r="AA3" i="45"/>
  <c r="AR111" i="44"/>
  <c r="AQ111" i="44"/>
  <c r="AP111" i="44"/>
  <c r="AO111" i="44"/>
  <c r="AM111" i="44"/>
  <c r="AL111" i="44"/>
  <c r="AJ111" i="44"/>
  <c r="AE111" i="44"/>
  <c r="AF111" i="44" s="1"/>
  <c r="AC111" i="44"/>
  <c r="AB111" i="44"/>
  <c r="X111" i="44"/>
  <c r="Y111" i="44" s="1"/>
  <c r="V111" i="44"/>
  <c r="W111" i="44" s="1"/>
  <c r="T111" i="44"/>
  <c r="U111" i="44" s="1"/>
  <c r="S111" i="44"/>
  <c r="R111" i="44"/>
  <c r="P111" i="44"/>
  <c r="Q111" i="44" s="1"/>
  <c r="N111" i="44"/>
  <c r="O111" i="44" s="1"/>
  <c r="L111" i="44"/>
  <c r="M111" i="44" s="1"/>
  <c r="K111" i="44"/>
  <c r="J111" i="44"/>
  <c r="AR110" i="44"/>
  <c r="AQ110" i="44"/>
  <c r="AP110" i="44"/>
  <c r="AO110" i="44"/>
  <c r="AM110" i="44"/>
  <c r="AL110" i="44"/>
  <c r="AJ110" i="44"/>
  <c r="AF110" i="44"/>
  <c r="AE110" i="44"/>
  <c r="AC110" i="44"/>
  <c r="AB110" i="44"/>
  <c r="Y110" i="44"/>
  <c r="X110" i="44"/>
  <c r="W110" i="44"/>
  <c r="V110" i="44"/>
  <c r="U110" i="44"/>
  <c r="T110" i="44"/>
  <c r="S110" i="44"/>
  <c r="R110" i="44"/>
  <c r="Q110" i="44"/>
  <c r="P110" i="44"/>
  <c r="O110" i="44"/>
  <c r="N110" i="44"/>
  <c r="M110" i="44"/>
  <c r="L110" i="44"/>
  <c r="K110" i="44"/>
  <c r="J110" i="44"/>
  <c r="AR109" i="44"/>
  <c r="AQ109" i="44"/>
  <c r="AP109" i="44"/>
  <c r="AO109" i="44"/>
  <c r="AM109" i="44"/>
  <c r="AL109" i="44"/>
  <c r="AJ109" i="44"/>
  <c r="AF109" i="44"/>
  <c r="AE109" i="44"/>
  <c r="AC109" i="44"/>
  <c r="AB109" i="44"/>
  <c r="X109" i="44"/>
  <c r="Y109" i="44" s="1"/>
  <c r="V109" i="44"/>
  <c r="W109" i="44" s="1"/>
  <c r="U109" i="44"/>
  <c r="T109" i="44"/>
  <c r="R109" i="44"/>
  <c r="S109" i="44" s="1"/>
  <c r="P109" i="44"/>
  <c r="Q109" i="44" s="1"/>
  <c r="N109" i="44"/>
  <c r="O109" i="44" s="1"/>
  <c r="M109" i="44"/>
  <c r="L109" i="44"/>
  <c r="J109" i="44"/>
  <c r="K109" i="44" s="1"/>
  <c r="AR108" i="44"/>
  <c r="AQ108" i="44"/>
  <c r="AP108" i="44"/>
  <c r="AO108" i="44"/>
  <c r="AM108" i="44"/>
  <c r="AL108" i="44"/>
  <c r="AJ108" i="44"/>
  <c r="AF108" i="44"/>
  <c r="AE108" i="44"/>
  <c r="AC108" i="44"/>
  <c r="AB108" i="44"/>
  <c r="Y108" i="44"/>
  <c r="X108" i="44"/>
  <c r="V108" i="44"/>
  <c r="W108" i="44" s="1"/>
  <c r="U108" i="44"/>
  <c r="T108" i="44"/>
  <c r="S108" i="44"/>
  <c r="R108" i="44"/>
  <c r="Q108" i="44"/>
  <c r="P108" i="44"/>
  <c r="N108" i="44"/>
  <c r="O108" i="44" s="1"/>
  <c r="M108" i="44"/>
  <c r="L108" i="44"/>
  <c r="K108" i="44"/>
  <c r="J108" i="44"/>
  <c r="AR107" i="44"/>
  <c r="AQ107" i="44"/>
  <c r="AP107" i="44"/>
  <c r="AO107" i="44"/>
  <c r="AM107" i="44"/>
  <c r="AL107" i="44"/>
  <c r="AJ107" i="44"/>
  <c r="AE107" i="44"/>
  <c r="AF107" i="44" s="1"/>
  <c r="AC107" i="44"/>
  <c r="AB107" i="44"/>
  <c r="X107" i="44"/>
  <c r="Y107" i="44" s="1"/>
  <c r="W107" i="44"/>
  <c r="V107" i="44"/>
  <c r="T107" i="44"/>
  <c r="U107" i="44" s="1"/>
  <c r="R107" i="44"/>
  <c r="S107" i="44" s="1"/>
  <c r="P107" i="44"/>
  <c r="Q107" i="44" s="1"/>
  <c r="O107" i="44"/>
  <c r="N107" i="44"/>
  <c r="L107" i="44"/>
  <c r="M107" i="44" s="1"/>
  <c r="J107" i="44"/>
  <c r="K107" i="44" s="1"/>
  <c r="AR106" i="44"/>
  <c r="AQ106" i="44"/>
  <c r="AP106" i="44"/>
  <c r="AO106" i="44"/>
  <c r="AM106" i="44"/>
  <c r="AL106" i="44"/>
  <c r="AJ106" i="44"/>
  <c r="AF106" i="44"/>
  <c r="AE106" i="44"/>
  <c r="AC106" i="44"/>
  <c r="AB106" i="44"/>
  <c r="X106" i="44"/>
  <c r="Y106" i="44" s="1"/>
  <c r="W106" i="44"/>
  <c r="V106" i="44"/>
  <c r="U106" i="44"/>
  <c r="T106" i="44"/>
  <c r="S106" i="44"/>
  <c r="R106" i="44"/>
  <c r="P106" i="44"/>
  <c r="Q106" i="44" s="1"/>
  <c r="O106" i="44"/>
  <c r="N106" i="44"/>
  <c r="M106" i="44"/>
  <c r="L106" i="44"/>
  <c r="K106" i="44"/>
  <c r="J106" i="44"/>
  <c r="AR105" i="44"/>
  <c r="AQ105" i="44"/>
  <c r="AP105" i="44"/>
  <c r="AO105" i="44"/>
  <c r="AM105" i="44"/>
  <c r="AL105" i="44"/>
  <c r="AJ105" i="44"/>
  <c r="AE105" i="44"/>
  <c r="AF105" i="44" s="1"/>
  <c r="AC105" i="44"/>
  <c r="AB105" i="44"/>
  <c r="Y105" i="44"/>
  <c r="X105" i="44"/>
  <c r="V105" i="44"/>
  <c r="W105" i="44" s="1"/>
  <c r="T105" i="44"/>
  <c r="U105" i="44" s="1"/>
  <c r="R105" i="44"/>
  <c r="S105" i="44" s="1"/>
  <c r="Q105" i="44"/>
  <c r="P105" i="44"/>
  <c r="N105" i="44"/>
  <c r="O105" i="44" s="1"/>
  <c r="L105" i="44"/>
  <c r="M105" i="44" s="1"/>
  <c r="J105" i="44"/>
  <c r="K105" i="44" s="1"/>
  <c r="AY104" i="44"/>
  <c r="AR104" i="44"/>
  <c r="AQ104" i="44"/>
  <c r="AP104" i="44"/>
  <c r="AO104" i="44"/>
  <c r="AM104" i="44"/>
  <c r="AL104" i="44"/>
  <c r="AJ104" i="44"/>
  <c r="AF104" i="44"/>
  <c r="AE104" i="44"/>
  <c r="AC104" i="44"/>
  <c r="AB104" i="44"/>
  <c r="X104" i="44"/>
  <c r="Y104" i="44" s="1"/>
  <c r="V104" i="44"/>
  <c r="W104" i="44" s="1"/>
  <c r="U104" i="44"/>
  <c r="T104" i="44"/>
  <c r="R104" i="44"/>
  <c r="S104" i="44" s="1"/>
  <c r="P104" i="44"/>
  <c r="Q104" i="44" s="1"/>
  <c r="N104" i="44"/>
  <c r="O104" i="44" s="1"/>
  <c r="M104" i="44"/>
  <c r="L104" i="44"/>
  <c r="J104" i="44"/>
  <c r="K104" i="44" s="1"/>
  <c r="AY103" i="44"/>
  <c r="AR103" i="44"/>
  <c r="AQ103" i="44"/>
  <c r="AP103" i="44"/>
  <c r="AO103" i="44"/>
  <c r="AM103" i="44"/>
  <c r="AL103" i="44"/>
  <c r="AJ103" i="44"/>
  <c r="AE103" i="44"/>
  <c r="AF103" i="44" s="1"/>
  <c r="AC103" i="44"/>
  <c r="AB103" i="44"/>
  <c r="Y103" i="44"/>
  <c r="X103" i="44"/>
  <c r="V103" i="44"/>
  <c r="W103" i="44" s="1"/>
  <c r="T103" i="44"/>
  <c r="U103" i="44" s="1"/>
  <c r="R103" i="44"/>
  <c r="S103" i="44" s="1"/>
  <c r="Q103" i="44"/>
  <c r="P103" i="44"/>
  <c r="N103" i="44"/>
  <c r="O103" i="44" s="1"/>
  <c r="L103" i="44"/>
  <c r="M103" i="44" s="1"/>
  <c r="J103" i="44"/>
  <c r="K103" i="44" s="1"/>
  <c r="AY102" i="44"/>
  <c r="AR102" i="44"/>
  <c r="AQ102" i="44"/>
  <c r="AP102" i="44"/>
  <c r="AO102" i="44"/>
  <c r="AM102" i="44"/>
  <c r="AL102" i="44"/>
  <c r="AJ102" i="44"/>
  <c r="AF102" i="44"/>
  <c r="AE102" i="44"/>
  <c r="AC102" i="44"/>
  <c r="AB102" i="44"/>
  <c r="X102" i="44"/>
  <c r="Y102" i="44" s="1"/>
  <c r="V102" i="44"/>
  <c r="W102" i="44" s="1"/>
  <c r="U102" i="44"/>
  <c r="T102" i="44"/>
  <c r="R102" i="44"/>
  <c r="S102" i="44" s="1"/>
  <c r="P102" i="44"/>
  <c r="Q102" i="44" s="1"/>
  <c r="N102" i="44"/>
  <c r="O102" i="44" s="1"/>
  <c r="M102" i="44"/>
  <c r="L102" i="44"/>
  <c r="J102" i="44"/>
  <c r="K102" i="44" s="1"/>
  <c r="AY101" i="44"/>
  <c r="AR101" i="44"/>
  <c r="AQ101" i="44"/>
  <c r="AP101" i="44"/>
  <c r="AO101" i="44"/>
  <c r="AM101" i="44"/>
  <c r="AL101" i="44"/>
  <c r="AJ101" i="44"/>
  <c r="AE101" i="44"/>
  <c r="AF101" i="44" s="1"/>
  <c r="AC101" i="44"/>
  <c r="AB101" i="44"/>
  <c r="Y101" i="44"/>
  <c r="X101" i="44"/>
  <c r="V101" i="44"/>
  <c r="W101" i="44" s="1"/>
  <c r="T101" i="44"/>
  <c r="U101" i="44" s="1"/>
  <c r="R101" i="44"/>
  <c r="S101" i="44" s="1"/>
  <c r="Q101" i="44"/>
  <c r="P101" i="44"/>
  <c r="N101" i="44"/>
  <c r="O101" i="44" s="1"/>
  <c r="L101" i="44"/>
  <c r="M101" i="44" s="1"/>
  <c r="J101" i="44"/>
  <c r="K101" i="44" s="1"/>
  <c r="AY100" i="44"/>
  <c r="AR100" i="44"/>
  <c r="AQ100" i="44"/>
  <c r="AP100" i="44"/>
  <c r="AO100" i="44"/>
  <c r="AM100" i="44"/>
  <c r="AL100" i="44"/>
  <c r="AJ100" i="44"/>
  <c r="AE100" i="44"/>
  <c r="AF100" i="44" s="1"/>
  <c r="AC100" i="44"/>
  <c r="AB100" i="44"/>
  <c r="X100" i="44"/>
  <c r="Y100" i="44" s="1"/>
  <c r="V100" i="44"/>
  <c r="W100" i="44" s="1"/>
  <c r="U100" i="44"/>
  <c r="T100" i="44"/>
  <c r="R100" i="44"/>
  <c r="S100" i="44" s="1"/>
  <c r="P100" i="44"/>
  <c r="Q100" i="44" s="1"/>
  <c r="N100" i="44"/>
  <c r="O100" i="44" s="1"/>
  <c r="M100" i="44"/>
  <c r="L100" i="44"/>
  <c r="J100" i="44"/>
  <c r="K100" i="44" s="1"/>
  <c r="AY99" i="44"/>
  <c r="AR99" i="44"/>
  <c r="AQ99" i="44"/>
  <c r="AP99" i="44"/>
  <c r="AO99" i="44"/>
  <c r="AM99" i="44"/>
  <c r="AL99" i="44"/>
  <c r="AJ99" i="44"/>
  <c r="AE99" i="44"/>
  <c r="AF99" i="44" s="1"/>
  <c r="AC99" i="44"/>
  <c r="AB99" i="44"/>
  <c r="X99" i="44"/>
  <c r="Y99" i="44" s="1"/>
  <c r="V99" i="44"/>
  <c r="W99" i="44" s="1"/>
  <c r="T99" i="44"/>
  <c r="U99" i="44" s="1"/>
  <c r="R99" i="44"/>
  <c r="S99" i="44" s="1"/>
  <c r="P99" i="44"/>
  <c r="Q99" i="44" s="1"/>
  <c r="N99" i="44"/>
  <c r="O99" i="44" s="1"/>
  <c r="L99" i="44"/>
  <c r="M99" i="44" s="1"/>
  <c r="J99" i="44"/>
  <c r="K99" i="44" s="1"/>
  <c r="AY98" i="44"/>
  <c r="AR98" i="44"/>
  <c r="AO98" i="44"/>
  <c r="AM98" i="44"/>
  <c r="AL98" i="44"/>
  <c r="AJ98" i="44"/>
  <c r="AE98" i="44"/>
  <c r="AF98" i="44" s="1"/>
  <c r="AC98" i="44"/>
  <c r="AB98" i="44"/>
  <c r="X98" i="44"/>
  <c r="Y98" i="44" s="1"/>
  <c r="V98" i="44"/>
  <c r="W98" i="44" s="1"/>
  <c r="T98" i="44"/>
  <c r="U98" i="44" s="1"/>
  <c r="R98" i="44"/>
  <c r="S98" i="44" s="1"/>
  <c r="P98" i="44"/>
  <c r="Q98" i="44" s="1"/>
  <c r="N98" i="44"/>
  <c r="O98" i="44" s="1"/>
  <c r="L98" i="44"/>
  <c r="M98" i="44" s="1"/>
  <c r="J98" i="44"/>
  <c r="K98" i="44" s="1"/>
  <c r="AY97" i="44"/>
  <c r="AR97" i="44"/>
  <c r="AO97" i="44"/>
  <c r="AM97" i="44"/>
  <c r="AL97" i="44"/>
  <c r="AJ97" i="44"/>
  <c r="AE97" i="44"/>
  <c r="AF97" i="44" s="1"/>
  <c r="AC97" i="44"/>
  <c r="AB97" i="44"/>
  <c r="X97" i="44"/>
  <c r="Y97" i="44" s="1"/>
  <c r="V97" i="44"/>
  <c r="W97" i="44" s="1"/>
  <c r="T97" i="44"/>
  <c r="U97" i="44" s="1"/>
  <c r="R97" i="44"/>
  <c r="S97" i="44" s="1"/>
  <c r="P97" i="44"/>
  <c r="Q97" i="44" s="1"/>
  <c r="N97" i="44"/>
  <c r="O97" i="44" s="1"/>
  <c r="L97" i="44"/>
  <c r="M97" i="44" s="1"/>
  <c r="J97" i="44"/>
  <c r="K97" i="44" s="1"/>
  <c r="AY96" i="44"/>
  <c r="AR96" i="44"/>
  <c r="AO96" i="44"/>
  <c r="AM96" i="44"/>
  <c r="AL96" i="44"/>
  <c r="AJ96" i="44"/>
  <c r="AE96" i="44"/>
  <c r="AF96" i="44" s="1"/>
  <c r="AC96" i="44"/>
  <c r="AB96" i="44"/>
  <c r="X96" i="44"/>
  <c r="Y96" i="44" s="1"/>
  <c r="V96" i="44"/>
  <c r="W96" i="44" s="1"/>
  <c r="T96" i="44"/>
  <c r="U96" i="44" s="1"/>
  <c r="R96" i="44"/>
  <c r="S96" i="44" s="1"/>
  <c r="P96" i="44"/>
  <c r="Q96" i="44" s="1"/>
  <c r="N96" i="44"/>
  <c r="O96" i="44" s="1"/>
  <c r="L96" i="44"/>
  <c r="M96" i="44" s="1"/>
  <c r="J96" i="44"/>
  <c r="K96" i="44" s="1"/>
  <c r="AY95" i="44"/>
  <c r="AR95" i="44"/>
  <c r="AO95" i="44"/>
  <c r="AM95" i="44"/>
  <c r="AL95" i="44"/>
  <c r="AJ95" i="44"/>
  <c r="AE95" i="44"/>
  <c r="AF95" i="44" s="1"/>
  <c r="AC95" i="44"/>
  <c r="AB95" i="44"/>
  <c r="X95" i="44"/>
  <c r="Y95" i="44" s="1"/>
  <c r="V95" i="44"/>
  <c r="W95" i="44" s="1"/>
  <c r="T95" i="44"/>
  <c r="U95" i="44" s="1"/>
  <c r="R95" i="44"/>
  <c r="S95" i="44" s="1"/>
  <c r="P95" i="44"/>
  <c r="Q95" i="44" s="1"/>
  <c r="N95" i="44"/>
  <c r="O95" i="44" s="1"/>
  <c r="L95" i="44"/>
  <c r="M95" i="44" s="1"/>
  <c r="J95" i="44"/>
  <c r="K95" i="44" s="1"/>
  <c r="AY94" i="44"/>
  <c r="AR94" i="44"/>
  <c r="AO94" i="44"/>
  <c r="AM94" i="44"/>
  <c r="AL94" i="44"/>
  <c r="AJ94" i="44"/>
  <c r="AE94" i="44"/>
  <c r="AF94" i="44" s="1"/>
  <c r="AC94" i="44"/>
  <c r="AB94" i="44"/>
  <c r="X94" i="44"/>
  <c r="Y94" i="44" s="1"/>
  <c r="V94" i="44"/>
  <c r="W94" i="44" s="1"/>
  <c r="T94" i="44"/>
  <c r="U94" i="44" s="1"/>
  <c r="R94" i="44"/>
  <c r="S94" i="44" s="1"/>
  <c r="P94" i="44"/>
  <c r="Q94" i="44" s="1"/>
  <c r="N94" i="44"/>
  <c r="O94" i="44" s="1"/>
  <c r="L94" i="44"/>
  <c r="M94" i="44" s="1"/>
  <c r="J94" i="44"/>
  <c r="K94" i="44" s="1"/>
  <c r="AY93" i="44"/>
  <c r="AR93" i="44"/>
  <c r="AO93" i="44"/>
  <c r="AM93" i="44"/>
  <c r="AL93" i="44"/>
  <c r="AJ93" i="44"/>
  <c r="AE93" i="44"/>
  <c r="AF93" i="44" s="1"/>
  <c r="AC93" i="44"/>
  <c r="AB93" i="44"/>
  <c r="X93" i="44"/>
  <c r="Y93" i="44" s="1"/>
  <c r="V93" i="44"/>
  <c r="W93" i="44" s="1"/>
  <c r="T93" i="44"/>
  <c r="U93" i="44" s="1"/>
  <c r="R93" i="44"/>
  <c r="S93" i="44" s="1"/>
  <c r="P93" i="44"/>
  <c r="Q93" i="44" s="1"/>
  <c r="N93" i="44"/>
  <c r="O93" i="44" s="1"/>
  <c r="L93" i="44"/>
  <c r="M93" i="44" s="1"/>
  <c r="J93" i="44"/>
  <c r="K93" i="44" s="1"/>
  <c r="AY92" i="44"/>
  <c r="AR92" i="44"/>
  <c r="AO92" i="44"/>
  <c r="AM92" i="44"/>
  <c r="AL92" i="44"/>
  <c r="AJ92" i="44"/>
  <c r="AE92" i="44"/>
  <c r="AF92" i="44" s="1"/>
  <c r="AC92" i="44"/>
  <c r="AB92" i="44"/>
  <c r="X92" i="44"/>
  <c r="Y92" i="44" s="1"/>
  <c r="V92" i="44"/>
  <c r="W92" i="44" s="1"/>
  <c r="U92" i="44"/>
  <c r="T92" i="44"/>
  <c r="R92" i="44"/>
  <c r="S92" i="44" s="1"/>
  <c r="P92" i="44"/>
  <c r="Q92" i="44" s="1"/>
  <c r="N92" i="44"/>
  <c r="O92" i="44" s="1"/>
  <c r="M92" i="44"/>
  <c r="L92" i="44"/>
  <c r="J92" i="44"/>
  <c r="K92" i="44" s="1"/>
  <c r="AY91" i="44"/>
  <c r="AR91" i="44"/>
  <c r="AO91" i="44"/>
  <c r="AM91" i="44"/>
  <c r="AL91" i="44"/>
  <c r="AJ91" i="44"/>
  <c r="AE91" i="44"/>
  <c r="AF91" i="44" s="1"/>
  <c r="AC91" i="44"/>
  <c r="AB91" i="44"/>
  <c r="X91" i="44"/>
  <c r="Y91" i="44" s="1"/>
  <c r="V91" i="44"/>
  <c r="W91" i="44" s="1"/>
  <c r="T91" i="44"/>
  <c r="U91" i="44" s="1"/>
  <c r="R91" i="44"/>
  <c r="S91" i="44" s="1"/>
  <c r="P91" i="44"/>
  <c r="Q91" i="44" s="1"/>
  <c r="N91" i="44"/>
  <c r="O91" i="44" s="1"/>
  <c r="L91" i="44"/>
  <c r="M91" i="44" s="1"/>
  <c r="J91" i="44"/>
  <c r="K91" i="44" s="1"/>
  <c r="AY90" i="44"/>
  <c r="AR90" i="44"/>
  <c r="AO90" i="44"/>
  <c r="AM90" i="44"/>
  <c r="AL90" i="44"/>
  <c r="AJ90" i="44"/>
  <c r="AE90" i="44"/>
  <c r="AF90" i="44" s="1"/>
  <c r="AC90" i="44"/>
  <c r="AB90" i="44"/>
  <c r="X90" i="44"/>
  <c r="Y90" i="44" s="1"/>
  <c r="V90" i="44"/>
  <c r="W90" i="44" s="1"/>
  <c r="T90" i="44"/>
  <c r="U90" i="44" s="1"/>
  <c r="R90" i="44"/>
  <c r="S90" i="44" s="1"/>
  <c r="P90" i="44"/>
  <c r="Q90" i="44" s="1"/>
  <c r="N90" i="44"/>
  <c r="O90" i="44" s="1"/>
  <c r="L90" i="44"/>
  <c r="M90" i="44" s="1"/>
  <c r="J90" i="44"/>
  <c r="K90" i="44" s="1"/>
  <c r="AY89" i="44"/>
  <c r="AR89" i="44"/>
  <c r="AO89" i="44"/>
  <c r="AM89" i="44"/>
  <c r="AL89" i="44"/>
  <c r="AJ89" i="44"/>
  <c r="AE89" i="44"/>
  <c r="AF89" i="44" s="1"/>
  <c r="AC89" i="44"/>
  <c r="AB89" i="44"/>
  <c r="X89" i="44"/>
  <c r="Y89" i="44" s="1"/>
  <c r="V89" i="44"/>
  <c r="W89" i="44" s="1"/>
  <c r="T89" i="44"/>
  <c r="U89" i="44" s="1"/>
  <c r="R89" i="44"/>
  <c r="S89" i="44" s="1"/>
  <c r="P89" i="44"/>
  <c r="Q89" i="44" s="1"/>
  <c r="N89" i="44"/>
  <c r="O89" i="44" s="1"/>
  <c r="L89" i="44"/>
  <c r="M89" i="44" s="1"/>
  <c r="J89" i="44"/>
  <c r="K89" i="44" s="1"/>
  <c r="AY88" i="44"/>
  <c r="AR88" i="44"/>
  <c r="AO88" i="44"/>
  <c r="AM88" i="44"/>
  <c r="AL88" i="44"/>
  <c r="AJ88" i="44"/>
  <c r="AF88" i="44"/>
  <c r="AE88" i="44"/>
  <c r="AC88" i="44"/>
  <c r="AB88" i="44"/>
  <c r="X88" i="44"/>
  <c r="Y88" i="44" s="1"/>
  <c r="V88" i="44"/>
  <c r="W88" i="44" s="1"/>
  <c r="T88" i="44"/>
  <c r="U88" i="44" s="1"/>
  <c r="R88" i="44"/>
  <c r="S88" i="44" s="1"/>
  <c r="P88" i="44"/>
  <c r="Q88" i="44" s="1"/>
  <c r="N88" i="44"/>
  <c r="O88" i="44" s="1"/>
  <c r="L88" i="44"/>
  <c r="M88" i="44" s="1"/>
  <c r="J88" i="44"/>
  <c r="K88" i="44" s="1"/>
  <c r="AY87" i="44"/>
  <c r="AR87" i="44"/>
  <c r="AO87" i="44"/>
  <c r="AM87" i="44"/>
  <c r="AL87" i="44"/>
  <c r="AJ87" i="44"/>
  <c r="AE87" i="44"/>
  <c r="AF87" i="44" s="1"/>
  <c r="AC87" i="44"/>
  <c r="AB87" i="44"/>
  <c r="Y87" i="44"/>
  <c r="X87" i="44"/>
  <c r="V87" i="44"/>
  <c r="W87" i="44" s="1"/>
  <c r="T87" i="44"/>
  <c r="U87" i="44" s="1"/>
  <c r="R87" i="44"/>
  <c r="S87" i="44" s="1"/>
  <c r="P87" i="44"/>
  <c r="Q87" i="44" s="1"/>
  <c r="N87" i="44"/>
  <c r="O87" i="44" s="1"/>
  <c r="L87" i="44"/>
  <c r="M87" i="44" s="1"/>
  <c r="J87" i="44"/>
  <c r="K87" i="44" s="1"/>
  <c r="AY86" i="44"/>
  <c r="AR86" i="44"/>
  <c r="AO86" i="44"/>
  <c r="AM86" i="44"/>
  <c r="AL86" i="44"/>
  <c r="AJ86" i="44"/>
  <c r="AE86" i="44"/>
  <c r="AF86" i="44" s="1"/>
  <c r="AC86" i="44"/>
  <c r="AB86" i="44"/>
  <c r="X86" i="44"/>
  <c r="Y86" i="44" s="1"/>
  <c r="V86" i="44"/>
  <c r="W86" i="44" s="1"/>
  <c r="T86" i="44"/>
  <c r="U86" i="44" s="1"/>
  <c r="R86" i="44"/>
  <c r="S86" i="44" s="1"/>
  <c r="P86" i="44"/>
  <c r="Q86" i="44" s="1"/>
  <c r="N86" i="44"/>
  <c r="O86" i="44" s="1"/>
  <c r="L86" i="44"/>
  <c r="M86" i="44" s="1"/>
  <c r="J86" i="44"/>
  <c r="K86" i="44" s="1"/>
  <c r="AY85" i="44"/>
  <c r="AR85" i="44"/>
  <c r="AO85" i="44"/>
  <c r="AM85" i="44"/>
  <c r="AL85" i="44"/>
  <c r="AJ85" i="44"/>
  <c r="AE85" i="44"/>
  <c r="AF85" i="44" s="1"/>
  <c r="AC85" i="44"/>
  <c r="AB85" i="44"/>
  <c r="X85" i="44"/>
  <c r="Y85" i="44" s="1"/>
  <c r="V85" i="44"/>
  <c r="W85" i="44" s="1"/>
  <c r="T85" i="44"/>
  <c r="U85" i="44" s="1"/>
  <c r="R85" i="44"/>
  <c r="S85" i="44" s="1"/>
  <c r="P85" i="44"/>
  <c r="Q85" i="44" s="1"/>
  <c r="N85" i="44"/>
  <c r="O85" i="44" s="1"/>
  <c r="L85" i="44"/>
  <c r="M85" i="44" s="1"/>
  <c r="J85" i="44"/>
  <c r="K85" i="44" s="1"/>
  <c r="AY84" i="44"/>
  <c r="AR84" i="44"/>
  <c r="AO84" i="44"/>
  <c r="AM84" i="44"/>
  <c r="AL84" i="44"/>
  <c r="AJ84" i="44"/>
  <c r="AE84" i="44"/>
  <c r="AF84" i="44" s="1"/>
  <c r="AC84" i="44"/>
  <c r="AB84" i="44"/>
  <c r="Y84" i="44"/>
  <c r="X84" i="44"/>
  <c r="V84" i="44"/>
  <c r="W84" i="44" s="1"/>
  <c r="T84" i="44"/>
  <c r="U84" i="44" s="1"/>
  <c r="R84" i="44"/>
  <c r="S84" i="44" s="1"/>
  <c r="P84" i="44"/>
  <c r="Q84" i="44" s="1"/>
  <c r="O84" i="44"/>
  <c r="N84" i="44"/>
  <c r="L84" i="44"/>
  <c r="M84" i="44" s="1"/>
  <c r="J84" i="44"/>
  <c r="K84" i="44" s="1"/>
  <c r="AY83" i="44"/>
  <c r="AR83" i="44"/>
  <c r="AO83" i="44"/>
  <c r="AM83" i="44"/>
  <c r="AL83" i="44"/>
  <c r="AJ83" i="44"/>
  <c r="AE83" i="44"/>
  <c r="AF83" i="44" s="1"/>
  <c r="AC83" i="44"/>
  <c r="AB83" i="44"/>
  <c r="Y83" i="44"/>
  <c r="X83" i="44"/>
  <c r="V83" i="44"/>
  <c r="W83" i="44" s="1"/>
  <c r="T83" i="44"/>
  <c r="U83" i="44" s="1"/>
  <c r="R83" i="44"/>
  <c r="S83" i="44" s="1"/>
  <c r="Q83" i="44"/>
  <c r="P83" i="44"/>
  <c r="N83" i="44"/>
  <c r="O83" i="44" s="1"/>
  <c r="L83" i="44"/>
  <c r="M83" i="44" s="1"/>
  <c r="J83" i="44"/>
  <c r="K83" i="44" s="1"/>
  <c r="AY82" i="44"/>
  <c r="AR82" i="44"/>
  <c r="AO82" i="44"/>
  <c r="AM82" i="44"/>
  <c r="AL82" i="44"/>
  <c r="AJ82" i="44"/>
  <c r="AF82" i="44"/>
  <c r="AE82" i="44"/>
  <c r="AC82" i="44"/>
  <c r="AB82" i="44"/>
  <c r="X82" i="44"/>
  <c r="Y82" i="44" s="1"/>
  <c r="V82" i="44"/>
  <c r="W82" i="44" s="1"/>
  <c r="T82" i="44"/>
  <c r="U82" i="44" s="1"/>
  <c r="R82" i="44"/>
  <c r="S82" i="44" s="1"/>
  <c r="P82" i="44"/>
  <c r="Q82" i="44" s="1"/>
  <c r="N82" i="44"/>
  <c r="O82" i="44" s="1"/>
  <c r="L82" i="44"/>
  <c r="M82" i="44" s="1"/>
  <c r="J82" i="44"/>
  <c r="K82" i="44" s="1"/>
  <c r="AY81" i="44"/>
  <c r="AR81" i="44"/>
  <c r="AO81" i="44"/>
  <c r="AM81" i="44"/>
  <c r="AL81" i="44"/>
  <c r="AJ81" i="44"/>
  <c r="AE81" i="44"/>
  <c r="AF81" i="44" s="1"/>
  <c r="AC81" i="44"/>
  <c r="AB81" i="44"/>
  <c r="X81" i="44"/>
  <c r="Y81" i="44" s="1"/>
  <c r="V81" i="44"/>
  <c r="W81" i="44" s="1"/>
  <c r="T81" i="44"/>
  <c r="U81" i="44" s="1"/>
  <c r="R81" i="44"/>
  <c r="S81" i="44" s="1"/>
  <c r="Q81" i="44"/>
  <c r="P81" i="44"/>
  <c r="N81" i="44"/>
  <c r="O81" i="44" s="1"/>
  <c r="L81" i="44"/>
  <c r="M81" i="44" s="1"/>
  <c r="J81" i="44"/>
  <c r="K81" i="44" s="1"/>
  <c r="AY80" i="44"/>
  <c r="AR80" i="44"/>
  <c r="AO80" i="44"/>
  <c r="AM80" i="44"/>
  <c r="AL80" i="44"/>
  <c r="AJ80" i="44"/>
  <c r="AF80" i="44"/>
  <c r="AE80" i="44"/>
  <c r="AC80" i="44"/>
  <c r="AB80" i="44"/>
  <c r="X80" i="44"/>
  <c r="Y80" i="44" s="1"/>
  <c r="V80" i="44"/>
  <c r="W80" i="44" s="1"/>
  <c r="T80" i="44"/>
  <c r="U80" i="44" s="1"/>
  <c r="R80" i="44"/>
  <c r="S80" i="44" s="1"/>
  <c r="P80" i="44"/>
  <c r="Q80" i="44" s="1"/>
  <c r="N80" i="44"/>
  <c r="O80" i="44" s="1"/>
  <c r="L80" i="44"/>
  <c r="M80" i="44" s="1"/>
  <c r="J80" i="44"/>
  <c r="K80" i="44" s="1"/>
  <c r="AY79" i="44"/>
  <c r="AR79" i="44"/>
  <c r="AO79" i="44"/>
  <c r="AM79" i="44"/>
  <c r="AL79" i="44"/>
  <c r="AJ79" i="44"/>
  <c r="AE79" i="44"/>
  <c r="AF79" i="44" s="1"/>
  <c r="AC79" i="44"/>
  <c r="AB79" i="44"/>
  <c r="X79" i="44"/>
  <c r="Y79" i="44" s="1"/>
  <c r="V79" i="44"/>
  <c r="W79" i="44" s="1"/>
  <c r="T79" i="44"/>
  <c r="U79" i="44" s="1"/>
  <c r="R79" i="44"/>
  <c r="S79" i="44" s="1"/>
  <c r="Q79" i="44"/>
  <c r="P79" i="44"/>
  <c r="N79" i="44"/>
  <c r="O79" i="44" s="1"/>
  <c r="L79" i="44"/>
  <c r="M79" i="44" s="1"/>
  <c r="J79" i="44"/>
  <c r="K79" i="44" s="1"/>
  <c r="AY78" i="44"/>
  <c r="AR78" i="44"/>
  <c r="AO78" i="44"/>
  <c r="AM78" i="44"/>
  <c r="AL78" i="44"/>
  <c r="AJ78" i="44"/>
  <c r="AF78" i="44"/>
  <c r="AE78" i="44"/>
  <c r="AC78" i="44"/>
  <c r="AB78" i="44"/>
  <c r="X78" i="44"/>
  <c r="Y78" i="44" s="1"/>
  <c r="V78" i="44"/>
  <c r="W78" i="44" s="1"/>
  <c r="T78" i="44"/>
  <c r="U78" i="44" s="1"/>
  <c r="R78" i="44"/>
  <c r="S78" i="44" s="1"/>
  <c r="P78" i="44"/>
  <c r="Q78" i="44" s="1"/>
  <c r="N78" i="44"/>
  <c r="O78" i="44" s="1"/>
  <c r="L78" i="44"/>
  <c r="M78" i="44" s="1"/>
  <c r="J78" i="44"/>
  <c r="K78" i="44" s="1"/>
  <c r="AY77" i="44"/>
  <c r="AR77" i="44"/>
  <c r="AO77" i="44"/>
  <c r="AM77" i="44"/>
  <c r="AL77" i="44"/>
  <c r="AJ77" i="44"/>
  <c r="AE77" i="44"/>
  <c r="AF77" i="44" s="1"/>
  <c r="AC77" i="44"/>
  <c r="AB77" i="44"/>
  <c r="X77" i="44"/>
  <c r="Y77" i="44" s="1"/>
  <c r="V77" i="44"/>
  <c r="W77" i="44" s="1"/>
  <c r="U77" i="44"/>
  <c r="T77" i="44"/>
  <c r="R77" i="44"/>
  <c r="S77" i="44" s="1"/>
  <c r="P77" i="44"/>
  <c r="Q77" i="44" s="1"/>
  <c r="N77" i="44"/>
  <c r="O77" i="44" s="1"/>
  <c r="M77" i="44"/>
  <c r="L77" i="44"/>
  <c r="J77" i="44"/>
  <c r="K77" i="44" s="1"/>
  <c r="AY76" i="44"/>
  <c r="AR76" i="44"/>
  <c r="AO76" i="44"/>
  <c r="AM76" i="44"/>
  <c r="AL76" i="44"/>
  <c r="AJ76" i="44"/>
  <c r="AE76" i="44"/>
  <c r="AF76" i="44" s="1"/>
  <c r="AC76" i="44"/>
  <c r="AB76" i="44"/>
  <c r="X76" i="44"/>
  <c r="Y76" i="44" s="1"/>
  <c r="V76" i="44"/>
  <c r="W76" i="44" s="1"/>
  <c r="T76" i="44"/>
  <c r="U76" i="44" s="1"/>
  <c r="R76" i="44"/>
  <c r="S76" i="44" s="1"/>
  <c r="P76" i="44"/>
  <c r="Q76" i="44" s="1"/>
  <c r="N76" i="44"/>
  <c r="O76" i="44" s="1"/>
  <c r="M76" i="44"/>
  <c r="L76" i="44"/>
  <c r="J76" i="44"/>
  <c r="K76" i="44" s="1"/>
  <c r="AY75" i="44"/>
  <c r="AR75" i="44"/>
  <c r="AO75" i="44"/>
  <c r="AM75" i="44"/>
  <c r="AL75" i="44"/>
  <c r="AJ75" i="44"/>
  <c r="AF75" i="44"/>
  <c r="AE75" i="44"/>
  <c r="AC75" i="44"/>
  <c r="AB75" i="44"/>
  <c r="Y75" i="44"/>
  <c r="X75" i="44"/>
  <c r="V75" i="44"/>
  <c r="W75" i="44" s="1"/>
  <c r="T75" i="44"/>
  <c r="U75" i="44" s="1"/>
  <c r="R75" i="44"/>
  <c r="S75" i="44" s="1"/>
  <c r="P75" i="44"/>
  <c r="Q75" i="44" s="1"/>
  <c r="N75" i="44"/>
  <c r="O75" i="44" s="1"/>
  <c r="L75" i="44"/>
  <c r="M75" i="44" s="1"/>
  <c r="J75" i="44"/>
  <c r="K75" i="44" s="1"/>
  <c r="AY74" i="44"/>
  <c r="AR74" i="44"/>
  <c r="AO74" i="44"/>
  <c r="AM74" i="44"/>
  <c r="AL74" i="44"/>
  <c r="AJ74" i="44"/>
  <c r="AE74" i="44"/>
  <c r="AF74" i="44" s="1"/>
  <c r="AC74" i="44"/>
  <c r="AB74" i="44"/>
  <c r="X74" i="44"/>
  <c r="Y74" i="44" s="1"/>
  <c r="V74" i="44"/>
  <c r="W74" i="44" s="1"/>
  <c r="U74" i="44"/>
  <c r="T74" i="44"/>
  <c r="R74" i="44"/>
  <c r="S74" i="44" s="1"/>
  <c r="P74" i="44"/>
  <c r="Q74" i="44" s="1"/>
  <c r="N74" i="44"/>
  <c r="O74" i="44" s="1"/>
  <c r="L74" i="44"/>
  <c r="M74" i="44" s="1"/>
  <c r="J74" i="44"/>
  <c r="K74" i="44" s="1"/>
  <c r="AY73" i="44"/>
  <c r="AR73" i="44"/>
  <c r="AO73" i="44"/>
  <c r="AM73" i="44"/>
  <c r="AL73" i="44"/>
  <c r="AJ73" i="44"/>
  <c r="AE73" i="44"/>
  <c r="AF73" i="44" s="1"/>
  <c r="AC73" i="44"/>
  <c r="AB73" i="44"/>
  <c r="Y73" i="44"/>
  <c r="X73" i="44"/>
  <c r="V73" i="44"/>
  <c r="W73" i="44" s="1"/>
  <c r="T73" i="44"/>
  <c r="U73" i="44" s="1"/>
  <c r="R73" i="44"/>
  <c r="S73" i="44" s="1"/>
  <c r="Q73" i="44"/>
  <c r="P73" i="44"/>
  <c r="N73" i="44"/>
  <c r="O73" i="44" s="1"/>
  <c r="L73" i="44"/>
  <c r="M73" i="44" s="1"/>
  <c r="J73" i="44"/>
  <c r="K73" i="44" s="1"/>
  <c r="AY72" i="44"/>
  <c r="AR72" i="44"/>
  <c r="AO72" i="44"/>
  <c r="AM72" i="44"/>
  <c r="AL72" i="44"/>
  <c r="AJ72" i="44"/>
  <c r="AF72" i="44"/>
  <c r="AE72" i="44"/>
  <c r="AC72" i="44"/>
  <c r="AB72" i="44"/>
  <c r="X72" i="44"/>
  <c r="Y72" i="44" s="1"/>
  <c r="V72" i="44"/>
  <c r="W72" i="44" s="1"/>
  <c r="U72" i="44"/>
  <c r="T72" i="44"/>
  <c r="R72" i="44"/>
  <c r="S72" i="44" s="1"/>
  <c r="P72" i="44"/>
  <c r="Q72" i="44" s="1"/>
  <c r="N72" i="44"/>
  <c r="O72" i="44" s="1"/>
  <c r="L72" i="44"/>
  <c r="M72" i="44" s="1"/>
  <c r="J72" i="44"/>
  <c r="K72" i="44" s="1"/>
  <c r="AY71" i="44"/>
  <c r="AR71" i="44"/>
  <c r="AO71" i="44"/>
  <c r="AM71" i="44"/>
  <c r="AL71" i="44"/>
  <c r="AJ71" i="44"/>
  <c r="AE71" i="44"/>
  <c r="AF71" i="44" s="1"/>
  <c r="AC71" i="44"/>
  <c r="AB71" i="44"/>
  <c r="Y71" i="44"/>
  <c r="X71" i="44"/>
  <c r="V71" i="44"/>
  <c r="W71" i="44" s="1"/>
  <c r="T71" i="44"/>
  <c r="U71" i="44" s="1"/>
  <c r="R71" i="44"/>
  <c r="S71" i="44" s="1"/>
  <c r="P71" i="44"/>
  <c r="Q71" i="44" s="1"/>
  <c r="N71" i="44"/>
  <c r="O71" i="44" s="1"/>
  <c r="L71" i="44"/>
  <c r="M71" i="44" s="1"/>
  <c r="J71" i="44"/>
  <c r="K71" i="44" s="1"/>
  <c r="AY70" i="44"/>
  <c r="AR70" i="44"/>
  <c r="AO70" i="44"/>
  <c r="AM70" i="44"/>
  <c r="AL70" i="44"/>
  <c r="AJ70" i="44"/>
  <c r="AE70" i="44"/>
  <c r="AF70" i="44" s="1"/>
  <c r="AC70" i="44"/>
  <c r="AB70" i="44"/>
  <c r="X70" i="44"/>
  <c r="Y70" i="44" s="1"/>
  <c r="V70" i="44"/>
  <c r="W70" i="44" s="1"/>
  <c r="T70" i="44"/>
  <c r="U70" i="44" s="1"/>
  <c r="R70" i="44"/>
  <c r="S70" i="44" s="1"/>
  <c r="P70" i="44"/>
  <c r="Q70" i="44" s="1"/>
  <c r="N70" i="44"/>
  <c r="O70" i="44" s="1"/>
  <c r="L70" i="44"/>
  <c r="M70" i="44" s="1"/>
  <c r="J70" i="44"/>
  <c r="K70" i="44" s="1"/>
  <c r="AY69" i="44"/>
  <c r="AR69" i="44"/>
  <c r="AO69" i="44"/>
  <c r="AM69" i="44"/>
  <c r="AL69" i="44"/>
  <c r="AJ69" i="44"/>
  <c r="AE69" i="44"/>
  <c r="AF69" i="44" s="1"/>
  <c r="AC69" i="44"/>
  <c r="AB69" i="44"/>
  <c r="Y69" i="44"/>
  <c r="X69" i="44"/>
  <c r="V69" i="44"/>
  <c r="W69" i="44" s="1"/>
  <c r="T69" i="44"/>
  <c r="U69" i="44" s="1"/>
  <c r="R69" i="44"/>
  <c r="S69" i="44" s="1"/>
  <c r="P69" i="44"/>
  <c r="Q69" i="44" s="1"/>
  <c r="N69" i="44"/>
  <c r="O69" i="44" s="1"/>
  <c r="L69" i="44"/>
  <c r="M69" i="44" s="1"/>
  <c r="J69" i="44"/>
  <c r="K69" i="44" s="1"/>
  <c r="AY68" i="44"/>
  <c r="AR68" i="44"/>
  <c r="AO68" i="44"/>
  <c r="AM68" i="44"/>
  <c r="AL68" i="44"/>
  <c r="AJ68" i="44"/>
  <c r="AE68" i="44"/>
  <c r="AF68" i="44" s="1"/>
  <c r="AC68" i="44"/>
  <c r="AB68" i="44"/>
  <c r="X68" i="44"/>
  <c r="Y68" i="44" s="1"/>
  <c r="V68" i="44"/>
  <c r="W68" i="44" s="1"/>
  <c r="T68" i="44"/>
  <c r="U68" i="44" s="1"/>
  <c r="R68" i="44"/>
  <c r="S68" i="44" s="1"/>
  <c r="P68" i="44"/>
  <c r="Q68" i="44" s="1"/>
  <c r="N68" i="44"/>
  <c r="O68" i="44" s="1"/>
  <c r="L68" i="44"/>
  <c r="M68" i="44" s="1"/>
  <c r="J68" i="44"/>
  <c r="K68" i="44" s="1"/>
  <c r="AY67" i="44"/>
  <c r="AR67" i="44"/>
  <c r="AO67" i="44"/>
  <c r="AM67" i="44"/>
  <c r="AL67" i="44"/>
  <c r="AJ67" i="44"/>
  <c r="AF67" i="44"/>
  <c r="AE67" i="44"/>
  <c r="AC67" i="44"/>
  <c r="AB67" i="44"/>
  <c r="X67" i="44"/>
  <c r="Y67" i="44" s="1"/>
  <c r="V67" i="44"/>
  <c r="W67" i="44" s="1"/>
  <c r="T67" i="44"/>
  <c r="U67" i="44" s="1"/>
  <c r="R67" i="44"/>
  <c r="S67" i="44" s="1"/>
  <c r="P67" i="44"/>
  <c r="Q67" i="44" s="1"/>
  <c r="N67" i="44"/>
  <c r="O67" i="44" s="1"/>
  <c r="M67" i="44"/>
  <c r="L67" i="44"/>
  <c r="K67" i="44"/>
  <c r="J67" i="44"/>
  <c r="AY66" i="44"/>
  <c r="AR66" i="44"/>
  <c r="AO66" i="44"/>
  <c r="AM66" i="44"/>
  <c r="AL66" i="44"/>
  <c r="AJ66" i="44"/>
  <c r="AE66" i="44"/>
  <c r="AF66" i="44" s="1"/>
  <c r="AC66" i="44"/>
  <c r="AB66" i="44"/>
  <c r="X66" i="44"/>
  <c r="Y66" i="44" s="1"/>
  <c r="W66" i="44"/>
  <c r="V66" i="44"/>
  <c r="U66" i="44"/>
  <c r="T66" i="44"/>
  <c r="R66" i="44"/>
  <c r="S66" i="44" s="1"/>
  <c r="P66" i="44"/>
  <c r="Q66" i="44" s="1"/>
  <c r="N66" i="44"/>
  <c r="O66" i="44" s="1"/>
  <c r="L66" i="44"/>
  <c r="M66" i="44" s="1"/>
  <c r="J66" i="44"/>
  <c r="K66" i="44" s="1"/>
  <c r="AY65" i="44"/>
  <c r="AR65" i="44"/>
  <c r="AO65" i="44"/>
  <c r="AM65" i="44"/>
  <c r="AL65" i="44"/>
  <c r="AJ65" i="44"/>
  <c r="AE65" i="44"/>
  <c r="AF65" i="44" s="1"/>
  <c r="AC65" i="44"/>
  <c r="AB65" i="44"/>
  <c r="X65" i="44"/>
  <c r="Y65" i="44" s="1"/>
  <c r="V65" i="44"/>
  <c r="W65" i="44" s="1"/>
  <c r="T65" i="44"/>
  <c r="U65" i="44" s="1"/>
  <c r="R65" i="44"/>
  <c r="S65" i="44" s="1"/>
  <c r="P65" i="44"/>
  <c r="Q65" i="44" s="1"/>
  <c r="N65" i="44"/>
  <c r="O65" i="44" s="1"/>
  <c r="L65" i="44"/>
  <c r="M65" i="44" s="1"/>
  <c r="J65" i="44"/>
  <c r="K65" i="44" s="1"/>
  <c r="AY64" i="44"/>
  <c r="AR64" i="44"/>
  <c r="AO64" i="44"/>
  <c r="AM64" i="44"/>
  <c r="AL64" i="44"/>
  <c r="AJ64" i="44"/>
  <c r="AE64" i="44"/>
  <c r="AF64" i="44" s="1"/>
  <c r="AC64" i="44"/>
  <c r="AB64" i="44"/>
  <c r="X64" i="44"/>
  <c r="Y64" i="44" s="1"/>
  <c r="V64" i="44"/>
  <c r="W64" i="44" s="1"/>
  <c r="T64" i="44"/>
  <c r="U64" i="44" s="1"/>
  <c r="R64" i="44"/>
  <c r="S64" i="44" s="1"/>
  <c r="P64" i="44"/>
  <c r="Q64" i="44" s="1"/>
  <c r="N64" i="44"/>
  <c r="O64" i="44" s="1"/>
  <c r="L64" i="44"/>
  <c r="M64" i="44" s="1"/>
  <c r="J64" i="44"/>
  <c r="K64" i="44" s="1"/>
  <c r="AY63" i="44"/>
  <c r="AR63" i="44"/>
  <c r="AO63" i="44"/>
  <c r="AM63" i="44"/>
  <c r="AL63" i="44"/>
  <c r="AJ63" i="44"/>
  <c r="AE63" i="44"/>
  <c r="AF63" i="44" s="1"/>
  <c r="AC63" i="44"/>
  <c r="AB63" i="44"/>
  <c r="X63" i="44"/>
  <c r="Y63" i="44" s="1"/>
  <c r="V63" i="44"/>
  <c r="W63" i="44" s="1"/>
  <c r="T63" i="44"/>
  <c r="U63" i="44" s="1"/>
  <c r="R63" i="44"/>
  <c r="S63" i="44" s="1"/>
  <c r="P63" i="44"/>
  <c r="Q63" i="44" s="1"/>
  <c r="N63" i="44"/>
  <c r="O63" i="44" s="1"/>
  <c r="L63" i="44"/>
  <c r="M63" i="44" s="1"/>
  <c r="J63" i="44"/>
  <c r="K63" i="44" s="1"/>
  <c r="AY62" i="44"/>
  <c r="AR62" i="44"/>
  <c r="AO62" i="44"/>
  <c r="AM62" i="44"/>
  <c r="AL62" i="44"/>
  <c r="AJ62" i="44"/>
  <c r="AE62" i="44"/>
  <c r="AF62" i="44" s="1"/>
  <c r="AC62" i="44"/>
  <c r="AB62" i="44"/>
  <c r="X62" i="44"/>
  <c r="Y62" i="44" s="1"/>
  <c r="V62" i="44"/>
  <c r="W62" i="44" s="1"/>
  <c r="T62" i="44"/>
  <c r="U62" i="44" s="1"/>
  <c r="R62" i="44"/>
  <c r="S62" i="44" s="1"/>
  <c r="P62" i="44"/>
  <c r="Q62" i="44" s="1"/>
  <c r="N62" i="44"/>
  <c r="O62" i="44" s="1"/>
  <c r="L62" i="44"/>
  <c r="M62" i="44" s="1"/>
  <c r="J62" i="44"/>
  <c r="K62" i="44" s="1"/>
  <c r="AY61" i="44"/>
  <c r="AR61" i="44"/>
  <c r="AO61" i="44"/>
  <c r="AM61" i="44"/>
  <c r="AL61" i="44"/>
  <c r="AJ61" i="44"/>
  <c r="AE61" i="44"/>
  <c r="AF61" i="44" s="1"/>
  <c r="AC61" i="44"/>
  <c r="AB61" i="44"/>
  <c r="X61" i="44"/>
  <c r="Y61" i="44" s="1"/>
  <c r="V61" i="44"/>
  <c r="W61" i="44" s="1"/>
  <c r="T61" i="44"/>
  <c r="U61" i="44" s="1"/>
  <c r="R61" i="44"/>
  <c r="S61" i="44" s="1"/>
  <c r="P61" i="44"/>
  <c r="Q61" i="44" s="1"/>
  <c r="N61" i="44"/>
  <c r="O61" i="44" s="1"/>
  <c r="L61" i="44"/>
  <c r="M61" i="44" s="1"/>
  <c r="J61" i="44"/>
  <c r="K61" i="44" s="1"/>
  <c r="AY60" i="44"/>
  <c r="AR60" i="44"/>
  <c r="AO60" i="44"/>
  <c r="AM60" i="44"/>
  <c r="AL60" i="44"/>
  <c r="AJ60" i="44"/>
  <c r="AE60" i="44"/>
  <c r="AF60" i="44" s="1"/>
  <c r="AC60" i="44"/>
  <c r="AB60" i="44"/>
  <c r="X60" i="44"/>
  <c r="Y60" i="44" s="1"/>
  <c r="V60" i="44"/>
  <c r="W60" i="44" s="1"/>
  <c r="T60" i="44"/>
  <c r="U60" i="44" s="1"/>
  <c r="R60" i="44"/>
  <c r="S60" i="44" s="1"/>
  <c r="P60" i="44"/>
  <c r="Q60" i="44" s="1"/>
  <c r="N60" i="44"/>
  <c r="O60" i="44" s="1"/>
  <c r="L60" i="44"/>
  <c r="M60" i="44" s="1"/>
  <c r="J60" i="44"/>
  <c r="K60" i="44" s="1"/>
  <c r="AY59" i="44"/>
  <c r="AR59" i="44"/>
  <c r="AO59" i="44"/>
  <c r="AM59" i="44"/>
  <c r="AL59" i="44"/>
  <c r="AJ59" i="44"/>
  <c r="AE59" i="44"/>
  <c r="AF59" i="44" s="1"/>
  <c r="AC59" i="44"/>
  <c r="AB59" i="44"/>
  <c r="X59" i="44"/>
  <c r="Y59" i="44" s="1"/>
  <c r="V59" i="44"/>
  <c r="W59" i="44" s="1"/>
  <c r="T59" i="44"/>
  <c r="U59" i="44" s="1"/>
  <c r="R59" i="44"/>
  <c r="S59" i="44" s="1"/>
  <c r="P59" i="44"/>
  <c r="Q59" i="44" s="1"/>
  <c r="N59" i="44"/>
  <c r="O59" i="44" s="1"/>
  <c r="L59" i="44"/>
  <c r="M59" i="44" s="1"/>
  <c r="J59" i="44"/>
  <c r="K59" i="44" s="1"/>
  <c r="AY58" i="44"/>
  <c r="AR58" i="44"/>
  <c r="AO58" i="44"/>
  <c r="AM58" i="44"/>
  <c r="AL58" i="44"/>
  <c r="AJ58" i="44"/>
  <c r="AE58" i="44"/>
  <c r="AF58" i="44" s="1"/>
  <c r="AC58" i="44"/>
  <c r="AB58" i="44"/>
  <c r="X58" i="44"/>
  <c r="Y58" i="44" s="1"/>
  <c r="V58" i="44"/>
  <c r="W58" i="44" s="1"/>
  <c r="T58" i="44"/>
  <c r="U58" i="44" s="1"/>
  <c r="R58" i="44"/>
  <c r="S58" i="44" s="1"/>
  <c r="P58" i="44"/>
  <c r="Q58" i="44" s="1"/>
  <c r="N58" i="44"/>
  <c r="O58" i="44" s="1"/>
  <c r="L58" i="44"/>
  <c r="M58" i="44" s="1"/>
  <c r="J58" i="44"/>
  <c r="K58" i="44" s="1"/>
  <c r="AY57" i="44"/>
  <c r="AR57" i="44"/>
  <c r="AO57" i="44"/>
  <c r="AM57" i="44"/>
  <c r="AL57" i="44"/>
  <c r="AJ57" i="44"/>
  <c r="AE57" i="44"/>
  <c r="AF57" i="44" s="1"/>
  <c r="AC57" i="44"/>
  <c r="AB57" i="44"/>
  <c r="X57" i="44"/>
  <c r="Y57" i="44" s="1"/>
  <c r="V57" i="44"/>
  <c r="W57" i="44" s="1"/>
  <c r="T57" i="44"/>
  <c r="U57" i="44" s="1"/>
  <c r="R57" i="44"/>
  <c r="S57" i="44" s="1"/>
  <c r="P57" i="44"/>
  <c r="Q57" i="44" s="1"/>
  <c r="N57" i="44"/>
  <c r="O57" i="44" s="1"/>
  <c r="L57" i="44"/>
  <c r="M57" i="44" s="1"/>
  <c r="J57" i="44"/>
  <c r="K57" i="44" s="1"/>
  <c r="AY56" i="44"/>
  <c r="AR56" i="44"/>
  <c r="AO56" i="44"/>
  <c r="AM56" i="44"/>
  <c r="AL56" i="44"/>
  <c r="AJ56" i="44"/>
  <c r="AE56" i="44"/>
  <c r="AF56" i="44" s="1"/>
  <c r="AC56" i="44"/>
  <c r="AB56" i="44"/>
  <c r="X56" i="44"/>
  <c r="Y56" i="44" s="1"/>
  <c r="V56" i="44"/>
  <c r="W56" i="44" s="1"/>
  <c r="T56" i="44"/>
  <c r="U56" i="44" s="1"/>
  <c r="R56" i="44"/>
  <c r="S56" i="44" s="1"/>
  <c r="P56" i="44"/>
  <c r="Q56" i="44" s="1"/>
  <c r="N56" i="44"/>
  <c r="O56" i="44" s="1"/>
  <c r="L56" i="44"/>
  <c r="M56" i="44" s="1"/>
  <c r="J56" i="44"/>
  <c r="K56" i="44" s="1"/>
  <c r="AY55" i="44"/>
  <c r="AR55" i="44"/>
  <c r="AO55" i="44"/>
  <c r="AM55" i="44"/>
  <c r="AL55" i="44"/>
  <c r="AJ55" i="44"/>
  <c r="AE55" i="44"/>
  <c r="AF55" i="44" s="1"/>
  <c r="AC55" i="44"/>
  <c r="AB55" i="44"/>
  <c r="X55" i="44"/>
  <c r="Y55" i="44" s="1"/>
  <c r="V55" i="44"/>
  <c r="W55" i="44" s="1"/>
  <c r="T55" i="44"/>
  <c r="U55" i="44" s="1"/>
  <c r="R55" i="44"/>
  <c r="S55" i="44" s="1"/>
  <c r="P55" i="44"/>
  <c r="Q55" i="44" s="1"/>
  <c r="N55" i="44"/>
  <c r="O55" i="44" s="1"/>
  <c r="L55" i="44"/>
  <c r="M55" i="44" s="1"/>
  <c r="J55" i="44"/>
  <c r="K55" i="44" s="1"/>
  <c r="AY54" i="44"/>
  <c r="AR54" i="44"/>
  <c r="AO54" i="44"/>
  <c r="AM54" i="44"/>
  <c r="AL54" i="44"/>
  <c r="AJ54" i="44"/>
  <c r="AE54" i="44"/>
  <c r="AF54" i="44" s="1"/>
  <c r="AC54" i="44"/>
  <c r="AB54" i="44"/>
  <c r="X54" i="44"/>
  <c r="Y54" i="44" s="1"/>
  <c r="V54" i="44"/>
  <c r="W54" i="44" s="1"/>
  <c r="T54" i="44"/>
  <c r="U54" i="44" s="1"/>
  <c r="R54" i="44"/>
  <c r="S54" i="44" s="1"/>
  <c r="Q54" i="44"/>
  <c r="P54" i="44"/>
  <c r="N54" i="44"/>
  <c r="O54" i="44" s="1"/>
  <c r="L54" i="44"/>
  <c r="M54" i="44" s="1"/>
  <c r="J54" i="44"/>
  <c r="K54" i="44" s="1"/>
  <c r="AY53" i="44"/>
  <c r="AR53" i="44"/>
  <c r="AO53" i="44"/>
  <c r="AM53" i="44"/>
  <c r="AL53" i="44"/>
  <c r="AJ53" i="44"/>
  <c r="AE53" i="44"/>
  <c r="AF53" i="44" s="1"/>
  <c r="AC53" i="44"/>
  <c r="AB53" i="44"/>
  <c r="X53" i="44"/>
  <c r="Y53" i="44" s="1"/>
  <c r="V53" i="44"/>
  <c r="W53" i="44" s="1"/>
  <c r="T53" i="44"/>
  <c r="U53" i="44" s="1"/>
  <c r="R53" i="44"/>
  <c r="S53" i="44" s="1"/>
  <c r="P53" i="44"/>
  <c r="Q53" i="44" s="1"/>
  <c r="N53" i="44"/>
  <c r="O53" i="44" s="1"/>
  <c r="M53" i="44"/>
  <c r="L53" i="44"/>
  <c r="J53" i="44"/>
  <c r="K53" i="44" s="1"/>
  <c r="AY52" i="44"/>
  <c r="AR52" i="44"/>
  <c r="AO52" i="44"/>
  <c r="AM52" i="44"/>
  <c r="AL52" i="44"/>
  <c r="AJ52" i="44"/>
  <c r="AE52" i="44"/>
  <c r="AF52" i="44" s="1"/>
  <c r="AC52" i="44"/>
  <c r="AB52" i="44"/>
  <c r="X52" i="44"/>
  <c r="Y52" i="44" s="1"/>
  <c r="V52" i="44"/>
  <c r="W52" i="44" s="1"/>
  <c r="T52" i="44"/>
  <c r="U52" i="44" s="1"/>
  <c r="S52" i="44"/>
  <c r="R52" i="44"/>
  <c r="Q52" i="44"/>
  <c r="P52" i="44"/>
  <c r="N52" i="44"/>
  <c r="O52" i="44" s="1"/>
  <c r="L52" i="44"/>
  <c r="M52" i="44" s="1"/>
  <c r="J52" i="44"/>
  <c r="K52" i="44" s="1"/>
  <c r="AY51" i="44"/>
  <c r="AR51" i="44"/>
  <c r="AO51" i="44"/>
  <c r="AM51" i="44"/>
  <c r="AL51" i="44"/>
  <c r="AJ51" i="44"/>
  <c r="AE51" i="44"/>
  <c r="AF51" i="44" s="1"/>
  <c r="AC51" i="44"/>
  <c r="AB51" i="44"/>
  <c r="Y51" i="44"/>
  <c r="X51" i="44"/>
  <c r="V51" i="44"/>
  <c r="W51" i="44" s="1"/>
  <c r="T51" i="44"/>
  <c r="U51" i="44" s="1"/>
  <c r="R51" i="44"/>
  <c r="S51" i="44" s="1"/>
  <c r="P51" i="44"/>
  <c r="Q51" i="44" s="1"/>
  <c r="O51" i="44"/>
  <c r="N51" i="44"/>
  <c r="M51" i="44"/>
  <c r="L51" i="44"/>
  <c r="J51" i="44"/>
  <c r="K51" i="44" s="1"/>
  <c r="AY50" i="44"/>
  <c r="AR50" i="44"/>
  <c r="AO50" i="44"/>
  <c r="AM50" i="44"/>
  <c r="AL50" i="44"/>
  <c r="AJ50" i="44"/>
  <c r="AE50" i="44"/>
  <c r="AF50" i="44" s="1"/>
  <c r="AC50" i="44"/>
  <c r="AB50" i="44"/>
  <c r="X50" i="44"/>
  <c r="Y50" i="44" s="1"/>
  <c r="V50" i="44"/>
  <c r="W50" i="44" s="1"/>
  <c r="T50" i="44"/>
  <c r="U50" i="44" s="1"/>
  <c r="S50" i="44"/>
  <c r="R50" i="44"/>
  <c r="Q50" i="44"/>
  <c r="P50" i="44"/>
  <c r="N50" i="44"/>
  <c r="O50" i="44" s="1"/>
  <c r="L50" i="44"/>
  <c r="M50" i="44" s="1"/>
  <c r="J50" i="44"/>
  <c r="K50" i="44" s="1"/>
  <c r="AY49" i="44"/>
  <c r="AR49" i="44"/>
  <c r="AO49" i="44"/>
  <c r="AM49" i="44"/>
  <c r="AL49" i="44"/>
  <c r="AJ49" i="44"/>
  <c r="AE49" i="44"/>
  <c r="AF49" i="44" s="1"/>
  <c r="AC49" i="44"/>
  <c r="AB49" i="44"/>
  <c r="X49" i="44"/>
  <c r="Y49" i="44" s="1"/>
  <c r="V49" i="44"/>
  <c r="W49" i="44" s="1"/>
  <c r="T49" i="44"/>
  <c r="U49" i="44" s="1"/>
  <c r="R49" i="44"/>
  <c r="S49" i="44" s="1"/>
  <c r="P49" i="44"/>
  <c r="Q49" i="44" s="1"/>
  <c r="N49" i="44"/>
  <c r="O49" i="44" s="1"/>
  <c r="L49" i="44"/>
  <c r="M49" i="44" s="1"/>
  <c r="J49" i="44"/>
  <c r="K49" i="44" s="1"/>
  <c r="AY48" i="44"/>
  <c r="AR48" i="44"/>
  <c r="AO48" i="44"/>
  <c r="AM48" i="44"/>
  <c r="AL48" i="44"/>
  <c r="AJ48" i="44"/>
  <c r="AF48" i="44"/>
  <c r="AE48" i="44"/>
  <c r="AC48" i="44"/>
  <c r="AB48" i="44"/>
  <c r="X48" i="44"/>
  <c r="Y48" i="44" s="1"/>
  <c r="V48" i="44"/>
  <c r="W48" i="44" s="1"/>
  <c r="T48" i="44"/>
  <c r="U48" i="44" s="1"/>
  <c r="R48" i="44"/>
  <c r="S48" i="44" s="1"/>
  <c r="Q48" i="44"/>
  <c r="P48" i="44"/>
  <c r="N48" i="44"/>
  <c r="O48" i="44" s="1"/>
  <c r="L48" i="44"/>
  <c r="M48" i="44" s="1"/>
  <c r="K48" i="44"/>
  <c r="J48" i="44"/>
  <c r="AY47" i="44"/>
  <c r="AR47" i="44"/>
  <c r="AO47" i="44"/>
  <c r="AM47" i="44"/>
  <c r="AL47" i="44"/>
  <c r="AJ47" i="44"/>
  <c r="AE47" i="44"/>
  <c r="AF47" i="44" s="1"/>
  <c r="AC47" i="44"/>
  <c r="AB47" i="44"/>
  <c r="X47" i="44"/>
  <c r="Y47" i="44" s="1"/>
  <c r="V47" i="44"/>
  <c r="W47" i="44" s="1"/>
  <c r="T47" i="44"/>
  <c r="U47" i="44" s="1"/>
  <c r="R47" i="44"/>
  <c r="S47" i="44" s="1"/>
  <c r="Q47" i="44"/>
  <c r="P47" i="44"/>
  <c r="O47" i="44"/>
  <c r="N47" i="44"/>
  <c r="L47" i="44"/>
  <c r="M47" i="44" s="1"/>
  <c r="J47" i="44"/>
  <c r="K47" i="44" s="1"/>
  <c r="AY46" i="44"/>
  <c r="AR46" i="44"/>
  <c r="AO46" i="44"/>
  <c r="AM46" i="44"/>
  <c r="AL46" i="44"/>
  <c r="AJ46" i="44"/>
  <c r="AE46" i="44"/>
  <c r="AF46" i="44" s="1"/>
  <c r="AC46" i="44"/>
  <c r="AB46" i="44"/>
  <c r="X46" i="44"/>
  <c r="Y46" i="44" s="1"/>
  <c r="V46" i="44"/>
  <c r="W46" i="44" s="1"/>
  <c r="T46" i="44"/>
  <c r="U46" i="44" s="1"/>
  <c r="R46" i="44"/>
  <c r="S46" i="44" s="1"/>
  <c r="P46" i="44"/>
  <c r="Q46" i="44" s="1"/>
  <c r="N46" i="44"/>
  <c r="O46" i="44" s="1"/>
  <c r="L46" i="44"/>
  <c r="M46" i="44" s="1"/>
  <c r="J46" i="44"/>
  <c r="K46" i="44" s="1"/>
  <c r="AY45" i="44"/>
  <c r="AR45" i="44"/>
  <c r="AO45" i="44"/>
  <c r="AM45" i="44"/>
  <c r="AL45" i="44"/>
  <c r="AJ45" i="44"/>
  <c r="AE45" i="44"/>
  <c r="AF45" i="44" s="1"/>
  <c r="AC45" i="44"/>
  <c r="AB45" i="44"/>
  <c r="Y45" i="44"/>
  <c r="X45" i="44"/>
  <c r="W45" i="44"/>
  <c r="V45" i="44"/>
  <c r="T45" i="44"/>
  <c r="U45" i="44" s="1"/>
  <c r="R45" i="44"/>
  <c r="S45" i="44" s="1"/>
  <c r="P45" i="44"/>
  <c r="Q45" i="44" s="1"/>
  <c r="O45" i="44"/>
  <c r="N45" i="44"/>
  <c r="L45" i="44"/>
  <c r="M45" i="44" s="1"/>
  <c r="J45" i="44"/>
  <c r="K45" i="44" s="1"/>
  <c r="AY44" i="44"/>
  <c r="AR44" i="44"/>
  <c r="AO44" i="44"/>
  <c r="AM44" i="44"/>
  <c r="AL44" i="44"/>
  <c r="AJ44" i="44"/>
  <c r="AE44" i="44"/>
  <c r="AF44" i="44" s="1"/>
  <c r="AC44" i="44"/>
  <c r="AB44" i="44"/>
  <c r="X44" i="44"/>
  <c r="Y44" i="44" s="1"/>
  <c r="V44" i="44"/>
  <c r="W44" i="44" s="1"/>
  <c r="T44" i="44"/>
  <c r="U44" i="44" s="1"/>
  <c r="R44" i="44"/>
  <c r="S44" i="44" s="1"/>
  <c r="P44" i="44"/>
  <c r="Q44" i="44" s="1"/>
  <c r="N44" i="44"/>
  <c r="O44" i="44" s="1"/>
  <c r="L44" i="44"/>
  <c r="M44" i="44" s="1"/>
  <c r="J44" i="44"/>
  <c r="K44" i="44" s="1"/>
  <c r="AY43" i="44"/>
  <c r="AR43" i="44"/>
  <c r="AO43" i="44"/>
  <c r="AM43" i="44"/>
  <c r="AL43" i="44"/>
  <c r="AJ43" i="44"/>
  <c r="AE43" i="44"/>
  <c r="AF43" i="44" s="1"/>
  <c r="AC43" i="44"/>
  <c r="AB43" i="44"/>
  <c r="Y43" i="44"/>
  <c r="X43" i="44"/>
  <c r="V43" i="44"/>
  <c r="W43" i="44" s="1"/>
  <c r="T43" i="44"/>
  <c r="U43" i="44" s="1"/>
  <c r="R43" i="44"/>
  <c r="S43" i="44" s="1"/>
  <c r="Q43" i="44"/>
  <c r="P43" i="44"/>
  <c r="O43" i="44"/>
  <c r="N43" i="44"/>
  <c r="L43" i="44"/>
  <c r="M43" i="44" s="1"/>
  <c r="J43" i="44"/>
  <c r="K43" i="44" s="1"/>
  <c r="AY42" i="44"/>
  <c r="AR42" i="44"/>
  <c r="AO42" i="44"/>
  <c r="AM42" i="44"/>
  <c r="AL42" i="44"/>
  <c r="AJ42" i="44"/>
  <c r="AE42" i="44"/>
  <c r="AF42" i="44" s="1"/>
  <c r="AC42" i="44"/>
  <c r="AB42" i="44"/>
  <c r="X42" i="44"/>
  <c r="Y42" i="44" s="1"/>
  <c r="V42" i="44"/>
  <c r="W42" i="44" s="1"/>
  <c r="T42" i="44"/>
  <c r="U42" i="44" s="1"/>
  <c r="R42" i="44"/>
  <c r="S42" i="44" s="1"/>
  <c r="P42" i="44"/>
  <c r="Q42" i="44" s="1"/>
  <c r="N42" i="44"/>
  <c r="O42" i="44" s="1"/>
  <c r="L42" i="44"/>
  <c r="M42" i="44" s="1"/>
  <c r="J42" i="44"/>
  <c r="K42" i="44" s="1"/>
  <c r="AY41" i="44"/>
  <c r="AR41" i="44"/>
  <c r="AO41" i="44"/>
  <c r="AM41" i="44"/>
  <c r="AL41" i="44"/>
  <c r="AJ41" i="44"/>
  <c r="AE41" i="44"/>
  <c r="AF41" i="44" s="1"/>
  <c r="AC41" i="44"/>
  <c r="AB41" i="44"/>
  <c r="Y41" i="44"/>
  <c r="X41" i="44"/>
  <c r="W41" i="44"/>
  <c r="V41" i="44"/>
  <c r="T41" i="44"/>
  <c r="U41" i="44" s="1"/>
  <c r="R41" i="44"/>
  <c r="S41" i="44" s="1"/>
  <c r="P41" i="44"/>
  <c r="Q41" i="44" s="1"/>
  <c r="O41" i="44"/>
  <c r="N41" i="44"/>
  <c r="L41" i="44"/>
  <c r="M41" i="44" s="1"/>
  <c r="J41" i="44"/>
  <c r="K41" i="44" s="1"/>
  <c r="AY40" i="44"/>
  <c r="AR40" i="44"/>
  <c r="AO40" i="44"/>
  <c r="AM40" i="44"/>
  <c r="AL40" i="44"/>
  <c r="AJ40" i="44"/>
  <c r="AE40" i="44"/>
  <c r="AF40" i="44" s="1"/>
  <c r="AC40" i="44"/>
  <c r="AB40" i="44"/>
  <c r="X40" i="44"/>
  <c r="Y40" i="44" s="1"/>
  <c r="V40" i="44"/>
  <c r="W40" i="44" s="1"/>
  <c r="T40" i="44"/>
  <c r="U40" i="44" s="1"/>
  <c r="R40" i="44"/>
  <c r="S40" i="44" s="1"/>
  <c r="P40" i="44"/>
  <c r="Q40" i="44" s="1"/>
  <c r="N40" i="44"/>
  <c r="O40" i="44" s="1"/>
  <c r="L40" i="44"/>
  <c r="M40" i="44" s="1"/>
  <c r="J40" i="44"/>
  <c r="K40" i="44" s="1"/>
  <c r="AY39" i="44"/>
  <c r="AR39" i="44"/>
  <c r="AO39" i="44"/>
  <c r="AM39" i="44"/>
  <c r="AL39" i="44"/>
  <c r="AJ39" i="44"/>
  <c r="AE39" i="44"/>
  <c r="AF39" i="44" s="1"/>
  <c r="AC39" i="44"/>
  <c r="AB39" i="44"/>
  <c r="Y39" i="44"/>
  <c r="X39" i="44"/>
  <c r="V39" i="44"/>
  <c r="W39" i="44" s="1"/>
  <c r="T39" i="44"/>
  <c r="U39" i="44" s="1"/>
  <c r="R39" i="44"/>
  <c r="S39" i="44" s="1"/>
  <c r="Q39" i="44"/>
  <c r="P39" i="44"/>
  <c r="O39" i="44"/>
  <c r="N39" i="44"/>
  <c r="L39" i="44"/>
  <c r="M39" i="44" s="1"/>
  <c r="J39" i="44"/>
  <c r="K39" i="44" s="1"/>
  <c r="AY38" i="44"/>
  <c r="AR38" i="44"/>
  <c r="AO38" i="44"/>
  <c r="AM38" i="44"/>
  <c r="AL38" i="44"/>
  <c r="AJ38" i="44"/>
  <c r="AE38" i="44"/>
  <c r="AF38" i="44" s="1"/>
  <c r="AC38" i="44"/>
  <c r="AB38" i="44"/>
  <c r="X38" i="44"/>
  <c r="Y38" i="44" s="1"/>
  <c r="V38" i="44"/>
  <c r="W38" i="44" s="1"/>
  <c r="T38" i="44"/>
  <c r="U38" i="44" s="1"/>
  <c r="R38" i="44"/>
  <c r="S38" i="44" s="1"/>
  <c r="P38" i="44"/>
  <c r="Q38" i="44" s="1"/>
  <c r="N38" i="44"/>
  <c r="O38" i="44" s="1"/>
  <c r="L38" i="44"/>
  <c r="M38" i="44" s="1"/>
  <c r="J38" i="44"/>
  <c r="K38" i="44" s="1"/>
  <c r="AY37" i="44"/>
  <c r="AR37" i="44"/>
  <c r="AO37" i="44"/>
  <c r="AM37" i="44"/>
  <c r="AL37" i="44"/>
  <c r="AJ37" i="44"/>
  <c r="AE37" i="44"/>
  <c r="AF37" i="44" s="1"/>
  <c r="AC37" i="44"/>
  <c r="AB37" i="44"/>
  <c r="Y37" i="44"/>
  <c r="X37" i="44"/>
  <c r="W37" i="44"/>
  <c r="V37" i="44"/>
  <c r="T37" i="44"/>
  <c r="U37" i="44" s="1"/>
  <c r="R37" i="44"/>
  <c r="S37" i="44" s="1"/>
  <c r="P37" i="44"/>
  <c r="Q37" i="44" s="1"/>
  <c r="O37" i="44"/>
  <c r="N37" i="44"/>
  <c r="L37" i="44"/>
  <c r="M37" i="44" s="1"/>
  <c r="J37" i="44"/>
  <c r="K37" i="44" s="1"/>
  <c r="AY36" i="44"/>
  <c r="AR36" i="44"/>
  <c r="AO36" i="44"/>
  <c r="AM36" i="44"/>
  <c r="AL36" i="44"/>
  <c r="AJ36" i="44"/>
  <c r="AE36" i="44"/>
  <c r="AF36" i="44" s="1"/>
  <c r="AC36" i="44"/>
  <c r="AB36" i="44"/>
  <c r="X36" i="44"/>
  <c r="Y36" i="44" s="1"/>
  <c r="V36" i="44"/>
  <c r="W36" i="44" s="1"/>
  <c r="T36" i="44"/>
  <c r="U36" i="44" s="1"/>
  <c r="R36" i="44"/>
  <c r="S36" i="44" s="1"/>
  <c r="P36" i="44"/>
  <c r="Q36" i="44" s="1"/>
  <c r="N36" i="44"/>
  <c r="O36" i="44" s="1"/>
  <c r="L36" i="44"/>
  <c r="M36" i="44" s="1"/>
  <c r="J36" i="44"/>
  <c r="K36" i="44" s="1"/>
  <c r="AY35" i="44"/>
  <c r="AR35" i="44"/>
  <c r="AO35" i="44"/>
  <c r="AM35" i="44"/>
  <c r="AL35" i="44"/>
  <c r="AJ35" i="44"/>
  <c r="AE35" i="44"/>
  <c r="AF35" i="44" s="1"/>
  <c r="AC35" i="44"/>
  <c r="AB35" i="44"/>
  <c r="Y35" i="44"/>
  <c r="X35" i="44"/>
  <c r="V35" i="44"/>
  <c r="W35" i="44" s="1"/>
  <c r="T35" i="44"/>
  <c r="U35" i="44" s="1"/>
  <c r="R35" i="44"/>
  <c r="S35" i="44" s="1"/>
  <c r="Q35" i="44"/>
  <c r="P35" i="44"/>
  <c r="O35" i="44"/>
  <c r="N35" i="44"/>
  <c r="L35" i="44"/>
  <c r="M35" i="44" s="1"/>
  <c r="J35" i="44"/>
  <c r="K35" i="44" s="1"/>
  <c r="AY34" i="44"/>
  <c r="AR34" i="44"/>
  <c r="AO34" i="44"/>
  <c r="AM34" i="44"/>
  <c r="AL34" i="44"/>
  <c r="AJ34" i="44"/>
  <c r="AE34" i="44"/>
  <c r="AF34" i="44" s="1"/>
  <c r="AC34" i="44"/>
  <c r="AB34" i="44"/>
  <c r="X34" i="44"/>
  <c r="Y34" i="44" s="1"/>
  <c r="V34" i="44"/>
  <c r="W34" i="44" s="1"/>
  <c r="U34" i="44"/>
  <c r="T34" i="44"/>
  <c r="R34" i="44"/>
  <c r="S34" i="44" s="1"/>
  <c r="P34" i="44"/>
  <c r="Q34" i="44" s="1"/>
  <c r="N34" i="44"/>
  <c r="O34" i="44" s="1"/>
  <c r="M34" i="44"/>
  <c r="L34" i="44"/>
  <c r="K34" i="44"/>
  <c r="J34" i="44"/>
  <c r="AY33" i="44"/>
  <c r="AR33" i="44"/>
  <c r="AO33" i="44"/>
  <c r="AM33" i="44"/>
  <c r="AL33" i="44"/>
  <c r="AJ33" i="44"/>
  <c r="AE33" i="44"/>
  <c r="AF33" i="44" s="1"/>
  <c r="AC33" i="44"/>
  <c r="AB33" i="44"/>
  <c r="X33" i="44"/>
  <c r="Y33" i="44" s="1"/>
  <c r="V33" i="44"/>
  <c r="W33" i="44" s="1"/>
  <c r="T33" i="44"/>
  <c r="U33" i="44" s="1"/>
  <c r="R33" i="44"/>
  <c r="S33" i="44" s="1"/>
  <c r="P33" i="44"/>
  <c r="Q33" i="44" s="1"/>
  <c r="N33" i="44"/>
  <c r="O33" i="44" s="1"/>
  <c r="L33" i="44"/>
  <c r="M33" i="44" s="1"/>
  <c r="J33" i="44"/>
  <c r="K33" i="44" s="1"/>
  <c r="AY32" i="44"/>
  <c r="AR32" i="44"/>
  <c r="AO32" i="44"/>
  <c r="AM32" i="44"/>
  <c r="AL32" i="44"/>
  <c r="AJ32" i="44"/>
  <c r="AE32" i="44"/>
  <c r="AF32" i="44" s="1"/>
  <c r="AC32" i="44"/>
  <c r="AB32" i="44"/>
  <c r="X32" i="44"/>
  <c r="Y32" i="44" s="1"/>
  <c r="V32" i="44"/>
  <c r="W32" i="44" s="1"/>
  <c r="T32" i="44"/>
  <c r="U32" i="44" s="1"/>
  <c r="R32" i="44"/>
  <c r="S32" i="44" s="1"/>
  <c r="P32" i="44"/>
  <c r="Q32" i="44" s="1"/>
  <c r="N32" i="44"/>
  <c r="O32" i="44" s="1"/>
  <c r="L32" i="44"/>
  <c r="M32" i="44" s="1"/>
  <c r="K32" i="44"/>
  <c r="J32" i="44"/>
  <c r="AY31" i="44"/>
  <c r="AX31" i="44"/>
  <c r="AT31" i="44"/>
  <c r="AR31" i="44"/>
  <c r="AO31" i="44"/>
  <c r="AM31" i="44"/>
  <c r="AL31" i="44"/>
  <c r="AJ31" i="44"/>
  <c r="AE31" i="44"/>
  <c r="AF31" i="44" s="1"/>
  <c r="AC31" i="44"/>
  <c r="AB31" i="44"/>
  <c r="X31" i="44"/>
  <c r="Y31" i="44" s="1"/>
  <c r="V31" i="44"/>
  <c r="W31" i="44" s="1"/>
  <c r="U31" i="44"/>
  <c r="T31" i="44"/>
  <c r="R31" i="44"/>
  <c r="S31" i="44" s="1"/>
  <c r="P31" i="44"/>
  <c r="Q31" i="44" s="1"/>
  <c r="O31" i="44"/>
  <c r="N31" i="44"/>
  <c r="L31" i="44"/>
  <c r="M31" i="44" s="1"/>
  <c r="J31" i="44"/>
  <c r="K31" i="44" s="1"/>
  <c r="AY30" i="44"/>
  <c r="AX30" i="44"/>
  <c r="AV30" i="44"/>
  <c r="AT30" i="44"/>
  <c r="AR30" i="44"/>
  <c r="AO30" i="44"/>
  <c r="AM30" i="44"/>
  <c r="AL30" i="44"/>
  <c r="AJ30" i="44"/>
  <c r="AE30" i="44"/>
  <c r="AF30" i="44" s="1"/>
  <c r="AC30" i="44"/>
  <c r="AB30" i="44"/>
  <c r="Y30" i="44"/>
  <c r="X30" i="44"/>
  <c r="V30" i="44"/>
  <c r="W30" i="44" s="1"/>
  <c r="T30" i="44"/>
  <c r="U30" i="44" s="1"/>
  <c r="R30" i="44"/>
  <c r="S30" i="44" s="1"/>
  <c r="P30" i="44"/>
  <c r="Q30" i="44" s="1"/>
  <c r="O30" i="44"/>
  <c r="N30" i="44"/>
  <c r="L30" i="44"/>
  <c r="M30" i="44" s="1"/>
  <c r="K30" i="44"/>
  <c r="J30" i="44"/>
  <c r="AY29" i="44"/>
  <c r="AX29" i="44"/>
  <c r="AV29" i="44"/>
  <c r="AT29" i="44"/>
  <c r="AR29" i="44"/>
  <c r="AO29" i="44"/>
  <c r="AM29" i="44"/>
  <c r="AL29" i="44"/>
  <c r="AJ29" i="44"/>
  <c r="AE29" i="44"/>
  <c r="AF29" i="44" s="1"/>
  <c r="AC29" i="44"/>
  <c r="AB29" i="44"/>
  <c r="X29" i="44"/>
  <c r="Y29" i="44" s="1"/>
  <c r="V29" i="44"/>
  <c r="W29" i="44" s="1"/>
  <c r="T29" i="44"/>
  <c r="U29" i="44" s="1"/>
  <c r="R29" i="44"/>
  <c r="S29" i="44" s="1"/>
  <c r="P29" i="44"/>
  <c r="Q29" i="44" s="1"/>
  <c r="N29" i="44"/>
  <c r="O29" i="44" s="1"/>
  <c r="L29" i="44"/>
  <c r="M29" i="44" s="1"/>
  <c r="J29" i="44"/>
  <c r="K29" i="44" s="1"/>
  <c r="AY28" i="44"/>
  <c r="AX28" i="44"/>
  <c r="AV28" i="44"/>
  <c r="AT28" i="44"/>
  <c r="AR28" i="44"/>
  <c r="AO28" i="44"/>
  <c r="AM28" i="44"/>
  <c r="AL28" i="44"/>
  <c r="AJ28" i="44"/>
  <c r="AE28" i="44"/>
  <c r="AF28" i="44" s="1"/>
  <c r="AC28" i="44"/>
  <c r="AB28" i="44"/>
  <c r="X28" i="44"/>
  <c r="Y28" i="44" s="1"/>
  <c r="W28" i="44"/>
  <c r="V28" i="44"/>
  <c r="T28" i="44"/>
  <c r="U28" i="44" s="1"/>
  <c r="R28" i="44"/>
  <c r="S28" i="44" s="1"/>
  <c r="Q28" i="44"/>
  <c r="P28" i="44"/>
  <c r="N28" i="44"/>
  <c r="O28" i="44" s="1"/>
  <c r="M28" i="44"/>
  <c r="L28" i="44"/>
  <c r="J28" i="44"/>
  <c r="K28" i="44" s="1"/>
  <c r="AY27" i="44"/>
  <c r="AX27" i="44"/>
  <c r="AV27" i="44"/>
  <c r="AT27" i="44"/>
  <c r="AR27" i="44"/>
  <c r="AO27" i="44"/>
  <c r="AM27" i="44"/>
  <c r="AL27" i="44"/>
  <c r="AJ27" i="44"/>
  <c r="AE27" i="44"/>
  <c r="AF27" i="44" s="1"/>
  <c r="AC27" i="44"/>
  <c r="AB27" i="44"/>
  <c r="X27" i="44"/>
  <c r="Y27" i="44" s="1"/>
  <c r="V27" i="44"/>
  <c r="W27" i="44" s="1"/>
  <c r="T27" i="44"/>
  <c r="U27" i="44" s="1"/>
  <c r="R27" i="44"/>
  <c r="S27" i="44" s="1"/>
  <c r="P27" i="44"/>
  <c r="Q27" i="44" s="1"/>
  <c r="N27" i="44"/>
  <c r="O27" i="44" s="1"/>
  <c r="L27" i="44"/>
  <c r="M27" i="44" s="1"/>
  <c r="K27" i="44"/>
  <c r="J27" i="44"/>
  <c r="AY26" i="44"/>
  <c r="AX26" i="44"/>
  <c r="AV26" i="44"/>
  <c r="AR26" i="44"/>
  <c r="AO26" i="44"/>
  <c r="AM26" i="44"/>
  <c r="AL26" i="44"/>
  <c r="AJ26" i="44"/>
  <c r="AE26" i="44"/>
  <c r="AF26" i="44" s="1"/>
  <c r="AC26" i="44"/>
  <c r="AB26" i="44"/>
  <c r="X26" i="44"/>
  <c r="Y26" i="44" s="1"/>
  <c r="V26" i="44"/>
  <c r="W26" i="44" s="1"/>
  <c r="T26" i="44"/>
  <c r="U26" i="44" s="1"/>
  <c r="R26" i="44"/>
  <c r="S26" i="44" s="1"/>
  <c r="P26" i="44"/>
  <c r="Q26" i="44" s="1"/>
  <c r="N26" i="44"/>
  <c r="O26" i="44" s="1"/>
  <c r="L26" i="44"/>
  <c r="M26" i="44" s="1"/>
  <c r="J26" i="44"/>
  <c r="K26" i="44" s="1"/>
  <c r="AY25" i="44"/>
  <c r="AX25" i="44"/>
  <c r="AV25" i="44"/>
  <c r="AT25" i="44"/>
  <c r="AR25" i="44"/>
  <c r="AO25" i="44"/>
  <c r="AM25" i="44"/>
  <c r="AL25" i="44"/>
  <c r="AJ25" i="44"/>
  <c r="AE25" i="44"/>
  <c r="AF25" i="44" s="1"/>
  <c r="AC25" i="44"/>
  <c r="AB25" i="44"/>
  <c r="X25" i="44"/>
  <c r="Y25" i="44" s="1"/>
  <c r="V25" i="44"/>
  <c r="W25" i="44" s="1"/>
  <c r="T25" i="44"/>
  <c r="U25" i="44" s="1"/>
  <c r="R25" i="44"/>
  <c r="S25" i="44" s="1"/>
  <c r="Q25" i="44"/>
  <c r="P25" i="44"/>
  <c r="N25" i="44"/>
  <c r="O25" i="44" s="1"/>
  <c r="L25" i="44"/>
  <c r="M25" i="44" s="1"/>
  <c r="J25" i="44"/>
  <c r="K25" i="44" s="1"/>
  <c r="AY24" i="44"/>
  <c r="AV24" i="44"/>
  <c r="AT24" i="44"/>
  <c r="AR24" i="44"/>
  <c r="AO24" i="44"/>
  <c r="AM24" i="44"/>
  <c r="AL24" i="44"/>
  <c r="AJ24" i="44"/>
  <c r="AE24" i="44"/>
  <c r="AF24" i="44" s="1"/>
  <c r="AC24" i="44"/>
  <c r="AB24" i="44"/>
  <c r="X24" i="44"/>
  <c r="Y24" i="44" s="1"/>
  <c r="V24" i="44"/>
  <c r="W24" i="44" s="1"/>
  <c r="T24" i="44"/>
  <c r="U24" i="44" s="1"/>
  <c r="R24" i="44"/>
  <c r="S24" i="44" s="1"/>
  <c r="P24" i="44"/>
  <c r="Q24" i="44" s="1"/>
  <c r="N24" i="44"/>
  <c r="O24" i="44" s="1"/>
  <c r="L24" i="44"/>
  <c r="M24" i="44" s="1"/>
  <c r="J24" i="44"/>
  <c r="K24" i="44" s="1"/>
  <c r="AY23" i="44"/>
  <c r="AX23" i="44"/>
  <c r="AR23" i="44"/>
  <c r="AO23" i="44"/>
  <c r="AM23" i="44"/>
  <c r="AL23" i="44"/>
  <c r="AJ23" i="44"/>
  <c r="AE23" i="44"/>
  <c r="AF23" i="44" s="1"/>
  <c r="AC23" i="44"/>
  <c r="AB23" i="44"/>
  <c r="X23" i="44"/>
  <c r="Y23" i="44" s="1"/>
  <c r="V23" i="44"/>
  <c r="W23" i="44" s="1"/>
  <c r="T23" i="44"/>
  <c r="U23" i="44" s="1"/>
  <c r="R23" i="44"/>
  <c r="S23" i="44" s="1"/>
  <c r="P23" i="44"/>
  <c r="Q23" i="44" s="1"/>
  <c r="N23" i="44"/>
  <c r="O23" i="44" s="1"/>
  <c r="L23" i="44"/>
  <c r="M23" i="44" s="1"/>
  <c r="K23" i="44"/>
  <c r="J23" i="44"/>
  <c r="AY22" i="44"/>
  <c r="AX22" i="44"/>
  <c r="AV22" i="44"/>
  <c r="AT22" i="44"/>
  <c r="AR22" i="44"/>
  <c r="AO22" i="44"/>
  <c r="AM22" i="44"/>
  <c r="AL22" i="44"/>
  <c r="AJ22" i="44"/>
  <c r="AE22" i="44"/>
  <c r="AF22" i="44" s="1"/>
  <c r="AC22" i="44"/>
  <c r="AB22" i="44"/>
  <c r="X22" i="44"/>
  <c r="Y22" i="44" s="1"/>
  <c r="V22" i="44"/>
  <c r="W22" i="44" s="1"/>
  <c r="T22" i="44"/>
  <c r="U22" i="44" s="1"/>
  <c r="R22" i="44"/>
  <c r="S22" i="44" s="1"/>
  <c r="P22" i="44"/>
  <c r="Q22" i="44" s="1"/>
  <c r="N22" i="44"/>
  <c r="O22" i="44" s="1"/>
  <c r="L22" i="44"/>
  <c r="M22" i="44" s="1"/>
  <c r="J22" i="44"/>
  <c r="K22" i="44" s="1"/>
  <c r="AY21" i="44"/>
  <c r="AR21" i="44"/>
  <c r="AO21" i="44"/>
  <c r="AM21" i="44"/>
  <c r="AL21" i="44"/>
  <c r="AJ21" i="44"/>
  <c r="AF21" i="44"/>
  <c r="AE21" i="44"/>
  <c r="AC21" i="44"/>
  <c r="AB21" i="44"/>
  <c r="Y21" i="44"/>
  <c r="X21" i="44"/>
  <c r="V21" i="44"/>
  <c r="W21" i="44" s="1"/>
  <c r="T21" i="44"/>
  <c r="U21" i="44" s="1"/>
  <c r="R21" i="44"/>
  <c r="S21" i="44" s="1"/>
  <c r="P21" i="44"/>
  <c r="Q21" i="44" s="1"/>
  <c r="N21" i="44"/>
  <c r="O21" i="44" s="1"/>
  <c r="L21" i="44"/>
  <c r="M21" i="44" s="1"/>
  <c r="J21" i="44"/>
  <c r="K21" i="44" s="1"/>
  <c r="AY20" i="44"/>
  <c r="AR20" i="44"/>
  <c r="AO20" i="44"/>
  <c r="AM20" i="44"/>
  <c r="AL20" i="44"/>
  <c r="AJ20" i="44"/>
  <c r="AE20" i="44"/>
  <c r="AF20" i="44" s="1"/>
  <c r="AC20" i="44"/>
  <c r="AB20" i="44"/>
  <c r="X20" i="44"/>
  <c r="Y20" i="44" s="1"/>
  <c r="V20" i="44"/>
  <c r="W20" i="44" s="1"/>
  <c r="T20" i="44"/>
  <c r="U20" i="44" s="1"/>
  <c r="R20" i="44"/>
  <c r="S20" i="44" s="1"/>
  <c r="P20" i="44"/>
  <c r="Q20" i="44" s="1"/>
  <c r="N20" i="44"/>
  <c r="O20" i="44" s="1"/>
  <c r="L20" i="44"/>
  <c r="M20" i="44" s="1"/>
  <c r="J20" i="44"/>
  <c r="K20" i="44" s="1"/>
  <c r="AY19" i="44"/>
  <c r="AX19" i="44"/>
  <c r="AV19" i="44"/>
  <c r="AT19" i="44"/>
  <c r="AR19" i="44"/>
  <c r="AO19" i="44"/>
  <c r="AM19" i="44"/>
  <c r="AL19" i="44"/>
  <c r="AJ19" i="44"/>
  <c r="AE19" i="44"/>
  <c r="AF19" i="44" s="1"/>
  <c r="AC19" i="44"/>
  <c r="AB19" i="44"/>
  <c r="X19" i="44"/>
  <c r="Y19" i="44" s="1"/>
  <c r="W19" i="44"/>
  <c r="V19" i="44"/>
  <c r="T19" i="44"/>
  <c r="U19" i="44" s="1"/>
  <c r="S19" i="44"/>
  <c r="R19" i="44"/>
  <c r="P19" i="44"/>
  <c r="Q19" i="44" s="1"/>
  <c r="N19" i="44"/>
  <c r="O19" i="44" s="1"/>
  <c r="L19" i="44"/>
  <c r="M19" i="44" s="1"/>
  <c r="J19" i="44"/>
  <c r="K19" i="44" s="1"/>
  <c r="AY18" i="44"/>
  <c r="AX18" i="44"/>
  <c r="AV18" i="44"/>
  <c r="AT18" i="44"/>
  <c r="AR18" i="44"/>
  <c r="AO18" i="44"/>
  <c r="AM18" i="44"/>
  <c r="AL18" i="44"/>
  <c r="AJ18" i="44"/>
  <c r="AE18" i="44"/>
  <c r="AF18" i="44" s="1"/>
  <c r="AC18" i="44"/>
  <c r="AB18" i="44"/>
  <c r="X18" i="44"/>
  <c r="Y18" i="44" s="1"/>
  <c r="V18" i="44"/>
  <c r="W18" i="44" s="1"/>
  <c r="T18" i="44"/>
  <c r="U18" i="44" s="1"/>
  <c r="R18" i="44"/>
  <c r="S18" i="44" s="1"/>
  <c r="P18" i="44"/>
  <c r="Q18" i="44" s="1"/>
  <c r="N18" i="44"/>
  <c r="O18" i="44" s="1"/>
  <c r="L18" i="44"/>
  <c r="M18" i="44" s="1"/>
  <c r="J18" i="44"/>
  <c r="K18" i="44" s="1"/>
  <c r="AY17" i="44"/>
  <c r="AX17" i="44"/>
  <c r="AV17" i="44"/>
  <c r="AT17" i="44"/>
  <c r="AR17" i="44"/>
  <c r="AO17" i="44"/>
  <c r="AM17" i="44"/>
  <c r="AL17" i="44"/>
  <c r="AJ17" i="44"/>
  <c r="AE17" i="44"/>
  <c r="AF17" i="44" s="1"/>
  <c r="AC17" i="44"/>
  <c r="AB17" i="44"/>
  <c r="Y17" i="44"/>
  <c r="X17" i="44"/>
  <c r="V17" i="44"/>
  <c r="W17" i="44" s="1"/>
  <c r="U17" i="44"/>
  <c r="T17" i="44"/>
  <c r="R17" i="44"/>
  <c r="S17" i="44" s="1"/>
  <c r="Q17" i="44"/>
  <c r="P17" i="44"/>
  <c r="N17" i="44"/>
  <c r="O17" i="44" s="1"/>
  <c r="L17" i="44"/>
  <c r="M17" i="44" s="1"/>
  <c r="J17" i="44"/>
  <c r="K17" i="44" s="1"/>
  <c r="AY16" i="44"/>
  <c r="AX16" i="44"/>
  <c r="AV16" i="44"/>
  <c r="AT16" i="44"/>
  <c r="AR16" i="44"/>
  <c r="AO16" i="44"/>
  <c r="AM16" i="44"/>
  <c r="AL16" i="44"/>
  <c r="AJ16" i="44"/>
  <c r="AE16" i="44"/>
  <c r="AF16" i="44" s="1"/>
  <c r="AC16" i="44"/>
  <c r="AB16" i="44"/>
  <c r="X16" i="44"/>
  <c r="Y16" i="44" s="1"/>
  <c r="V16" i="44"/>
  <c r="W16" i="44" s="1"/>
  <c r="T16" i="44"/>
  <c r="U16" i="44" s="1"/>
  <c r="R16" i="44"/>
  <c r="S16" i="44" s="1"/>
  <c r="P16" i="44"/>
  <c r="Q16" i="44" s="1"/>
  <c r="N16" i="44"/>
  <c r="O16" i="44" s="1"/>
  <c r="L16" i="44"/>
  <c r="M16" i="44" s="1"/>
  <c r="J16" i="44"/>
  <c r="K16" i="44" s="1"/>
  <c r="AY15" i="44"/>
  <c r="AX15" i="44"/>
  <c r="AV15" i="44"/>
  <c r="AT15" i="44"/>
  <c r="AR15" i="44"/>
  <c r="AO15" i="44"/>
  <c r="AM15" i="44"/>
  <c r="AL15" i="44"/>
  <c r="AJ15" i="44"/>
  <c r="AE15" i="44"/>
  <c r="AF15" i="44" s="1"/>
  <c r="AC15" i="44"/>
  <c r="AB15" i="44"/>
  <c r="X15" i="44"/>
  <c r="Y15" i="44" s="1"/>
  <c r="V15" i="44"/>
  <c r="W15" i="44" s="1"/>
  <c r="T15" i="44"/>
  <c r="U15" i="44" s="1"/>
  <c r="S15" i="44"/>
  <c r="R15" i="44"/>
  <c r="P15" i="44"/>
  <c r="Q15" i="44" s="1"/>
  <c r="O15" i="44"/>
  <c r="N15" i="44"/>
  <c r="L15" i="44"/>
  <c r="M15" i="44" s="1"/>
  <c r="K15" i="44"/>
  <c r="J15" i="44"/>
  <c r="AY14" i="44"/>
  <c r="AX14" i="44"/>
  <c r="AV14" i="44"/>
  <c r="AT14" i="44"/>
  <c r="AR14" i="44"/>
  <c r="AO14" i="44"/>
  <c r="AM14" i="44"/>
  <c r="AL14" i="44"/>
  <c r="AJ14" i="44"/>
  <c r="AE14" i="44"/>
  <c r="AF14" i="44" s="1"/>
  <c r="AC14" i="44"/>
  <c r="AB14" i="44"/>
  <c r="X14" i="44"/>
  <c r="Y14" i="44" s="1"/>
  <c r="V14" i="44"/>
  <c r="W14" i="44" s="1"/>
  <c r="T14" i="44"/>
  <c r="U14" i="44" s="1"/>
  <c r="R14" i="44"/>
  <c r="S14" i="44" s="1"/>
  <c r="P14" i="44"/>
  <c r="Q14" i="44" s="1"/>
  <c r="N14" i="44"/>
  <c r="O14" i="44" s="1"/>
  <c r="L14" i="44"/>
  <c r="M14" i="44" s="1"/>
  <c r="J14" i="44"/>
  <c r="K14" i="44" s="1"/>
  <c r="AY13" i="44"/>
  <c r="AX13" i="44"/>
  <c r="AV13" i="44"/>
  <c r="AT13" i="44"/>
  <c r="AR13" i="44"/>
  <c r="AO13" i="44"/>
  <c r="AM13" i="44"/>
  <c r="AL13" i="44"/>
  <c r="AJ13" i="44"/>
  <c r="AF13" i="44"/>
  <c r="AE13" i="44"/>
  <c r="AC13" i="44"/>
  <c r="AB13" i="44"/>
  <c r="Y13" i="44"/>
  <c r="X13" i="44"/>
  <c r="V13" i="44"/>
  <c r="W13" i="44" s="1"/>
  <c r="U13" i="44"/>
  <c r="T13" i="44"/>
  <c r="R13" i="44"/>
  <c r="S13" i="44" s="1"/>
  <c r="Q13" i="44"/>
  <c r="P13" i="44"/>
  <c r="N13" i="44"/>
  <c r="O13" i="44" s="1"/>
  <c r="M13" i="44"/>
  <c r="L13" i="44"/>
  <c r="J13" i="44"/>
  <c r="K13" i="44" s="1"/>
  <c r="AY12" i="44"/>
  <c r="AR12" i="44"/>
  <c r="AO12" i="44"/>
  <c r="AM12" i="44"/>
  <c r="AL12" i="44"/>
  <c r="AJ12" i="44"/>
  <c r="AE12" i="44"/>
  <c r="AF12" i="44" s="1"/>
  <c r="AC12" i="44"/>
  <c r="AB12" i="44"/>
  <c r="X12" i="44"/>
  <c r="Y12" i="44" s="1"/>
  <c r="V12" i="44"/>
  <c r="W12" i="44" s="1"/>
  <c r="T12" i="44"/>
  <c r="U12" i="44" s="1"/>
  <c r="R12" i="44"/>
  <c r="S12" i="44" s="1"/>
  <c r="P12" i="44"/>
  <c r="Q12" i="44" s="1"/>
  <c r="N12" i="44"/>
  <c r="O12" i="44" s="1"/>
  <c r="L12" i="44"/>
  <c r="M12" i="44" s="1"/>
  <c r="J12" i="44"/>
  <c r="K12" i="44" s="1"/>
  <c r="AY11" i="44"/>
  <c r="AR11" i="44"/>
  <c r="AO11" i="44"/>
  <c r="AM11" i="44"/>
  <c r="AL11" i="44"/>
  <c r="AJ11" i="44"/>
  <c r="AE11" i="44"/>
  <c r="AF11" i="44" s="1"/>
  <c r="AC11" i="44"/>
  <c r="AB11" i="44"/>
  <c r="Y11" i="44"/>
  <c r="X11" i="44"/>
  <c r="W11" i="44"/>
  <c r="V11" i="44"/>
  <c r="T11" i="44"/>
  <c r="U11" i="44" s="1"/>
  <c r="S11" i="44"/>
  <c r="R11" i="44"/>
  <c r="Q11" i="44"/>
  <c r="P11" i="44"/>
  <c r="N11" i="44"/>
  <c r="O11" i="44" s="1"/>
  <c r="L11" i="44"/>
  <c r="M11" i="44" s="1"/>
  <c r="K11" i="44"/>
  <c r="J11" i="44"/>
  <c r="AY10" i="44"/>
  <c r="AR10" i="44"/>
  <c r="AO10" i="44"/>
  <c r="AM10" i="44"/>
  <c r="AL10" i="44"/>
  <c r="AJ10" i="44"/>
  <c r="AE10" i="44"/>
  <c r="AF10" i="44" s="1"/>
  <c r="AC10" i="44"/>
  <c r="AB10" i="44"/>
  <c r="X10" i="44"/>
  <c r="Y10" i="44" s="1"/>
  <c r="V10" i="44"/>
  <c r="W10" i="44" s="1"/>
  <c r="T10" i="44"/>
  <c r="U10" i="44" s="1"/>
  <c r="R10" i="44"/>
  <c r="S10" i="44" s="1"/>
  <c r="P10" i="44"/>
  <c r="Q10" i="44" s="1"/>
  <c r="N10" i="44"/>
  <c r="O10" i="44" s="1"/>
  <c r="L10" i="44"/>
  <c r="M10" i="44" s="1"/>
  <c r="J10" i="44"/>
  <c r="K10" i="44" s="1"/>
  <c r="AY9" i="44"/>
  <c r="AR9" i="44"/>
  <c r="AO9" i="44"/>
  <c r="AM9" i="44"/>
  <c r="AL9" i="44"/>
  <c r="AJ9" i="44"/>
  <c r="AF9" i="44"/>
  <c r="AE9" i="44"/>
  <c r="AC9" i="44"/>
  <c r="AB9" i="44"/>
  <c r="Y9" i="44"/>
  <c r="X9" i="44"/>
  <c r="W9" i="44"/>
  <c r="V9" i="44"/>
  <c r="U9" i="44"/>
  <c r="T9" i="44"/>
  <c r="R9" i="44"/>
  <c r="S9" i="44" s="1"/>
  <c r="Q9" i="44"/>
  <c r="P9" i="44"/>
  <c r="N9" i="44"/>
  <c r="O9" i="44" s="1"/>
  <c r="L9" i="44"/>
  <c r="M9" i="44" s="1"/>
  <c r="J9" i="44"/>
  <c r="K9" i="44" s="1"/>
  <c r="AY8" i="44"/>
  <c r="AR8" i="44"/>
  <c r="AO8" i="44"/>
  <c r="AM8" i="44"/>
  <c r="AL8" i="44"/>
  <c r="AJ8" i="44"/>
  <c r="AE8" i="44"/>
  <c r="AF8" i="44" s="1"/>
  <c r="AC8" i="44"/>
  <c r="AB8" i="44"/>
  <c r="X8" i="44"/>
  <c r="Y8" i="44" s="1"/>
  <c r="V8" i="44"/>
  <c r="W8" i="44" s="1"/>
  <c r="T8" i="44"/>
  <c r="U8" i="44" s="1"/>
  <c r="R8" i="44"/>
  <c r="S8" i="44" s="1"/>
  <c r="P8" i="44"/>
  <c r="Q8" i="44" s="1"/>
  <c r="N8" i="44"/>
  <c r="O8" i="44" s="1"/>
  <c r="L8" i="44"/>
  <c r="M8" i="44" s="1"/>
  <c r="J8" i="44"/>
  <c r="K8" i="44" s="1"/>
  <c r="AY7" i="44"/>
  <c r="AR7" i="44"/>
  <c r="AO7" i="44"/>
  <c r="AM7" i="44"/>
  <c r="AL7" i="44"/>
  <c r="AJ7" i="44"/>
  <c r="AE7" i="44"/>
  <c r="AF7" i="44" s="1"/>
  <c r="AC7" i="44"/>
  <c r="AB7" i="44"/>
  <c r="X7" i="44"/>
  <c r="Y7" i="44" s="1"/>
  <c r="W7" i="44"/>
  <c r="V7" i="44"/>
  <c r="U7" i="44"/>
  <c r="T7" i="44"/>
  <c r="S7" i="44"/>
  <c r="R7" i="44"/>
  <c r="P7" i="44"/>
  <c r="Q7" i="44" s="1"/>
  <c r="O7" i="44"/>
  <c r="N7" i="44"/>
  <c r="L7" i="44"/>
  <c r="M7" i="44" s="1"/>
  <c r="J7" i="44"/>
  <c r="K7" i="44" s="1"/>
  <c r="AY6" i="44"/>
  <c r="AX6" i="44"/>
  <c r="AX23" i="42" s="1"/>
  <c r="AW6" i="44"/>
  <c r="AV6" i="44"/>
  <c r="AV23" i="44" s="1"/>
  <c r="AU6" i="44"/>
  <c r="AT6" i="44"/>
  <c r="AT23" i="44" s="1"/>
  <c r="AS6" i="44"/>
  <c r="AR6" i="44"/>
  <c r="AO6" i="44"/>
  <c r="AM6" i="44"/>
  <c r="AL6" i="44"/>
  <c r="AJ6" i="44"/>
  <c r="AE6" i="44"/>
  <c r="AF6" i="44" s="1"/>
  <c r="AC6" i="44"/>
  <c r="AB6" i="44"/>
  <c r="Y6" i="44"/>
  <c r="X6" i="44"/>
  <c r="V6" i="44"/>
  <c r="W6" i="44" s="1"/>
  <c r="U6" i="44"/>
  <c r="T6" i="44"/>
  <c r="R6" i="44"/>
  <c r="S6" i="44" s="1"/>
  <c r="P6" i="44"/>
  <c r="Q6" i="44" s="1"/>
  <c r="N6" i="44"/>
  <c r="O6" i="44" s="1"/>
  <c r="L6" i="44"/>
  <c r="M6" i="44" s="1"/>
  <c r="J6" i="44"/>
  <c r="K6" i="44" s="1"/>
  <c r="AY5" i="44"/>
  <c r="AR5" i="44"/>
  <c r="AO5" i="44"/>
  <c r="AC5" i="44"/>
  <c r="AB5" i="44"/>
  <c r="X5" i="44"/>
  <c r="Y5" i="44" s="1"/>
  <c r="V5" i="44"/>
  <c r="W5" i="44" s="1"/>
  <c r="T5" i="44"/>
  <c r="U5" i="44" s="1"/>
  <c r="R5" i="44"/>
  <c r="S5" i="44" s="1"/>
  <c r="P5" i="44"/>
  <c r="Q5" i="44" s="1"/>
  <c r="N5" i="44"/>
  <c r="O5" i="44" s="1"/>
  <c r="L5" i="44"/>
  <c r="M5" i="44" s="1"/>
  <c r="J5" i="44"/>
  <c r="K5" i="44" s="1"/>
  <c r="AI3" i="44"/>
  <c r="AG3" i="44"/>
  <c r="AZ3" i="44"/>
  <c r="AK3" i="44"/>
  <c r="AH3" i="44"/>
  <c r="AA3" i="44"/>
  <c r="AR111" i="43"/>
  <c r="AQ111" i="43"/>
  <c r="AP111" i="43"/>
  <c r="AO111" i="43"/>
  <c r="AM111" i="43"/>
  <c r="AL111" i="43"/>
  <c r="AJ111" i="43"/>
  <c r="AE111" i="43"/>
  <c r="AF111" i="43" s="1"/>
  <c r="AC111" i="43"/>
  <c r="AB111" i="43"/>
  <c r="X111" i="43"/>
  <c r="Y111" i="43" s="1"/>
  <c r="V111" i="43"/>
  <c r="W111" i="43" s="1"/>
  <c r="U111" i="43"/>
  <c r="T111" i="43"/>
  <c r="S111" i="43"/>
  <c r="R111" i="43"/>
  <c r="P111" i="43"/>
  <c r="Q111" i="43" s="1"/>
  <c r="N111" i="43"/>
  <c r="O111" i="43" s="1"/>
  <c r="M111" i="43"/>
  <c r="L111" i="43"/>
  <c r="K111" i="43"/>
  <c r="J111" i="43"/>
  <c r="AR110" i="43"/>
  <c r="AQ110" i="43"/>
  <c r="AP110" i="43"/>
  <c r="AO110" i="43"/>
  <c r="AM110" i="43"/>
  <c r="AL110" i="43"/>
  <c r="AJ110" i="43"/>
  <c r="AE110" i="43"/>
  <c r="AF110" i="43" s="1"/>
  <c r="AC110" i="43"/>
  <c r="AB110" i="43"/>
  <c r="Y110" i="43"/>
  <c r="X110" i="43"/>
  <c r="V110" i="43"/>
  <c r="W110" i="43" s="1"/>
  <c r="T110" i="43"/>
  <c r="U110" i="43" s="1"/>
  <c r="R110" i="43"/>
  <c r="S110" i="43" s="1"/>
  <c r="Q110" i="43"/>
  <c r="P110" i="43"/>
  <c r="N110" i="43"/>
  <c r="O110" i="43" s="1"/>
  <c r="L110" i="43"/>
  <c r="M110" i="43" s="1"/>
  <c r="J110" i="43"/>
  <c r="K110" i="43" s="1"/>
  <c r="AR109" i="43"/>
  <c r="AQ109" i="43"/>
  <c r="AP109" i="43"/>
  <c r="AO109" i="43"/>
  <c r="AM109" i="43"/>
  <c r="AL109" i="43"/>
  <c r="AJ109" i="43"/>
  <c r="AF109" i="43"/>
  <c r="AE109" i="43"/>
  <c r="AC109" i="43"/>
  <c r="AB109" i="43"/>
  <c r="Y109" i="43"/>
  <c r="X109" i="43"/>
  <c r="V109" i="43"/>
  <c r="W109" i="43" s="1"/>
  <c r="U109" i="43"/>
  <c r="T109" i="43"/>
  <c r="R109" i="43"/>
  <c r="S109" i="43" s="1"/>
  <c r="P109" i="43"/>
  <c r="Q109" i="43" s="1"/>
  <c r="O109" i="43"/>
  <c r="N109" i="43"/>
  <c r="M109" i="43"/>
  <c r="L109" i="43"/>
  <c r="J109" i="43"/>
  <c r="K109" i="43" s="1"/>
  <c r="AR108" i="43"/>
  <c r="AQ108" i="43"/>
  <c r="AP108" i="43"/>
  <c r="AO108" i="43"/>
  <c r="AM108" i="43"/>
  <c r="AL108" i="43"/>
  <c r="AJ108" i="43"/>
  <c r="AE108" i="43"/>
  <c r="AF108" i="43" s="1"/>
  <c r="AC108" i="43"/>
  <c r="AB108" i="43"/>
  <c r="X108" i="43"/>
  <c r="Y108" i="43" s="1"/>
  <c r="W108" i="43"/>
  <c r="V108" i="43"/>
  <c r="T108" i="43"/>
  <c r="U108" i="43" s="1"/>
  <c r="R108" i="43"/>
  <c r="S108" i="43" s="1"/>
  <c r="P108" i="43"/>
  <c r="Q108" i="43" s="1"/>
  <c r="N108" i="43"/>
  <c r="O108" i="43" s="1"/>
  <c r="L108" i="43"/>
  <c r="M108" i="43" s="1"/>
  <c r="J108" i="43"/>
  <c r="K108" i="43" s="1"/>
  <c r="AR107" i="43"/>
  <c r="AQ107" i="43"/>
  <c r="AP107" i="43"/>
  <c r="AO107" i="43"/>
  <c r="AM107" i="43"/>
  <c r="AL107" i="43"/>
  <c r="AJ107" i="43"/>
  <c r="AE107" i="43"/>
  <c r="AF107" i="43" s="1"/>
  <c r="AC107" i="43"/>
  <c r="AB107" i="43"/>
  <c r="X107" i="43"/>
  <c r="Y107" i="43" s="1"/>
  <c r="W107" i="43"/>
  <c r="V107" i="43"/>
  <c r="T107" i="43"/>
  <c r="U107" i="43" s="1"/>
  <c r="S107" i="43"/>
  <c r="R107" i="43"/>
  <c r="P107" i="43"/>
  <c r="Q107" i="43" s="1"/>
  <c r="O107" i="43"/>
  <c r="N107" i="43"/>
  <c r="L107" i="43"/>
  <c r="M107" i="43" s="1"/>
  <c r="K107" i="43"/>
  <c r="J107" i="43"/>
  <c r="AR106" i="43"/>
  <c r="AQ106" i="43"/>
  <c r="AP106" i="43"/>
  <c r="AO106" i="43"/>
  <c r="AM106" i="43"/>
  <c r="AL106" i="43"/>
  <c r="AJ106" i="43"/>
  <c r="AE106" i="43"/>
  <c r="AF106" i="43" s="1"/>
  <c r="AC106" i="43"/>
  <c r="AB106" i="43"/>
  <c r="Y106" i="43"/>
  <c r="X106" i="43"/>
  <c r="W106" i="43"/>
  <c r="V106" i="43"/>
  <c r="T106" i="43"/>
  <c r="U106" i="43" s="1"/>
  <c r="R106" i="43"/>
  <c r="S106" i="43" s="1"/>
  <c r="Q106" i="43"/>
  <c r="P106" i="43"/>
  <c r="O106" i="43"/>
  <c r="N106" i="43"/>
  <c r="L106" i="43"/>
  <c r="M106" i="43" s="1"/>
  <c r="J106" i="43"/>
  <c r="K106" i="43" s="1"/>
  <c r="AR105" i="43"/>
  <c r="AQ105" i="43"/>
  <c r="AP105" i="43"/>
  <c r="AO105" i="43"/>
  <c r="AM105" i="43"/>
  <c r="AL105" i="43"/>
  <c r="AJ105" i="43"/>
  <c r="AE105" i="43"/>
  <c r="AF105" i="43" s="1"/>
  <c r="AC105" i="43"/>
  <c r="AB105" i="43"/>
  <c r="Y105" i="43"/>
  <c r="X105" i="43"/>
  <c r="V105" i="43"/>
  <c r="W105" i="43" s="1"/>
  <c r="T105" i="43"/>
  <c r="U105" i="43" s="1"/>
  <c r="R105" i="43"/>
  <c r="S105" i="43" s="1"/>
  <c r="Q105" i="43"/>
  <c r="P105" i="43"/>
  <c r="N105" i="43"/>
  <c r="O105" i="43" s="1"/>
  <c r="M105" i="43"/>
  <c r="L105" i="43"/>
  <c r="J105" i="43"/>
  <c r="K105" i="43" s="1"/>
  <c r="AY104" i="43"/>
  <c r="AR104" i="43"/>
  <c r="AQ104" i="43"/>
  <c r="AP104" i="43"/>
  <c r="AO104" i="43"/>
  <c r="AM104" i="43"/>
  <c r="AL104" i="43"/>
  <c r="AJ104" i="43"/>
  <c r="AF104" i="43"/>
  <c r="AE104" i="43"/>
  <c r="AC104" i="43"/>
  <c r="AB104" i="43"/>
  <c r="X104" i="43"/>
  <c r="Y104" i="43" s="1"/>
  <c r="W104" i="43"/>
  <c r="V104" i="43"/>
  <c r="U104" i="43"/>
  <c r="T104" i="43"/>
  <c r="R104" i="43"/>
  <c r="S104" i="43" s="1"/>
  <c r="P104" i="43"/>
  <c r="Q104" i="43" s="1"/>
  <c r="O104" i="43"/>
  <c r="N104" i="43"/>
  <c r="M104" i="43"/>
  <c r="L104" i="43"/>
  <c r="J104" i="43"/>
  <c r="K104" i="43" s="1"/>
  <c r="AY103" i="43"/>
  <c r="AR103" i="43"/>
  <c r="AQ103" i="43"/>
  <c r="AP103" i="43"/>
  <c r="AO103" i="43"/>
  <c r="AM103" i="43"/>
  <c r="AL103" i="43"/>
  <c r="AJ103" i="43"/>
  <c r="AE103" i="43"/>
  <c r="AF103" i="43" s="1"/>
  <c r="AC103" i="43"/>
  <c r="AB103" i="43"/>
  <c r="Y103" i="43"/>
  <c r="X103" i="43"/>
  <c r="V103" i="43"/>
  <c r="W103" i="43" s="1"/>
  <c r="T103" i="43"/>
  <c r="U103" i="43" s="1"/>
  <c r="R103" i="43"/>
  <c r="S103" i="43" s="1"/>
  <c r="Q103" i="43"/>
  <c r="P103" i="43"/>
  <c r="N103" i="43"/>
  <c r="O103" i="43" s="1"/>
  <c r="L103" i="43"/>
  <c r="M103" i="43" s="1"/>
  <c r="J103" i="43"/>
  <c r="K103" i="43" s="1"/>
  <c r="AY102" i="43"/>
  <c r="AR102" i="43"/>
  <c r="AQ102" i="43"/>
  <c r="AP102" i="43"/>
  <c r="AO102" i="43"/>
  <c r="AM102" i="43"/>
  <c r="AL102" i="43"/>
  <c r="AJ102" i="43"/>
  <c r="AF102" i="43"/>
  <c r="AE102" i="43"/>
  <c r="AC102" i="43"/>
  <c r="AB102" i="43"/>
  <c r="Y102" i="43"/>
  <c r="X102" i="43"/>
  <c r="V102" i="43"/>
  <c r="W102" i="43" s="1"/>
  <c r="U102" i="43"/>
  <c r="T102" i="43"/>
  <c r="R102" i="43"/>
  <c r="S102" i="43" s="1"/>
  <c r="P102" i="43"/>
  <c r="Q102" i="43" s="1"/>
  <c r="O102" i="43"/>
  <c r="N102" i="43"/>
  <c r="M102" i="43"/>
  <c r="L102" i="43"/>
  <c r="J102" i="43"/>
  <c r="K102" i="43" s="1"/>
  <c r="AY101" i="43"/>
  <c r="AR101" i="43"/>
  <c r="AQ101" i="43"/>
  <c r="AP101" i="43"/>
  <c r="AO101" i="43"/>
  <c r="AM101" i="43"/>
  <c r="AL101" i="43"/>
  <c r="AJ101" i="43"/>
  <c r="AE101" i="43"/>
  <c r="AF101" i="43" s="1"/>
  <c r="AC101" i="43"/>
  <c r="AB101" i="43"/>
  <c r="Y101" i="43"/>
  <c r="X101" i="43"/>
  <c r="V101" i="43"/>
  <c r="W101" i="43" s="1"/>
  <c r="T101" i="43"/>
  <c r="U101" i="43" s="1"/>
  <c r="S101" i="43"/>
  <c r="R101" i="43"/>
  <c r="Q101" i="43"/>
  <c r="P101" i="43"/>
  <c r="N101" i="43"/>
  <c r="O101" i="43" s="1"/>
  <c r="L101" i="43"/>
  <c r="M101" i="43" s="1"/>
  <c r="J101" i="43"/>
  <c r="K101" i="43" s="1"/>
  <c r="AY100" i="43"/>
  <c r="AR100" i="43"/>
  <c r="AQ100" i="43"/>
  <c r="AP100" i="43"/>
  <c r="AO100" i="43"/>
  <c r="AM100" i="43"/>
  <c r="AL100" i="43"/>
  <c r="AJ100" i="43"/>
  <c r="AF100" i="43"/>
  <c r="AE100" i="43"/>
  <c r="AC100" i="43"/>
  <c r="AB100" i="43"/>
  <c r="Y100" i="43"/>
  <c r="X100" i="43"/>
  <c r="V100" i="43"/>
  <c r="W100" i="43" s="1"/>
  <c r="U100" i="43"/>
  <c r="T100" i="43"/>
  <c r="R100" i="43"/>
  <c r="S100" i="43" s="1"/>
  <c r="Q100" i="43"/>
  <c r="P100" i="43"/>
  <c r="O100" i="43"/>
  <c r="N100" i="43"/>
  <c r="M100" i="43"/>
  <c r="L100" i="43"/>
  <c r="J100" i="43"/>
  <c r="K100" i="43" s="1"/>
  <c r="AY99" i="43"/>
  <c r="AR99" i="43"/>
  <c r="AQ99" i="43"/>
  <c r="AP99" i="43"/>
  <c r="AO99" i="43"/>
  <c r="AM99" i="43"/>
  <c r="AL99" i="43"/>
  <c r="AJ99" i="43"/>
  <c r="AF99" i="43"/>
  <c r="AE99" i="43"/>
  <c r="AC99" i="43"/>
  <c r="AB99" i="43"/>
  <c r="Y99" i="43"/>
  <c r="X99" i="43"/>
  <c r="V99" i="43"/>
  <c r="W99" i="43" s="1"/>
  <c r="T99" i="43"/>
  <c r="U99" i="43" s="1"/>
  <c r="S99" i="43"/>
  <c r="R99" i="43"/>
  <c r="Q99" i="43"/>
  <c r="P99" i="43"/>
  <c r="N99" i="43"/>
  <c r="O99" i="43" s="1"/>
  <c r="L99" i="43"/>
  <c r="M99" i="43" s="1"/>
  <c r="J99" i="43"/>
  <c r="K99" i="43" s="1"/>
  <c r="AY98" i="43"/>
  <c r="AR98" i="43"/>
  <c r="AO98" i="43"/>
  <c r="AM98" i="43"/>
  <c r="AL98" i="43"/>
  <c r="AJ98" i="43"/>
  <c r="AE98" i="43"/>
  <c r="AF98" i="43" s="1"/>
  <c r="AC98" i="43"/>
  <c r="AB98" i="43"/>
  <c r="Y98" i="43"/>
  <c r="X98" i="43"/>
  <c r="V98" i="43"/>
  <c r="W98" i="43" s="1"/>
  <c r="T98" i="43"/>
  <c r="U98" i="43" s="1"/>
  <c r="R98" i="43"/>
  <c r="S98" i="43" s="1"/>
  <c r="P98" i="43"/>
  <c r="Q98" i="43" s="1"/>
  <c r="N98" i="43"/>
  <c r="O98" i="43" s="1"/>
  <c r="M98" i="43"/>
  <c r="L98" i="43"/>
  <c r="J98" i="43"/>
  <c r="K98" i="43" s="1"/>
  <c r="AY97" i="43"/>
  <c r="AR97" i="43"/>
  <c r="AO97" i="43"/>
  <c r="AM97" i="43"/>
  <c r="AL97" i="43"/>
  <c r="AJ97" i="43"/>
  <c r="AE97" i="43"/>
  <c r="AF97" i="43" s="1"/>
  <c r="AC97" i="43"/>
  <c r="AB97" i="43"/>
  <c r="Y97" i="43"/>
  <c r="X97" i="43"/>
  <c r="V97" i="43"/>
  <c r="W97" i="43" s="1"/>
  <c r="T97" i="43"/>
  <c r="U97" i="43" s="1"/>
  <c r="R97" i="43"/>
  <c r="S97" i="43" s="1"/>
  <c r="P97" i="43"/>
  <c r="Q97" i="43" s="1"/>
  <c r="N97" i="43"/>
  <c r="O97" i="43" s="1"/>
  <c r="L97" i="43"/>
  <c r="M97" i="43" s="1"/>
  <c r="J97" i="43"/>
  <c r="K97" i="43" s="1"/>
  <c r="AY96" i="43"/>
  <c r="AR96" i="43"/>
  <c r="AO96" i="43"/>
  <c r="AM96" i="43"/>
  <c r="AL96" i="43"/>
  <c r="AJ96" i="43"/>
  <c r="AF96" i="43"/>
  <c r="AE96" i="43"/>
  <c r="AC96" i="43"/>
  <c r="AB96" i="43"/>
  <c r="X96" i="43"/>
  <c r="Y96" i="43" s="1"/>
  <c r="V96" i="43"/>
  <c r="W96" i="43" s="1"/>
  <c r="T96" i="43"/>
  <c r="U96" i="43" s="1"/>
  <c r="R96" i="43"/>
  <c r="S96" i="43" s="1"/>
  <c r="Q96" i="43"/>
  <c r="P96" i="43"/>
  <c r="O96" i="43"/>
  <c r="N96" i="43"/>
  <c r="M96" i="43"/>
  <c r="L96" i="43"/>
  <c r="J96" i="43"/>
  <c r="K96" i="43" s="1"/>
  <c r="AY95" i="43"/>
  <c r="AR95" i="43"/>
  <c r="AO95" i="43"/>
  <c r="AM95" i="43"/>
  <c r="AL95" i="43"/>
  <c r="AJ95" i="43"/>
  <c r="AE95" i="43"/>
  <c r="AF95" i="43" s="1"/>
  <c r="AC95" i="43"/>
  <c r="AB95" i="43"/>
  <c r="Y95" i="43"/>
  <c r="X95" i="43"/>
  <c r="V95" i="43"/>
  <c r="W95" i="43" s="1"/>
  <c r="T95" i="43"/>
  <c r="U95" i="43" s="1"/>
  <c r="R95" i="43"/>
  <c r="S95" i="43" s="1"/>
  <c r="P95" i="43"/>
  <c r="Q95" i="43" s="1"/>
  <c r="N95" i="43"/>
  <c r="O95" i="43" s="1"/>
  <c r="L95" i="43"/>
  <c r="M95" i="43" s="1"/>
  <c r="J95" i="43"/>
  <c r="K95" i="43" s="1"/>
  <c r="AY94" i="43"/>
  <c r="AR94" i="43"/>
  <c r="AO94" i="43"/>
  <c r="AM94" i="43"/>
  <c r="AL94" i="43"/>
  <c r="AJ94" i="43"/>
  <c r="AF94" i="43"/>
  <c r="AE94" i="43"/>
  <c r="AC94" i="43"/>
  <c r="AB94" i="43"/>
  <c r="Y94" i="43"/>
  <c r="X94" i="43"/>
  <c r="W94" i="43"/>
  <c r="V94" i="43"/>
  <c r="U94" i="43"/>
  <c r="T94" i="43"/>
  <c r="R94" i="43"/>
  <c r="S94" i="43" s="1"/>
  <c r="P94" i="43"/>
  <c r="Q94" i="43" s="1"/>
  <c r="N94" i="43"/>
  <c r="O94" i="43" s="1"/>
  <c r="L94" i="43"/>
  <c r="M94" i="43" s="1"/>
  <c r="J94" i="43"/>
  <c r="K94" i="43" s="1"/>
  <c r="AY93" i="43"/>
  <c r="AR93" i="43"/>
  <c r="AO93" i="43"/>
  <c r="AM93" i="43"/>
  <c r="AL93" i="43"/>
  <c r="AJ93" i="43"/>
  <c r="AF93" i="43"/>
  <c r="AE93" i="43"/>
  <c r="AC93" i="43"/>
  <c r="AB93" i="43"/>
  <c r="Y93" i="43"/>
  <c r="X93" i="43"/>
  <c r="V93" i="43"/>
  <c r="W93" i="43" s="1"/>
  <c r="T93" i="43"/>
  <c r="U93" i="43" s="1"/>
  <c r="S93" i="43"/>
  <c r="R93" i="43"/>
  <c r="Q93" i="43"/>
  <c r="P93" i="43"/>
  <c r="N93" i="43"/>
  <c r="O93" i="43" s="1"/>
  <c r="L93" i="43"/>
  <c r="M93" i="43" s="1"/>
  <c r="K93" i="43"/>
  <c r="J93" i="43"/>
  <c r="AY92" i="43"/>
  <c r="AR92" i="43"/>
  <c r="AO92" i="43"/>
  <c r="AM92" i="43"/>
  <c r="AL92" i="43"/>
  <c r="AJ92" i="43"/>
  <c r="AE92" i="43"/>
  <c r="AF92" i="43" s="1"/>
  <c r="AC92" i="43"/>
  <c r="AB92" i="43"/>
  <c r="X92" i="43"/>
  <c r="Y92" i="43" s="1"/>
  <c r="V92" i="43"/>
  <c r="W92" i="43" s="1"/>
  <c r="T92" i="43"/>
  <c r="U92" i="43" s="1"/>
  <c r="R92" i="43"/>
  <c r="S92" i="43" s="1"/>
  <c r="P92" i="43"/>
  <c r="Q92" i="43" s="1"/>
  <c r="N92" i="43"/>
  <c r="O92" i="43" s="1"/>
  <c r="L92" i="43"/>
  <c r="M92" i="43" s="1"/>
  <c r="J92" i="43"/>
  <c r="K92" i="43" s="1"/>
  <c r="AY91" i="43"/>
  <c r="AR91" i="43"/>
  <c r="AO91" i="43"/>
  <c r="AM91" i="43"/>
  <c r="AL91" i="43"/>
  <c r="AJ91" i="43"/>
  <c r="AE91" i="43"/>
  <c r="AF91" i="43" s="1"/>
  <c r="AC91" i="43"/>
  <c r="AB91" i="43"/>
  <c r="Y91" i="43"/>
  <c r="X91" i="43"/>
  <c r="V91" i="43"/>
  <c r="W91" i="43" s="1"/>
  <c r="T91" i="43"/>
  <c r="U91" i="43" s="1"/>
  <c r="R91" i="43"/>
  <c r="S91" i="43" s="1"/>
  <c r="P91" i="43"/>
  <c r="Q91" i="43" s="1"/>
  <c r="N91" i="43"/>
  <c r="O91" i="43" s="1"/>
  <c r="L91" i="43"/>
  <c r="M91" i="43" s="1"/>
  <c r="J91" i="43"/>
  <c r="K91" i="43" s="1"/>
  <c r="AY90" i="43"/>
  <c r="AR90" i="43"/>
  <c r="AO90" i="43"/>
  <c r="AM90" i="43"/>
  <c r="AL90" i="43"/>
  <c r="AJ90" i="43"/>
  <c r="AE90" i="43"/>
  <c r="AF90" i="43" s="1"/>
  <c r="AC90" i="43"/>
  <c r="AB90" i="43"/>
  <c r="X90" i="43"/>
  <c r="Y90" i="43" s="1"/>
  <c r="V90" i="43"/>
  <c r="W90" i="43" s="1"/>
  <c r="T90" i="43"/>
  <c r="U90" i="43" s="1"/>
  <c r="R90" i="43"/>
  <c r="S90" i="43" s="1"/>
  <c r="Q90" i="43"/>
  <c r="P90" i="43"/>
  <c r="O90" i="43"/>
  <c r="N90" i="43"/>
  <c r="L90" i="43"/>
  <c r="M90" i="43" s="1"/>
  <c r="J90" i="43"/>
  <c r="K90" i="43" s="1"/>
  <c r="AY89" i="43"/>
  <c r="AR89" i="43"/>
  <c r="AO89" i="43"/>
  <c r="AM89" i="43"/>
  <c r="AL89" i="43"/>
  <c r="AJ89" i="43"/>
  <c r="AE89" i="43"/>
  <c r="AF89" i="43" s="1"/>
  <c r="AC89" i="43"/>
  <c r="AB89" i="43"/>
  <c r="Y89" i="43"/>
  <c r="X89" i="43"/>
  <c r="V89" i="43"/>
  <c r="W89" i="43" s="1"/>
  <c r="T89" i="43"/>
  <c r="U89" i="43" s="1"/>
  <c r="R89" i="43"/>
  <c r="S89" i="43" s="1"/>
  <c r="P89" i="43"/>
  <c r="Q89" i="43" s="1"/>
  <c r="N89" i="43"/>
  <c r="O89" i="43" s="1"/>
  <c r="L89" i="43"/>
  <c r="M89" i="43" s="1"/>
  <c r="J89" i="43"/>
  <c r="K89" i="43" s="1"/>
  <c r="AY88" i="43"/>
  <c r="AR88" i="43"/>
  <c r="AO88" i="43"/>
  <c r="AM88" i="43"/>
  <c r="AL88" i="43"/>
  <c r="AJ88" i="43"/>
  <c r="AE88" i="43"/>
  <c r="AF88" i="43" s="1"/>
  <c r="AC88" i="43"/>
  <c r="AB88" i="43"/>
  <c r="X88" i="43"/>
  <c r="Y88" i="43" s="1"/>
  <c r="V88" i="43"/>
  <c r="W88" i="43" s="1"/>
  <c r="T88" i="43"/>
  <c r="U88" i="43" s="1"/>
  <c r="R88" i="43"/>
  <c r="S88" i="43" s="1"/>
  <c r="P88" i="43"/>
  <c r="Q88" i="43" s="1"/>
  <c r="N88" i="43"/>
  <c r="O88" i="43" s="1"/>
  <c r="L88" i="43"/>
  <c r="M88" i="43" s="1"/>
  <c r="J88" i="43"/>
  <c r="K88" i="43" s="1"/>
  <c r="AY87" i="43"/>
  <c r="AR87" i="43"/>
  <c r="AO87" i="43"/>
  <c r="AM87" i="43"/>
  <c r="AL87" i="43"/>
  <c r="AJ87" i="43"/>
  <c r="AE87" i="43"/>
  <c r="AF87" i="43" s="1"/>
  <c r="AC87" i="43"/>
  <c r="AB87" i="43"/>
  <c r="X87" i="43"/>
  <c r="Y87" i="43" s="1"/>
  <c r="V87" i="43"/>
  <c r="W87" i="43" s="1"/>
  <c r="T87" i="43"/>
  <c r="U87" i="43" s="1"/>
  <c r="R87" i="43"/>
  <c r="S87" i="43" s="1"/>
  <c r="Q87" i="43"/>
  <c r="P87" i="43"/>
  <c r="N87" i="43"/>
  <c r="O87" i="43" s="1"/>
  <c r="L87" i="43"/>
  <c r="M87" i="43" s="1"/>
  <c r="J87" i="43"/>
  <c r="K87" i="43" s="1"/>
  <c r="AY86" i="43"/>
  <c r="AR86" i="43"/>
  <c r="AO86" i="43"/>
  <c r="AM86" i="43"/>
  <c r="AL86" i="43"/>
  <c r="AJ86" i="43"/>
  <c r="AE86" i="43"/>
  <c r="AF86" i="43" s="1"/>
  <c r="AC86" i="43"/>
  <c r="AB86" i="43"/>
  <c r="X86" i="43"/>
  <c r="Y86" i="43" s="1"/>
  <c r="V86" i="43"/>
  <c r="W86" i="43" s="1"/>
  <c r="U86" i="43"/>
  <c r="T86" i="43"/>
  <c r="R86" i="43"/>
  <c r="S86" i="43" s="1"/>
  <c r="P86" i="43"/>
  <c r="Q86" i="43" s="1"/>
  <c r="N86" i="43"/>
  <c r="O86" i="43" s="1"/>
  <c r="L86" i="43"/>
  <c r="M86" i="43" s="1"/>
  <c r="J86" i="43"/>
  <c r="K86" i="43" s="1"/>
  <c r="AY85" i="43"/>
  <c r="AR85" i="43"/>
  <c r="AO85" i="43"/>
  <c r="AM85" i="43"/>
  <c r="AL85" i="43"/>
  <c r="AJ85" i="43"/>
  <c r="AF85" i="43"/>
  <c r="AE85" i="43"/>
  <c r="AC85" i="43"/>
  <c r="AB85" i="43"/>
  <c r="X85" i="43"/>
  <c r="Y85" i="43" s="1"/>
  <c r="V85" i="43"/>
  <c r="W85" i="43" s="1"/>
  <c r="U85" i="43"/>
  <c r="T85" i="43"/>
  <c r="R85" i="43"/>
  <c r="S85" i="43" s="1"/>
  <c r="P85" i="43"/>
  <c r="Q85" i="43" s="1"/>
  <c r="N85" i="43"/>
  <c r="O85" i="43" s="1"/>
  <c r="L85" i="43"/>
  <c r="M85" i="43" s="1"/>
  <c r="J85" i="43"/>
  <c r="K85" i="43" s="1"/>
  <c r="AY84" i="43"/>
  <c r="AR84" i="43"/>
  <c r="AO84" i="43"/>
  <c r="AM84" i="43"/>
  <c r="AL84" i="43"/>
  <c r="AJ84" i="43"/>
  <c r="AF84" i="43"/>
  <c r="AE84" i="43"/>
  <c r="AC84" i="43"/>
  <c r="AB84" i="43"/>
  <c r="X84" i="43"/>
  <c r="Y84" i="43" s="1"/>
  <c r="V84" i="43"/>
  <c r="W84" i="43" s="1"/>
  <c r="T84" i="43"/>
  <c r="U84" i="43" s="1"/>
  <c r="R84" i="43"/>
  <c r="S84" i="43" s="1"/>
  <c r="P84" i="43"/>
  <c r="Q84" i="43" s="1"/>
  <c r="N84" i="43"/>
  <c r="O84" i="43" s="1"/>
  <c r="L84" i="43"/>
  <c r="M84" i="43" s="1"/>
  <c r="J84" i="43"/>
  <c r="K84" i="43" s="1"/>
  <c r="AY83" i="43"/>
  <c r="AR83" i="43"/>
  <c r="AO83" i="43"/>
  <c r="AM83" i="43"/>
  <c r="AL83" i="43"/>
  <c r="AJ83" i="43"/>
  <c r="AE83" i="43"/>
  <c r="AF83" i="43" s="1"/>
  <c r="AC83" i="43"/>
  <c r="AB83" i="43"/>
  <c r="X83" i="43"/>
  <c r="Y83" i="43" s="1"/>
  <c r="V83" i="43"/>
  <c r="W83" i="43" s="1"/>
  <c r="T83" i="43"/>
  <c r="U83" i="43" s="1"/>
  <c r="R83" i="43"/>
  <c r="S83" i="43" s="1"/>
  <c r="Q83" i="43"/>
  <c r="P83" i="43"/>
  <c r="O83" i="43"/>
  <c r="N83" i="43"/>
  <c r="M83" i="43"/>
  <c r="L83" i="43"/>
  <c r="J83" i="43"/>
  <c r="K83" i="43" s="1"/>
  <c r="AY82" i="43"/>
  <c r="AR82" i="43"/>
  <c r="AO82" i="43"/>
  <c r="AM82" i="43"/>
  <c r="AL82" i="43"/>
  <c r="AJ82" i="43"/>
  <c r="AE82" i="43"/>
  <c r="AF82" i="43" s="1"/>
  <c r="AC82" i="43"/>
  <c r="AB82" i="43"/>
  <c r="Y82" i="43"/>
  <c r="X82" i="43"/>
  <c r="V82" i="43"/>
  <c r="W82" i="43" s="1"/>
  <c r="T82" i="43"/>
  <c r="U82" i="43" s="1"/>
  <c r="S82" i="43"/>
  <c r="R82" i="43"/>
  <c r="P82" i="43"/>
  <c r="Q82" i="43" s="1"/>
  <c r="N82" i="43"/>
  <c r="O82" i="43" s="1"/>
  <c r="L82" i="43"/>
  <c r="M82" i="43" s="1"/>
  <c r="J82" i="43"/>
  <c r="K82" i="43" s="1"/>
  <c r="AY81" i="43"/>
  <c r="AR81" i="43"/>
  <c r="AO81" i="43"/>
  <c r="AM81" i="43"/>
  <c r="AL81" i="43"/>
  <c r="AJ81" i="43"/>
  <c r="AF81" i="43"/>
  <c r="AE81" i="43"/>
  <c r="AC81" i="43"/>
  <c r="AB81" i="43"/>
  <c r="Y81" i="43"/>
  <c r="X81" i="43"/>
  <c r="W81" i="43"/>
  <c r="V81" i="43"/>
  <c r="U81" i="43"/>
  <c r="T81" i="43"/>
  <c r="R81" i="43"/>
  <c r="S81" i="43" s="1"/>
  <c r="P81" i="43"/>
  <c r="Q81" i="43" s="1"/>
  <c r="O81" i="43"/>
  <c r="N81" i="43"/>
  <c r="M81" i="43"/>
  <c r="L81" i="43"/>
  <c r="J81" i="43"/>
  <c r="K81" i="43" s="1"/>
  <c r="AY80" i="43"/>
  <c r="AR80" i="43"/>
  <c r="AO80" i="43"/>
  <c r="AM80" i="43"/>
  <c r="AL80" i="43"/>
  <c r="AJ80" i="43"/>
  <c r="AE80" i="43"/>
  <c r="AF80" i="43" s="1"/>
  <c r="AC80" i="43"/>
  <c r="AB80" i="43"/>
  <c r="X80" i="43"/>
  <c r="Y80" i="43" s="1"/>
  <c r="V80" i="43"/>
  <c r="W80" i="43" s="1"/>
  <c r="T80" i="43"/>
  <c r="U80" i="43" s="1"/>
  <c r="R80" i="43"/>
  <c r="S80" i="43" s="1"/>
  <c r="Q80" i="43"/>
  <c r="P80" i="43"/>
  <c r="N80" i="43"/>
  <c r="O80" i="43" s="1"/>
  <c r="L80" i="43"/>
  <c r="M80" i="43" s="1"/>
  <c r="J80" i="43"/>
  <c r="K80" i="43" s="1"/>
  <c r="AY79" i="43"/>
  <c r="AR79" i="43"/>
  <c r="AO79" i="43"/>
  <c r="AM79" i="43"/>
  <c r="AL79" i="43"/>
  <c r="AJ79" i="43"/>
  <c r="AF79" i="43"/>
  <c r="AE79" i="43"/>
  <c r="AC79" i="43"/>
  <c r="AB79" i="43"/>
  <c r="X79" i="43"/>
  <c r="Y79" i="43" s="1"/>
  <c r="V79" i="43"/>
  <c r="W79" i="43" s="1"/>
  <c r="T79" i="43"/>
  <c r="U79" i="43" s="1"/>
  <c r="R79" i="43"/>
  <c r="S79" i="43" s="1"/>
  <c r="Q79" i="43"/>
  <c r="P79" i="43"/>
  <c r="N79" i="43"/>
  <c r="O79" i="43" s="1"/>
  <c r="L79" i="43"/>
  <c r="M79" i="43" s="1"/>
  <c r="J79" i="43"/>
  <c r="K79" i="43" s="1"/>
  <c r="AY78" i="43"/>
  <c r="AR78" i="43"/>
  <c r="AO78" i="43"/>
  <c r="AM78" i="43"/>
  <c r="AL78" i="43"/>
  <c r="AJ78" i="43"/>
  <c r="AE78" i="43"/>
  <c r="AF78" i="43" s="1"/>
  <c r="AC78" i="43"/>
  <c r="AB78" i="43"/>
  <c r="Y78" i="43"/>
  <c r="X78" i="43"/>
  <c r="V78" i="43"/>
  <c r="W78" i="43" s="1"/>
  <c r="T78" i="43"/>
  <c r="U78" i="43" s="1"/>
  <c r="R78" i="43"/>
  <c r="S78" i="43" s="1"/>
  <c r="Q78" i="43"/>
  <c r="P78" i="43"/>
  <c r="N78" i="43"/>
  <c r="O78" i="43" s="1"/>
  <c r="L78" i="43"/>
  <c r="M78" i="43" s="1"/>
  <c r="J78" i="43"/>
  <c r="K78" i="43" s="1"/>
  <c r="AY77" i="43"/>
  <c r="AR77" i="43"/>
  <c r="AO77" i="43"/>
  <c r="AM77" i="43"/>
  <c r="AL77" i="43"/>
  <c r="AJ77" i="43"/>
  <c r="AF77" i="43"/>
  <c r="AE77" i="43"/>
  <c r="AC77" i="43"/>
  <c r="AB77" i="43"/>
  <c r="Y77" i="43"/>
  <c r="X77" i="43"/>
  <c r="V77" i="43"/>
  <c r="W77" i="43" s="1"/>
  <c r="T77" i="43"/>
  <c r="U77" i="43" s="1"/>
  <c r="R77" i="43"/>
  <c r="S77" i="43" s="1"/>
  <c r="Q77" i="43"/>
  <c r="P77" i="43"/>
  <c r="N77" i="43"/>
  <c r="O77" i="43" s="1"/>
  <c r="L77" i="43"/>
  <c r="M77" i="43" s="1"/>
  <c r="J77" i="43"/>
  <c r="K77" i="43" s="1"/>
  <c r="AY76" i="43"/>
  <c r="AR76" i="43"/>
  <c r="AO76" i="43"/>
  <c r="AM76" i="43"/>
  <c r="AL76" i="43"/>
  <c r="AJ76" i="43"/>
  <c r="AE76" i="43"/>
  <c r="AF76" i="43" s="1"/>
  <c r="AC76" i="43"/>
  <c r="AB76" i="43"/>
  <c r="Y76" i="43"/>
  <c r="X76" i="43"/>
  <c r="V76" i="43"/>
  <c r="W76" i="43" s="1"/>
  <c r="T76" i="43"/>
  <c r="U76" i="43" s="1"/>
  <c r="R76" i="43"/>
  <c r="S76" i="43" s="1"/>
  <c r="P76" i="43"/>
  <c r="Q76" i="43" s="1"/>
  <c r="N76" i="43"/>
  <c r="O76" i="43" s="1"/>
  <c r="L76" i="43"/>
  <c r="M76" i="43" s="1"/>
  <c r="J76" i="43"/>
  <c r="K76" i="43" s="1"/>
  <c r="AY75" i="43"/>
  <c r="AR75" i="43"/>
  <c r="AO75" i="43"/>
  <c r="AM75" i="43"/>
  <c r="AL75" i="43"/>
  <c r="AJ75" i="43"/>
  <c r="AE75" i="43"/>
  <c r="AF75" i="43" s="1"/>
  <c r="AC75" i="43"/>
  <c r="AB75" i="43"/>
  <c r="X75" i="43"/>
  <c r="Y75" i="43" s="1"/>
  <c r="V75" i="43"/>
  <c r="W75" i="43" s="1"/>
  <c r="U75" i="43"/>
  <c r="T75" i="43"/>
  <c r="R75" i="43"/>
  <c r="S75" i="43" s="1"/>
  <c r="P75" i="43"/>
  <c r="Q75" i="43" s="1"/>
  <c r="N75" i="43"/>
  <c r="O75" i="43" s="1"/>
  <c r="L75" i="43"/>
  <c r="M75" i="43" s="1"/>
  <c r="J75" i="43"/>
  <c r="K75" i="43" s="1"/>
  <c r="AY74" i="43"/>
  <c r="AR74" i="43"/>
  <c r="AO74" i="43"/>
  <c r="AM74" i="43"/>
  <c r="AL74" i="43"/>
  <c r="AJ74" i="43"/>
  <c r="AE74" i="43"/>
  <c r="AF74" i="43" s="1"/>
  <c r="AC74" i="43"/>
  <c r="AB74" i="43"/>
  <c r="X74" i="43"/>
  <c r="Y74" i="43" s="1"/>
  <c r="V74" i="43"/>
  <c r="W74" i="43" s="1"/>
  <c r="T74" i="43"/>
  <c r="U74" i="43" s="1"/>
  <c r="R74" i="43"/>
  <c r="S74" i="43" s="1"/>
  <c r="P74" i="43"/>
  <c r="Q74" i="43" s="1"/>
  <c r="N74" i="43"/>
  <c r="O74" i="43" s="1"/>
  <c r="L74" i="43"/>
  <c r="M74" i="43" s="1"/>
  <c r="J74" i="43"/>
  <c r="K74" i="43" s="1"/>
  <c r="AY73" i="43"/>
  <c r="AR73" i="43"/>
  <c r="AO73" i="43"/>
  <c r="AM73" i="43"/>
  <c r="AL73" i="43"/>
  <c r="AJ73" i="43"/>
  <c r="AE73" i="43"/>
  <c r="AF73" i="43" s="1"/>
  <c r="AC73" i="43"/>
  <c r="AB73" i="43"/>
  <c r="X73" i="43"/>
  <c r="Y73" i="43" s="1"/>
  <c r="V73" i="43"/>
  <c r="W73" i="43" s="1"/>
  <c r="T73" i="43"/>
  <c r="U73" i="43" s="1"/>
  <c r="R73" i="43"/>
  <c r="S73" i="43" s="1"/>
  <c r="P73" i="43"/>
  <c r="Q73" i="43" s="1"/>
  <c r="N73" i="43"/>
  <c r="O73" i="43" s="1"/>
  <c r="M73" i="43"/>
  <c r="L73" i="43"/>
  <c r="J73" i="43"/>
  <c r="K73" i="43" s="1"/>
  <c r="AY72" i="43"/>
  <c r="AR72" i="43"/>
  <c r="AO72" i="43"/>
  <c r="AM72" i="43"/>
  <c r="AL72" i="43"/>
  <c r="AJ72" i="43"/>
  <c r="AE72" i="43"/>
  <c r="AF72" i="43" s="1"/>
  <c r="AC72" i="43"/>
  <c r="AB72" i="43"/>
  <c r="X72" i="43"/>
  <c r="Y72" i="43" s="1"/>
  <c r="V72" i="43"/>
  <c r="W72" i="43" s="1"/>
  <c r="T72" i="43"/>
  <c r="U72" i="43" s="1"/>
  <c r="S72" i="43"/>
  <c r="R72" i="43"/>
  <c r="P72" i="43"/>
  <c r="Q72" i="43" s="1"/>
  <c r="N72" i="43"/>
  <c r="O72" i="43" s="1"/>
  <c r="M72" i="43"/>
  <c r="L72" i="43"/>
  <c r="J72" i="43"/>
  <c r="K72" i="43" s="1"/>
  <c r="AY71" i="43"/>
  <c r="AR71" i="43"/>
  <c r="AO71" i="43"/>
  <c r="AM71" i="43"/>
  <c r="AL71" i="43"/>
  <c r="AJ71" i="43"/>
  <c r="AF71" i="43"/>
  <c r="AE71" i="43"/>
  <c r="AC71" i="43"/>
  <c r="AB71" i="43"/>
  <c r="X71" i="43"/>
  <c r="Y71" i="43" s="1"/>
  <c r="V71" i="43"/>
  <c r="W71" i="43" s="1"/>
  <c r="T71" i="43"/>
  <c r="U71" i="43" s="1"/>
  <c r="R71" i="43"/>
  <c r="S71" i="43" s="1"/>
  <c r="P71" i="43"/>
  <c r="Q71" i="43" s="1"/>
  <c r="N71" i="43"/>
  <c r="O71" i="43" s="1"/>
  <c r="L71" i="43"/>
  <c r="M71" i="43" s="1"/>
  <c r="J71" i="43"/>
  <c r="K71" i="43" s="1"/>
  <c r="AY70" i="43"/>
  <c r="AR70" i="43"/>
  <c r="AO70" i="43"/>
  <c r="AM70" i="43"/>
  <c r="AL70" i="43"/>
  <c r="AJ70" i="43"/>
  <c r="AE70" i="43"/>
  <c r="AF70" i="43" s="1"/>
  <c r="AC70" i="43"/>
  <c r="AB70" i="43"/>
  <c r="X70" i="43"/>
  <c r="Y70" i="43" s="1"/>
  <c r="V70" i="43"/>
  <c r="W70" i="43" s="1"/>
  <c r="T70" i="43"/>
  <c r="U70" i="43" s="1"/>
  <c r="S70" i="43"/>
  <c r="R70" i="43"/>
  <c r="P70" i="43"/>
  <c r="Q70" i="43" s="1"/>
  <c r="N70" i="43"/>
  <c r="O70" i="43" s="1"/>
  <c r="L70" i="43"/>
  <c r="M70" i="43" s="1"/>
  <c r="J70" i="43"/>
  <c r="K70" i="43" s="1"/>
  <c r="AY69" i="43"/>
  <c r="AR69" i="43"/>
  <c r="AO69" i="43"/>
  <c r="AM69" i="43"/>
  <c r="AL69" i="43"/>
  <c r="AJ69" i="43"/>
  <c r="AE69" i="43"/>
  <c r="AF69" i="43" s="1"/>
  <c r="AC69" i="43"/>
  <c r="AB69" i="43"/>
  <c r="X69" i="43"/>
  <c r="Y69" i="43" s="1"/>
  <c r="V69" i="43"/>
  <c r="W69" i="43" s="1"/>
  <c r="T69" i="43"/>
  <c r="U69" i="43" s="1"/>
  <c r="R69" i="43"/>
  <c r="S69" i="43" s="1"/>
  <c r="P69" i="43"/>
  <c r="Q69" i="43" s="1"/>
  <c r="N69" i="43"/>
  <c r="O69" i="43" s="1"/>
  <c r="M69" i="43"/>
  <c r="L69" i="43"/>
  <c r="J69" i="43"/>
  <c r="K69" i="43" s="1"/>
  <c r="AY68" i="43"/>
  <c r="AR68" i="43"/>
  <c r="AO68" i="43"/>
  <c r="AM68" i="43"/>
  <c r="AL68" i="43"/>
  <c r="AJ68" i="43"/>
  <c r="AE68" i="43"/>
  <c r="AF68" i="43" s="1"/>
  <c r="AC68" i="43"/>
  <c r="AB68" i="43"/>
  <c r="X68" i="43"/>
  <c r="Y68" i="43" s="1"/>
  <c r="V68" i="43"/>
  <c r="W68" i="43" s="1"/>
  <c r="T68" i="43"/>
  <c r="U68" i="43" s="1"/>
  <c r="R68" i="43"/>
  <c r="S68" i="43" s="1"/>
  <c r="Q68" i="43"/>
  <c r="P68" i="43"/>
  <c r="N68" i="43"/>
  <c r="O68" i="43" s="1"/>
  <c r="L68" i="43"/>
  <c r="M68" i="43" s="1"/>
  <c r="J68" i="43"/>
  <c r="K68" i="43" s="1"/>
  <c r="AY67" i="43"/>
  <c r="AR67" i="43"/>
  <c r="AO67" i="43"/>
  <c r="AM67" i="43"/>
  <c r="AL67" i="43"/>
  <c r="AJ67" i="43"/>
  <c r="AE67" i="43"/>
  <c r="AF67" i="43" s="1"/>
  <c r="AC67" i="43"/>
  <c r="AB67" i="43"/>
  <c r="X67" i="43"/>
  <c r="Y67" i="43" s="1"/>
  <c r="V67" i="43"/>
  <c r="W67" i="43" s="1"/>
  <c r="T67" i="43"/>
  <c r="U67" i="43" s="1"/>
  <c r="R67" i="43"/>
  <c r="S67" i="43" s="1"/>
  <c r="P67" i="43"/>
  <c r="Q67" i="43" s="1"/>
  <c r="N67" i="43"/>
  <c r="O67" i="43" s="1"/>
  <c r="L67" i="43"/>
  <c r="M67" i="43" s="1"/>
  <c r="J67" i="43"/>
  <c r="K67" i="43" s="1"/>
  <c r="AY66" i="43"/>
  <c r="AR66" i="43"/>
  <c r="AO66" i="43"/>
  <c r="AM66" i="43"/>
  <c r="AL66" i="43"/>
  <c r="AJ66" i="43"/>
  <c r="AE66" i="43"/>
  <c r="AF66" i="43" s="1"/>
  <c r="AC66" i="43"/>
  <c r="AB66" i="43"/>
  <c r="X66" i="43"/>
  <c r="Y66" i="43" s="1"/>
  <c r="V66" i="43"/>
  <c r="W66" i="43" s="1"/>
  <c r="T66" i="43"/>
  <c r="U66" i="43" s="1"/>
  <c r="R66" i="43"/>
  <c r="S66" i="43" s="1"/>
  <c r="P66" i="43"/>
  <c r="Q66" i="43" s="1"/>
  <c r="N66" i="43"/>
  <c r="O66" i="43" s="1"/>
  <c r="L66" i="43"/>
  <c r="M66" i="43" s="1"/>
  <c r="J66" i="43"/>
  <c r="K66" i="43" s="1"/>
  <c r="AY65" i="43"/>
  <c r="AR65" i="43"/>
  <c r="AO65" i="43"/>
  <c r="AM65" i="43"/>
  <c r="AL65" i="43"/>
  <c r="AJ65" i="43"/>
  <c r="AE65" i="43"/>
  <c r="AF65" i="43" s="1"/>
  <c r="AC65" i="43"/>
  <c r="AB65" i="43"/>
  <c r="X65" i="43"/>
  <c r="Y65" i="43" s="1"/>
  <c r="V65" i="43"/>
  <c r="W65" i="43" s="1"/>
  <c r="T65" i="43"/>
  <c r="U65" i="43" s="1"/>
  <c r="R65" i="43"/>
  <c r="S65" i="43" s="1"/>
  <c r="P65" i="43"/>
  <c r="Q65" i="43" s="1"/>
  <c r="N65" i="43"/>
  <c r="O65" i="43" s="1"/>
  <c r="L65" i="43"/>
  <c r="M65" i="43" s="1"/>
  <c r="J65" i="43"/>
  <c r="K65" i="43" s="1"/>
  <c r="AY64" i="43"/>
  <c r="AR64" i="43"/>
  <c r="AO64" i="43"/>
  <c r="AM64" i="43"/>
  <c r="AL64" i="43"/>
  <c r="AJ64" i="43"/>
  <c r="AE64" i="43"/>
  <c r="AF64" i="43" s="1"/>
  <c r="AC64" i="43"/>
  <c r="AB64" i="43"/>
  <c r="Y64" i="43"/>
  <c r="X64" i="43"/>
  <c r="V64" i="43"/>
  <c r="W64" i="43" s="1"/>
  <c r="T64" i="43"/>
  <c r="U64" i="43" s="1"/>
  <c r="R64" i="43"/>
  <c r="S64" i="43" s="1"/>
  <c r="P64" i="43"/>
  <c r="Q64" i="43" s="1"/>
  <c r="N64" i="43"/>
  <c r="O64" i="43" s="1"/>
  <c r="L64" i="43"/>
  <c r="M64" i="43" s="1"/>
  <c r="J64" i="43"/>
  <c r="K64" i="43" s="1"/>
  <c r="AY63" i="43"/>
  <c r="AR63" i="43"/>
  <c r="AO63" i="43"/>
  <c r="AM63" i="43"/>
  <c r="AL63" i="43"/>
  <c r="AJ63" i="43"/>
  <c r="AE63" i="43"/>
  <c r="AF63" i="43" s="1"/>
  <c r="AC63" i="43"/>
  <c r="AB63" i="43"/>
  <c r="X63" i="43"/>
  <c r="Y63" i="43" s="1"/>
  <c r="V63" i="43"/>
  <c r="W63" i="43" s="1"/>
  <c r="T63" i="43"/>
  <c r="U63" i="43" s="1"/>
  <c r="R63" i="43"/>
  <c r="S63" i="43" s="1"/>
  <c r="P63" i="43"/>
  <c r="Q63" i="43" s="1"/>
  <c r="N63" i="43"/>
  <c r="O63" i="43" s="1"/>
  <c r="L63" i="43"/>
  <c r="M63" i="43" s="1"/>
  <c r="J63" i="43"/>
  <c r="K63" i="43" s="1"/>
  <c r="AY62" i="43"/>
  <c r="AR62" i="43"/>
  <c r="AO62" i="43"/>
  <c r="AM62" i="43"/>
  <c r="AL62" i="43"/>
  <c r="AJ62" i="43"/>
  <c r="AE62" i="43"/>
  <c r="AF62" i="43" s="1"/>
  <c r="AC62" i="43"/>
  <c r="AB62" i="43"/>
  <c r="X62" i="43"/>
  <c r="Y62" i="43" s="1"/>
  <c r="V62" i="43"/>
  <c r="W62" i="43" s="1"/>
  <c r="T62" i="43"/>
  <c r="U62" i="43" s="1"/>
  <c r="R62" i="43"/>
  <c r="S62" i="43" s="1"/>
  <c r="P62" i="43"/>
  <c r="Q62" i="43" s="1"/>
  <c r="N62" i="43"/>
  <c r="O62" i="43" s="1"/>
  <c r="L62" i="43"/>
  <c r="M62" i="43" s="1"/>
  <c r="J62" i="43"/>
  <c r="K62" i="43" s="1"/>
  <c r="AY61" i="43"/>
  <c r="AR61" i="43"/>
  <c r="AO61" i="43"/>
  <c r="AM61" i="43"/>
  <c r="AL61" i="43"/>
  <c r="AJ61" i="43"/>
  <c r="AE61" i="43"/>
  <c r="AF61" i="43" s="1"/>
  <c r="AC61" i="43"/>
  <c r="AB61" i="43"/>
  <c r="X61" i="43"/>
  <c r="Y61" i="43" s="1"/>
  <c r="V61" i="43"/>
  <c r="W61" i="43" s="1"/>
  <c r="T61" i="43"/>
  <c r="U61" i="43" s="1"/>
  <c r="R61" i="43"/>
  <c r="S61" i="43" s="1"/>
  <c r="P61" i="43"/>
  <c r="Q61" i="43" s="1"/>
  <c r="N61" i="43"/>
  <c r="O61" i="43" s="1"/>
  <c r="L61" i="43"/>
  <c r="M61" i="43" s="1"/>
  <c r="J61" i="43"/>
  <c r="K61" i="43" s="1"/>
  <c r="AY60" i="43"/>
  <c r="AR60" i="43"/>
  <c r="AO60" i="43"/>
  <c r="AM60" i="43"/>
  <c r="AL60" i="43"/>
  <c r="AJ60" i="43"/>
  <c r="AF60" i="43"/>
  <c r="AE60" i="43"/>
  <c r="AC60" i="43"/>
  <c r="AB60" i="43"/>
  <c r="X60" i="43"/>
  <c r="Y60" i="43" s="1"/>
  <c r="V60" i="43"/>
  <c r="W60" i="43" s="1"/>
  <c r="T60" i="43"/>
  <c r="U60" i="43" s="1"/>
  <c r="R60" i="43"/>
  <c r="S60" i="43" s="1"/>
  <c r="Q60" i="43"/>
  <c r="P60" i="43"/>
  <c r="N60" i="43"/>
  <c r="O60" i="43" s="1"/>
  <c r="L60" i="43"/>
  <c r="M60" i="43" s="1"/>
  <c r="J60" i="43"/>
  <c r="K60" i="43" s="1"/>
  <c r="AY59" i="43"/>
  <c r="AR59" i="43"/>
  <c r="AO59" i="43"/>
  <c r="AM59" i="43"/>
  <c r="AL59" i="43"/>
  <c r="AJ59" i="43"/>
  <c r="AE59" i="43"/>
  <c r="AF59" i="43" s="1"/>
  <c r="AC59" i="43"/>
  <c r="AB59" i="43"/>
  <c r="X59" i="43"/>
  <c r="Y59" i="43" s="1"/>
  <c r="V59" i="43"/>
  <c r="W59" i="43" s="1"/>
  <c r="T59" i="43"/>
  <c r="U59" i="43" s="1"/>
  <c r="R59" i="43"/>
  <c r="S59" i="43" s="1"/>
  <c r="P59" i="43"/>
  <c r="Q59" i="43" s="1"/>
  <c r="N59" i="43"/>
  <c r="O59" i="43" s="1"/>
  <c r="L59" i="43"/>
  <c r="M59" i="43" s="1"/>
  <c r="J59" i="43"/>
  <c r="K59" i="43" s="1"/>
  <c r="AY58" i="43"/>
  <c r="AR58" i="43"/>
  <c r="AO58" i="43"/>
  <c r="AM58" i="43"/>
  <c r="AL58" i="43"/>
  <c r="AJ58" i="43"/>
  <c r="AE58" i="43"/>
  <c r="AF58" i="43" s="1"/>
  <c r="AC58" i="43"/>
  <c r="AB58" i="43"/>
  <c r="X58" i="43"/>
  <c r="Y58" i="43" s="1"/>
  <c r="V58" i="43"/>
  <c r="W58" i="43" s="1"/>
  <c r="T58" i="43"/>
  <c r="U58" i="43" s="1"/>
  <c r="R58" i="43"/>
  <c r="S58" i="43" s="1"/>
  <c r="Q58" i="43"/>
  <c r="P58" i="43"/>
  <c r="N58" i="43"/>
  <c r="O58" i="43" s="1"/>
  <c r="L58" i="43"/>
  <c r="M58" i="43" s="1"/>
  <c r="J58" i="43"/>
  <c r="K58" i="43" s="1"/>
  <c r="AY57" i="43"/>
  <c r="AR57" i="43"/>
  <c r="AO57" i="43"/>
  <c r="AM57" i="43"/>
  <c r="AL57" i="43"/>
  <c r="AJ57" i="43"/>
  <c r="AE57" i="43"/>
  <c r="AF57" i="43" s="1"/>
  <c r="AC57" i="43"/>
  <c r="AB57" i="43"/>
  <c r="X57" i="43"/>
  <c r="Y57" i="43" s="1"/>
  <c r="V57" i="43"/>
  <c r="W57" i="43" s="1"/>
  <c r="U57" i="43"/>
  <c r="T57" i="43"/>
  <c r="R57" i="43"/>
  <c r="S57" i="43" s="1"/>
  <c r="P57" i="43"/>
  <c r="Q57" i="43" s="1"/>
  <c r="N57" i="43"/>
  <c r="O57" i="43" s="1"/>
  <c r="L57" i="43"/>
  <c r="M57" i="43" s="1"/>
  <c r="J57" i="43"/>
  <c r="K57" i="43" s="1"/>
  <c r="AY56" i="43"/>
  <c r="AR56" i="43"/>
  <c r="AO56" i="43"/>
  <c r="AM56" i="43"/>
  <c r="AL56" i="43"/>
  <c r="AJ56" i="43"/>
  <c r="AE56" i="43"/>
  <c r="AF56" i="43" s="1"/>
  <c r="AC56" i="43"/>
  <c r="AB56" i="43"/>
  <c r="X56" i="43"/>
  <c r="Y56" i="43" s="1"/>
  <c r="V56" i="43"/>
  <c r="W56" i="43" s="1"/>
  <c r="T56" i="43"/>
  <c r="U56" i="43" s="1"/>
  <c r="R56" i="43"/>
  <c r="S56" i="43" s="1"/>
  <c r="Q56" i="43"/>
  <c r="P56" i="43"/>
  <c r="N56" i="43"/>
  <c r="O56" i="43" s="1"/>
  <c r="L56" i="43"/>
  <c r="M56" i="43" s="1"/>
  <c r="J56" i="43"/>
  <c r="K56" i="43" s="1"/>
  <c r="AY55" i="43"/>
  <c r="AR55" i="43"/>
  <c r="AO55" i="43"/>
  <c r="AM55" i="43"/>
  <c r="AL55" i="43"/>
  <c r="AJ55" i="43"/>
  <c r="AE55" i="43"/>
  <c r="AF55" i="43" s="1"/>
  <c r="AC55" i="43"/>
  <c r="AB55" i="43"/>
  <c r="X55" i="43"/>
  <c r="Y55" i="43" s="1"/>
  <c r="V55" i="43"/>
  <c r="W55" i="43" s="1"/>
  <c r="U55" i="43"/>
  <c r="T55" i="43"/>
  <c r="S55" i="43"/>
  <c r="R55" i="43"/>
  <c r="P55" i="43"/>
  <c r="Q55" i="43" s="1"/>
  <c r="N55" i="43"/>
  <c r="O55" i="43" s="1"/>
  <c r="L55" i="43"/>
  <c r="M55" i="43" s="1"/>
  <c r="J55" i="43"/>
  <c r="K55" i="43" s="1"/>
  <c r="AY54" i="43"/>
  <c r="AR54" i="43"/>
  <c r="AO54" i="43"/>
  <c r="AM54" i="43"/>
  <c r="AL54" i="43"/>
  <c r="AJ54" i="43"/>
  <c r="AE54" i="43"/>
  <c r="AF54" i="43" s="1"/>
  <c r="AC54" i="43"/>
  <c r="AB54" i="43"/>
  <c r="X54" i="43"/>
  <c r="Y54" i="43" s="1"/>
  <c r="V54" i="43"/>
  <c r="W54" i="43" s="1"/>
  <c r="T54" i="43"/>
  <c r="U54" i="43" s="1"/>
  <c r="R54" i="43"/>
  <c r="S54" i="43" s="1"/>
  <c r="P54" i="43"/>
  <c r="Q54" i="43" s="1"/>
  <c r="O54" i="43"/>
  <c r="N54" i="43"/>
  <c r="M54" i="43"/>
  <c r="L54" i="43"/>
  <c r="J54" i="43"/>
  <c r="K54" i="43" s="1"/>
  <c r="AY53" i="43"/>
  <c r="AR53" i="43"/>
  <c r="AO53" i="43"/>
  <c r="AM53" i="43"/>
  <c r="AL53" i="43"/>
  <c r="AJ53" i="43"/>
  <c r="AE53" i="43"/>
  <c r="AF53" i="43" s="1"/>
  <c r="AC53" i="43"/>
  <c r="AB53" i="43"/>
  <c r="X53" i="43"/>
  <c r="Y53" i="43" s="1"/>
  <c r="V53" i="43"/>
  <c r="W53" i="43" s="1"/>
  <c r="T53" i="43"/>
  <c r="U53" i="43" s="1"/>
  <c r="R53" i="43"/>
  <c r="S53" i="43" s="1"/>
  <c r="P53" i="43"/>
  <c r="Q53" i="43" s="1"/>
  <c r="O53" i="43"/>
  <c r="N53" i="43"/>
  <c r="M53" i="43"/>
  <c r="L53" i="43"/>
  <c r="J53" i="43"/>
  <c r="K53" i="43" s="1"/>
  <c r="AY52" i="43"/>
  <c r="AR52" i="43"/>
  <c r="AO52" i="43"/>
  <c r="AM52" i="43"/>
  <c r="AL52" i="43"/>
  <c r="AJ52" i="43"/>
  <c r="AE52" i="43"/>
  <c r="AF52" i="43" s="1"/>
  <c r="AC52" i="43"/>
  <c r="AB52" i="43"/>
  <c r="X52" i="43"/>
  <c r="Y52" i="43" s="1"/>
  <c r="V52" i="43"/>
  <c r="W52" i="43" s="1"/>
  <c r="U52" i="43"/>
  <c r="T52" i="43"/>
  <c r="S52" i="43"/>
  <c r="R52" i="43"/>
  <c r="P52" i="43"/>
  <c r="Q52" i="43" s="1"/>
  <c r="N52" i="43"/>
  <c r="O52" i="43" s="1"/>
  <c r="L52" i="43"/>
  <c r="M52" i="43" s="1"/>
  <c r="J52" i="43"/>
  <c r="K52" i="43" s="1"/>
  <c r="AY51" i="43"/>
  <c r="AR51" i="43"/>
  <c r="AO51" i="43"/>
  <c r="AM51" i="43"/>
  <c r="AL51" i="43"/>
  <c r="AJ51" i="43"/>
  <c r="AE51" i="43"/>
  <c r="AF51" i="43" s="1"/>
  <c r="AC51" i="43"/>
  <c r="AB51" i="43"/>
  <c r="X51" i="43"/>
  <c r="Y51" i="43" s="1"/>
  <c r="V51" i="43"/>
  <c r="W51" i="43" s="1"/>
  <c r="T51" i="43"/>
  <c r="U51" i="43" s="1"/>
  <c r="R51" i="43"/>
  <c r="S51" i="43" s="1"/>
  <c r="P51" i="43"/>
  <c r="Q51" i="43" s="1"/>
  <c r="O51" i="43"/>
  <c r="N51" i="43"/>
  <c r="M51" i="43"/>
  <c r="L51" i="43"/>
  <c r="J51" i="43"/>
  <c r="K51" i="43" s="1"/>
  <c r="AY50" i="43"/>
  <c r="AR50" i="43"/>
  <c r="AO50" i="43"/>
  <c r="AM50" i="43"/>
  <c r="AL50" i="43"/>
  <c r="AJ50" i="43"/>
  <c r="AE50" i="43"/>
  <c r="AF50" i="43" s="1"/>
  <c r="AC50" i="43"/>
  <c r="AB50" i="43"/>
  <c r="X50" i="43"/>
  <c r="Y50" i="43" s="1"/>
  <c r="V50" i="43"/>
  <c r="W50" i="43" s="1"/>
  <c r="U50" i="43"/>
  <c r="T50" i="43"/>
  <c r="S50" i="43"/>
  <c r="R50" i="43"/>
  <c r="P50" i="43"/>
  <c r="Q50" i="43" s="1"/>
  <c r="N50" i="43"/>
  <c r="O50" i="43" s="1"/>
  <c r="L50" i="43"/>
  <c r="M50" i="43" s="1"/>
  <c r="J50" i="43"/>
  <c r="K50" i="43" s="1"/>
  <c r="AY49" i="43"/>
  <c r="AR49" i="43"/>
  <c r="AO49" i="43"/>
  <c r="AM49" i="43"/>
  <c r="AL49" i="43"/>
  <c r="AJ49" i="43"/>
  <c r="AE49" i="43"/>
  <c r="AF49" i="43" s="1"/>
  <c r="AC49" i="43"/>
  <c r="AB49" i="43"/>
  <c r="X49" i="43"/>
  <c r="Y49" i="43" s="1"/>
  <c r="V49" i="43"/>
  <c r="W49" i="43" s="1"/>
  <c r="T49" i="43"/>
  <c r="U49" i="43" s="1"/>
  <c r="R49" i="43"/>
  <c r="S49" i="43" s="1"/>
  <c r="P49" i="43"/>
  <c r="Q49" i="43" s="1"/>
  <c r="O49" i="43"/>
  <c r="N49" i="43"/>
  <c r="M49" i="43"/>
  <c r="L49" i="43"/>
  <c r="J49" i="43"/>
  <c r="K49" i="43" s="1"/>
  <c r="AY48" i="43"/>
  <c r="AR48" i="43"/>
  <c r="AO48" i="43"/>
  <c r="AM48" i="43"/>
  <c r="AL48" i="43"/>
  <c r="AJ48" i="43"/>
  <c r="AE48" i="43"/>
  <c r="AF48" i="43" s="1"/>
  <c r="AC48" i="43"/>
  <c r="AB48" i="43"/>
  <c r="X48" i="43"/>
  <c r="Y48" i="43" s="1"/>
  <c r="V48" i="43"/>
  <c r="W48" i="43" s="1"/>
  <c r="U48" i="43"/>
  <c r="T48" i="43"/>
  <c r="S48" i="43"/>
  <c r="R48" i="43"/>
  <c r="P48" i="43"/>
  <c r="Q48" i="43" s="1"/>
  <c r="N48" i="43"/>
  <c r="O48" i="43" s="1"/>
  <c r="L48" i="43"/>
  <c r="M48" i="43" s="1"/>
  <c r="J48" i="43"/>
  <c r="K48" i="43" s="1"/>
  <c r="AY47" i="43"/>
  <c r="AR47" i="43"/>
  <c r="AO47" i="43"/>
  <c r="AM47" i="43"/>
  <c r="AL47" i="43"/>
  <c r="AJ47" i="43"/>
  <c r="AE47" i="43"/>
  <c r="AF47" i="43" s="1"/>
  <c r="AC47" i="43"/>
  <c r="AB47" i="43"/>
  <c r="X47" i="43"/>
  <c r="Y47" i="43" s="1"/>
  <c r="V47" i="43"/>
  <c r="W47" i="43" s="1"/>
  <c r="T47" i="43"/>
  <c r="U47" i="43" s="1"/>
  <c r="R47" i="43"/>
  <c r="S47" i="43" s="1"/>
  <c r="P47" i="43"/>
  <c r="Q47" i="43" s="1"/>
  <c r="O47" i="43"/>
  <c r="N47" i="43"/>
  <c r="M47" i="43"/>
  <c r="L47" i="43"/>
  <c r="J47" i="43"/>
  <c r="K47" i="43" s="1"/>
  <c r="AY46" i="43"/>
  <c r="AR46" i="43"/>
  <c r="AO46" i="43"/>
  <c r="AM46" i="43"/>
  <c r="AL46" i="43"/>
  <c r="AJ46" i="43"/>
  <c r="AE46" i="43"/>
  <c r="AF46" i="43" s="1"/>
  <c r="AC46" i="43"/>
  <c r="AB46" i="43"/>
  <c r="X46" i="43"/>
  <c r="Y46" i="43" s="1"/>
  <c r="V46" i="43"/>
  <c r="W46" i="43" s="1"/>
  <c r="U46" i="43"/>
  <c r="T46" i="43"/>
  <c r="S46" i="43"/>
  <c r="R46" i="43"/>
  <c r="P46" i="43"/>
  <c r="Q46" i="43" s="1"/>
  <c r="N46" i="43"/>
  <c r="O46" i="43" s="1"/>
  <c r="L46" i="43"/>
  <c r="M46" i="43" s="1"/>
  <c r="J46" i="43"/>
  <c r="K46" i="43" s="1"/>
  <c r="AY45" i="43"/>
  <c r="AR45" i="43"/>
  <c r="AO45" i="43"/>
  <c r="AM45" i="43"/>
  <c r="AL45" i="43"/>
  <c r="AJ45" i="43"/>
  <c r="AE45" i="43"/>
  <c r="AF45" i="43" s="1"/>
  <c r="AC45" i="43"/>
  <c r="AB45" i="43"/>
  <c r="X45" i="43"/>
  <c r="Y45" i="43" s="1"/>
  <c r="V45" i="43"/>
  <c r="W45" i="43" s="1"/>
  <c r="T45" i="43"/>
  <c r="U45" i="43" s="1"/>
  <c r="R45" i="43"/>
  <c r="S45" i="43" s="1"/>
  <c r="P45" i="43"/>
  <c r="Q45" i="43" s="1"/>
  <c r="O45" i="43"/>
  <c r="N45" i="43"/>
  <c r="M45" i="43"/>
  <c r="L45" i="43"/>
  <c r="J45" i="43"/>
  <c r="K45" i="43" s="1"/>
  <c r="AY44" i="43"/>
  <c r="AR44" i="43"/>
  <c r="AO44" i="43"/>
  <c r="AM44" i="43"/>
  <c r="AL44" i="43"/>
  <c r="AJ44" i="43"/>
  <c r="AE44" i="43"/>
  <c r="AF44" i="43" s="1"/>
  <c r="AC44" i="43"/>
  <c r="AB44" i="43"/>
  <c r="X44" i="43"/>
  <c r="Y44" i="43" s="1"/>
  <c r="V44" i="43"/>
  <c r="W44" i="43" s="1"/>
  <c r="U44" i="43"/>
  <c r="T44" i="43"/>
  <c r="S44" i="43"/>
  <c r="R44" i="43"/>
  <c r="P44" i="43"/>
  <c r="Q44" i="43" s="1"/>
  <c r="N44" i="43"/>
  <c r="O44" i="43" s="1"/>
  <c r="L44" i="43"/>
  <c r="M44" i="43" s="1"/>
  <c r="J44" i="43"/>
  <c r="K44" i="43" s="1"/>
  <c r="AY43" i="43"/>
  <c r="AR43" i="43"/>
  <c r="AO43" i="43"/>
  <c r="AM43" i="43"/>
  <c r="AL43" i="43"/>
  <c r="AJ43" i="43"/>
  <c r="AE43" i="43"/>
  <c r="AF43" i="43" s="1"/>
  <c r="AC43" i="43"/>
  <c r="AB43" i="43"/>
  <c r="X43" i="43"/>
  <c r="Y43" i="43" s="1"/>
  <c r="V43" i="43"/>
  <c r="W43" i="43" s="1"/>
  <c r="T43" i="43"/>
  <c r="U43" i="43" s="1"/>
  <c r="R43" i="43"/>
  <c r="S43" i="43" s="1"/>
  <c r="P43" i="43"/>
  <c r="Q43" i="43" s="1"/>
  <c r="O43" i="43"/>
  <c r="N43" i="43"/>
  <c r="M43" i="43"/>
  <c r="L43" i="43"/>
  <c r="J43" i="43"/>
  <c r="K43" i="43" s="1"/>
  <c r="AY42" i="43"/>
  <c r="AR42" i="43"/>
  <c r="AO42" i="43"/>
  <c r="AM42" i="43"/>
  <c r="AL42" i="43"/>
  <c r="AJ42" i="43"/>
  <c r="AE42" i="43"/>
  <c r="AF42" i="43" s="1"/>
  <c r="AC42" i="43"/>
  <c r="AB42" i="43"/>
  <c r="X42" i="43"/>
  <c r="Y42" i="43" s="1"/>
  <c r="V42" i="43"/>
  <c r="W42" i="43" s="1"/>
  <c r="U42" i="43"/>
  <c r="T42" i="43"/>
  <c r="S42" i="43"/>
  <c r="R42" i="43"/>
  <c r="P42" i="43"/>
  <c r="Q42" i="43" s="1"/>
  <c r="N42" i="43"/>
  <c r="O42" i="43" s="1"/>
  <c r="L42" i="43"/>
  <c r="M42" i="43" s="1"/>
  <c r="J42" i="43"/>
  <c r="K42" i="43" s="1"/>
  <c r="AY41" i="43"/>
  <c r="AR41" i="43"/>
  <c r="AO41" i="43"/>
  <c r="AM41" i="43"/>
  <c r="AL41" i="43"/>
  <c r="AJ41" i="43"/>
  <c r="AE41" i="43"/>
  <c r="AF41" i="43" s="1"/>
  <c r="AC41" i="43"/>
  <c r="AB41" i="43"/>
  <c r="X41" i="43"/>
  <c r="Y41" i="43" s="1"/>
  <c r="V41" i="43"/>
  <c r="W41" i="43" s="1"/>
  <c r="T41" i="43"/>
  <c r="U41" i="43" s="1"/>
  <c r="R41" i="43"/>
  <c r="S41" i="43" s="1"/>
  <c r="P41" i="43"/>
  <c r="Q41" i="43" s="1"/>
  <c r="O41" i="43"/>
  <c r="N41" i="43"/>
  <c r="M41" i="43"/>
  <c r="L41" i="43"/>
  <c r="J41" i="43"/>
  <c r="K41" i="43" s="1"/>
  <c r="AY40" i="43"/>
  <c r="AR40" i="43"/>
  <c r="AO40" i="43"/>
  <c r="AM40" i="43"/>
  <c r="AL40" i="43"/>
  <c r="AJ40" i="43"/>
  <c r="AE40" i="43"/>
  <c r="AF40" i="43" s="1"/>
  <c r="AC40" i="43"/>
  <c r="AB40" i="43"/>
  <c r="X40" i="43"/>
  <c r="Y40" i="43" s="1"/>
  <c r="V40" i="43"/>
  <c r="W40" i="43" s="1"/>
  <c r="U40" i="43"/>
  <c r="T40" i="43"/>
  <c r="S40" i="43"/>
  <c r="R40" i="43"/>
  <c r="P40" i="43"/>
  <c r="Q40" i="43" s="1"/>
  <c r="N40" i="43"/>
  <c r="O40" i="43" s="1"/>
  <c r="L40" i="43"/>
  <c r="M40" i="43" s="1"/>
  <c r="J40" i="43"/>
  <c r="K40" i="43" s="1"/>
  <c r="AY39" i="43"/>
  <c r="AR39" i="43"/>
  <c r="AO39" i="43"/>
  <c r="AM39" i="43"/>
  <c r="AL39" i="43"/>
  <c r="AJ39" i="43"/>
  <c r="AE39" i="43"/>
  <c r="AF39" i="43" s="1"/>
  <c r="AC39" i="43"/>
  <c r="AB39" i="43"/>
  <c r="X39" i="43"/>
  <c r="Y39" i="43" s="1"/>
  <c r="V39" i="43"/>
  <c r="W39" i="43" s="1"/>
  <c r="T39" i="43"/>
  <c r="U39" i="43" s="1"/>
  <c r="R39" i="43"/>
  <c r="S39" i="43" s="1"/>
  <c r="P39" i="43"/>
  <c r="Q39" i="43" s="1"/>
  <c r="O39" i="43"/>
  <c r="N39" i="43"/>
  <c r="M39" i="43"/>
  <c r="L39" i="43"/>
  <c r="J39" i="43"/>
  <c r="K39" i="43" s="1"/>
  <c r="AY38" i="43"/>
  <c r="AR38" i="43"/>
  <c r="AO38" i="43"/>
  <c r="AM38" i="43"/>
  <c r="AL38" i="43"/>
  <c r="AJ38" i="43"/>
  <c r="AE38" i="43"/>
  <c r="AF38" i="43" s="1"/>
  <c r="AC38" i="43"/>
  <c r="AB38" i="43"/>
  <c r="X38" i="43"/>
  <c r="Y38" i="43" s="1"/>
  <c r="V38" i="43"/>
  <c r="W38" i="43" s="1"/>
  <c r="U38" i="43"/>
  <c r="T38" i="43"/>
  <c r="S38" i="43"/>
  <c r="R38" i="43"/>
  <c r="P38" i="43"/>
  <c r="Q38" i="43" s="1"/>
  <c r="N38" i="43"/>
  <c r="O38" i="43" s="1"/>
  <c r="L38" i="43"/>
  <c r="M38" i="43" s="1"/>
  <c r="J38" i="43"/>
  <c r="K38" i="43" s="1"/>
  <c r="AY37" i="43"/>
  <c r="AR37" i="43"/>
  <c r="AO37" i="43"/>
  <c r="AM37" i="43"/>
  <c r="AL37" i="43"/>
  <c r="AJ37" i="43"/>
  <c r="AE37" i="43"/>
  <c r="AF37" i="43" s="1"/>
  <c r="AC37" i="43"/>
  <c r="AB37" i="43"/>
  <c r="X37" i="43"/>
  <c r="Y37" i="43" s="1"/>
  <c r="V37" i="43"/>
  <c r="W37" i="43" s="1"/>
  <c r="T37" i="43"/>
  <c r="U37" i="43" s="1"/>
  <c r="R37" i="43"/>
  <c r="S37" i="43" s="1"/>
  <c r="P37" i="43"/>
  <c r="Q37" i="43" s="1"/>
  <c r="O37" i="43"/>
  <c r="N37" i="43"/>
  <c r="M37" i="43"/>
  <c r="L37" i="43"/>
  <c r="J37" i="43"/>
  <c r="K37" i="43" s="1"/>
  <c r="AY36" i="43"/>
  <c r="AR36" i="43"/>
  <c r="AO36" i="43"/>
  <c r="AM36" i="43"/>
  <c r="AL36" i="43"/>
  <c r="AJ36" i="43"/>
  <c r="AE36" i="43"/>
  <c r="AF36" i="43" s="1"/>
  <c r="AC36" i="43"/>
  <c r="AB36" i="43"/>
  <c r="X36" i="43"/>
  <c r="Y36" i="43" s="1"/>
  <c r="V36" i="43"/>
  <c r="W36" i="43" s="1"/>
  <c r="U36" i="43"/>
  <c r="T36" i="43"/>
  <c r="S36" i="43"/>
  <c r="R36" i="43"/>
  <c r="P36" i="43"/>
  <c r="Q36" i="43" s="1"/>
  <c r="N36" i="43"/>
  <c r="O36" i="43" s="1"/>
  <c r="L36" i="43"/>
  <c r="M36" i="43" s="1"/>
  <c r="J36" i="43"/>
  <c r="K36" i="43" s="1"/>
  <c r="AY35" i="43"/>
  <c r="AR35" i="43"/>
  <c r="AO35" i="43"/>
  <c r="AM35" i="43"/>
  <c r="AL35" i="43"/>
  <c r="AJ35" i="43"/>
  <c r="AE35" i="43"/>
  <c r="AF35" i="43" s="1"/>
  <c r="AC35" i="43"/>
  <c r="AB35" i="43"/>
  <c r="X35" i="43"/>
  <c r="Y35" i="43" s="1"/>
  <c r="V35" i="43"/>
  <c r="W35" i="43" s="1"/>
  <c r="T35" i="43"/>
  <c r="U35" i="43" s="1"/>
  <c r="R35" i="43"/>
  <c r="S35" i="43" s="1"/>
  <c r="P35" i="43"/>
  <c r="Q35" i="43" s="1"/>
  <c r="O35" i="43"/>
  <c r="N35" i="43"/>
  <c r="M35" i="43"/>
  <c r="L35" i="43"/>
  <c r="J35" i="43"/>
  <c r="K35" i="43" s="1"/>
  <c r="AY34" i="43"/>
  <c r="AR34" i="43"/>
  <c r="AO34" i="43"/>
  <c r="AM34" i="43"/>
  <c r="AL34" i="43"/>
  <c r="AJ34" i="43"/>
  <c r="AE34" i="43"/>
  <c r="AF34" i="43" s="1"/>
  <c r="AC34" i="43"/>
  <c r="AB34" i="43"/>
  <c r="X34" i="43"/>
  <c r="Y34" i="43" s="1"/>
  <c r="V34" i="43"/>
  <c r="W34" i="43" s="1"/>
  <c r="U34" i="43"/>
  <c r="T34" i="43"/>
  <c r="S34" i="43"/>
  <c r="R34" i="43"/>
  <c r="P34" i="43"/>
  <c r="Q34" i="43" s="1"/>
  <c r="N34" i="43"/>
  <c r="O34" i="43" s="1"/>
  <c r="L34" i="43"/>
  <c r="M34" i="43" s="1"/>
  <c r="J34" i="43"/>
  <c r="K34" i="43" s="1"/>
  <c r="AY33" i="43"/>
  <c r="AR33" i="43"/>
  <c r="AO33" i="43"/>
  <c r="AM33" i="43"/>
  <c r="AL33" i="43"/>
  <c r="AJ33" i="43"/>
  <c r="AE33" i="43"/>
  <c r="AF33" i="43" s="1"/>
  <c r="AC33" i="43"/>
  <c r="AB33" i="43"/>
  <c r="X33" i="43"/>
  <c r="Y33" i="43" s="1"/>
  <c r="V33" i="43"/>
  <c r="W33" i="43" s="1"/>
  <c r="T33" i="43"/>
  <c r="U33" i="43" s="1"/>
  <c r="R33" i="43"/>
  <c r="S33" i="43" s="1"/>
  <c r="P33" i="43"/>
  <c r="Q33" i="43" s="1"/>
  <c r="O33" i="43"/>
  <c r="N33" i="43"/>
  <c r="M33" i="43"/>
  <c r="L33" i="43"/>
  <c r="J33" i="43"/>
  <c r="K33" i="43" s="1"/>
  <c r="AY32" i="43"/>
  <c r="AR32" i="43"/>
  <c r="AO32" i="43"/>
  <c r="AM32" i="43"/>
  <c r="AL32" i="43"/>
  <c r="AJ32" i="43"/>
  <c r="AE32" i="43"/>
  <c r="AF32" i="43" s="1"/>
  <c r="AC32" i="43"/>
  <c r="AB32" i="43"/>
  <c r="X32" i="43"/>
  <c r="Y32" i="43" s="1"/>
  <c r="V32" i="43"/>
  <c r="W32" i="43" s="1"/>
  <c r="U32" i="43"/>
  <c r="T32" i="43"/>
  <c r="S32" i="43"/>
  <c r="R32" i="43"/>
  <c r="P32" i="43"/>
  <c r="Q32" i="43" s="1"/>
  <c r="N32" i="43"/>
  <c r="O32" i="43" s="1"/>
  <c r="L32" i="43"/>
  <c r="M32" i="43" s="1"/>
  <c r="J32" i="43"/>
  <c r="K32" i="43" s="1"/>
  <c r="AY31" i="43"/>
  <c r="AX31" i="43"/>
  <c r="AV31" i="43"/>
  <c r="AT31" i="43"/>
  <c r="AR31" i="43"/>
  <c r="AO31" i="43"/>
  <c r="AM31" i="43"/>
  <c r="AL31" i="43"/>
  <c r="AJ31" i="43"/>
  <c r="AE31" i="43"/>
  <c r="AF31" i="43" s="1"/>
  <c r="AC31" i="43"/>
  <c r="AB31" i="43"/>
  <c r="X31" i="43"/>
  <c r="Y31" i="43" s="1"/>
  <c r="V31" i="43"/>
  <c r="W31" i="43" s="1"/>
  <c r="T31" i="43"/>
  <c r="U31" i="43" s="1"/>
  <c r="S31" i="43"/>
  <c r="R31" i="43"/>
  <c r="P31" i="43"/>
  <c r="Q31" i="43" s="1"/>
  <c r="N31" i="43"/>
  <c r="O31" i="43" s="1"/>
  <c r="L31" i="43"/>
  <c r="M31" i="43" s="1"/>
  <c r="J31" i="43"/>
  <c r="K31" i="43" s="1"/>
  <c r="AY30" i="43"/>
  <c r="AX30" i="43"/>
  <c r="AV30" i="43"/>
  <c r="AT30" i="43"/>
  <c r="AR30" i="43"/>
  <c r="AO30" i="43"/>
  <c r="AM30" i="43"/>
  <c r="AL30" i="43"/>
  <c r="AJ30" i="43"/>
  <c r="AE30" i="43"/>
  <c r="AF30" i="43" s="1"/>
  <c r="AC30" i="43"/>
  <c r="AB30" i="43"/>
  <c r="X30" i="43"/>
  <c r="Y30" i="43" s="1"/>
  <c r="V30" i="43"/>
  <c r="W30" i="43" s="1"/>
  <c r="T30" i="43"/>
  <c r="U30" i="43" s="1"/>
  <c r="R30" i="43"/>
  <c r="S30" i="43" s="1"/>
  <c r="P30" i="43"/>
  <c r="Q30" i="43" s="1"/>
  <c r="N30" i="43"/>
  <c r="O30" i="43" s="1"/>
  <c r="L30" i="43"/>
  <c r="M30" i="43" s="1"/>
  <c r="J30" i="43"/>
  <c r="K30" i="43" s="1"/>
  <c r="AY29" i="43"/>
  <c r="AX29" i="43"/>
  <c r="AV29" i="43"/>
  <c r="AT29" i="43"/>
  <c r="AR29" i="43"/>
  <c r="AO29" i="43"/>
  <c r="AM29" i="43"/>
  <c r="AL29" i="43"/>
  <c r="AJ29" i="43"/>
  <c r="AE29" i="43"/>
  <c r="AF29" i="43" s="1"/>
  <c r="AC29" i="43"/>
  <c r="AB29" i="43"/>
  <c r="Y29" i="43"/>
  <c r="X29" i="43"/>
  <c r="V29" i="43"/>
  <c r="W29" i="43" s="1"/>
  <c r="T29" i="43"/>
  <c r="U29" i="43" s="1"/>
  <c r="S29" i="43"/>
  <c r="R29" i="43"/>
  <c r="Q29" i="43"/>
  <c r="P29" i="43"/>
  <c r="N29" i="43"/>
  <c r="O29" i="43" s="1"/>
  <c r="L29" i="43"/>
  <c r="M29" i="43" s="1"/>
  <c r="J29" i="43"/>
  <c r="K29" i="43" s="1"/>
  <c r="AY28" i="43"/>
  <c r="AX28" i="43"/>
  <c r="AV28" i="43"/>
  <c r="AT28" i="43"/>
  <c r="AR28" i="43"/>
  <c r="AO28" i="43"/>
  <c r="AM28" i="43"/>
  <c r="AL28" i="43"/>
  <c r="AJ28" i="43"/>
  <c r="AF28" i="43"/>
  <c r="AE28" i="43"/>
  <c r="AC28" i="43"/>
  <c r="AB28" i="43"/>
  <c r="X28" i="43"/>
  <c r="Y28" i="43" s="1"/>
  <c r="V28" i="43"/>
  <c r="W28" i="43" s="1"/>
  <c r="U28" i="43"/>
  <c r="T28" i="43"/>
  <c r="R28" i="43"/>
  <c r="S28" i="43" s="1"/>
  <c r="P28" i="43"/>
  <c r="Q28" i="43" s="1"/>
  <c r="N28" i="43"/>
  <c r="O28" i="43" s="1"/>
  <c r="L28" i="43"/>
  <c r="M28" i="43" s="1"/>
  <c r="J28" i="43"/>
  <c r="K28" i="43" s="1"/>
  <c r="AY27" i="43"/>
  <c r="AX27" i="43"/>
  <c r="AV27" i="43"/>
  <c r="AT27" i="43"/>
  <c r="AR27" i="43"/>
  <c r="AO27" i="43"/>
  <c r="AM27" i="43"/>
  <c r="AL27" i="43"/>
  <c r="AJ27" i="43"/>
  <c r="AE27" i="43"/>
  <c r="AF27" i="43" s="1"/>
  <c r="AC27" i="43"/>
  <c r="AB27" i="43"/>
  <c r="X27" i="43"/>
  <c r="Y27" i="43" s="1"/>
  <c r="W27" i="43"/>
  <c r="V27" i="43"/>
  <c r="T27" i="43"/>
  <c r="U27" i="43" s="1"/>
  <c r="R27" i="43"/>
  <c r="S27" i="43" s="1"/>
  <c r="Q27" i="43"/>
  <c r="P27" i="43"/>
  <c r="N27" i="43"/>
  <c r="O27" i="43" s="1"/>
  <c r="L27" i="43"/>
  <c r="M27" i="43" s="1"/>
  <c r="J27" i="43"/>
  <c r="K27" i="43" s="1"/>
  <c r="AY26" i="43"/>
  <c r="AX26" i="43"/>
  <c r="AV26" i="43"/>
  <c r="AT26" i="43"/>
  <c r="AR26" i="43"/>
  <c r="AO26" i="43"/>
  <c r="AM26" i="43"/>
  <c r="AL26" i="43"/>
  <c r="AJ26" i="43"/>
  <c r="AE26" i="43"/>
  <c r="AF26" i="43" s="1"/>
  <c r="AC26" i="43"/>
  <c r="AB26" i="43"/>
  <c r="X26" i="43"/>
  <c r="Y26" i="43" s="1"/>
  <c r="W26" i="43"/>
  <c r="V26" i="43"/>
  <c r="T26" i="43"/>
  <c r="U26" i="43" s="1"/>
  <c r="S26" i="43"/>
  <c r="R26" i="43"/>
  <c r="P26" i="43"/>
  <c r="Q26" i="43" s="1"/>
  <c r="N26" i="43"/>
  <c r="O26" i="43" s="1"/>
  <c r="M26" i="43"/>
  <c r="L26" i="43"/>
  <c r="J26" i="43"/>
  <c r="K26" i="43" s="1"/>
  <c r="AY25" i="43"/>
  <c r="AX25" i="43"/>
  <c r="AV25" i="43"/>
  <c r="AT25" i="43"/>
  <c r="AR25" i="43"/>
  <c r="AO25" i="43"/>
  <c r="AM25" i="43"/>
  <c r="AL25" i="43"/>
  <c r="AJ25" i="43"/>
  <c r="AF25" i="43"/>
  <c r="AE25" i="43"/>
  <c r="AC25" i="43"/>
  <c r="AB25" i="43"/>
  <c r="X25" i="43"/>
  <c r="Y25" i="43" s="1"/>
  <c r="V25" i="43"/>
  <c r="W25" i="43" s="1"/>
  <c r="T25" i="43"/>
  <c r="U25" i="43" s="1"/>
  <c r="R25" i="43"/>
  <c r="S25" i="43" s="1"/>
  <c r="P25" i="43"/>
  <c r="Q25" i="43" s="1"/>
  <c r="N25" i="43"/>
  <c r="O25" i="43" s="1"/>
  <c r="M25" i="43"/>
  <c r="L25" i="43"/>
  <c r="J25" i="43"/>
  <c r="K25" i="43" s="1"/>
  <c r="AY24" i="43"/>
  <c r="AV24" i="43"/>
  <c r="AT24" i="43"/>
  <c r="AR24" i="43"/>
  <c r="AO24" i="43"/>
  <c r="AM24" i="43"/>
  <c r="AL24" i="43"/>
  <c r="AJ24" i="43"/>
  <c r="AE24" i="43"/>
  <c r="AF24" i="43" s="1"/>
  <c r="AC24" i="43"/>
  <c r="AB24" i="43"/>
  <c r="Y24" i="43"/>
  <c r="X24" i="43"/>
  <c r="V24" i="43"/>
  <c r="W24" i="43" s="1"/>
  <c r="U24" i="43"/>
  <c r="T24" i="43"/>
  <c r="S24" i="43"/>
  <c r="R24" i="43"/>
  <c r="Q24" i="43"/>
  <c r="P24" i="43"/>
  <c r="N24" i="43"/>
  <c r="O24" i="43" s="1"/>
  <c r="L24" i="43"/>
  <c r="M24" i="43" s="1"/>
  <c r="J24" i="43"/>
  <c r="K24" i="43" s="1"/>
  <c r="AY23" i="43"/>
  <c r="AV23" i="43"/>
  <c r="AT23" i="43"/>
  <c r="AR23" i="43"/>
  <c r="AO23" i="43"/>
  <c r="AM23" i="43"/>
  <c r="AL23" i="43"/>
  <c r="AJ23" i="43"/>
  <c r="AE23" i="43"/>
  <c r="AF23" i="43" s="1"/>
  <c r="AC23" i="43"/>
  <c r="AB23" i="43"/>
  <c r="X23" i="43"/>
  <c r="Y23" i="43" s="1"/>
  <c r="V23" i="43"/>
  <c r="W23" i="43" s="1"/>
  <c r="T23" i="43"/>
  <c r="U23" i="43" s="1"/>
  <c r="S23" i="43"/>
  <c r="R23" i="43"/>
  <c r="P23" i="43"/>
  <c r="Q23" i="43" s="1"/>
  <c r="N23" i="43"/>
  <c r="O23" i="43" s="1"/>
  <c r="L23" i="43"/>
  <c r="M23" i="43" s="1"/>
  <c r="J23" i="43"/>
  <c r="K23" i="43" s="1"/>
  <c r="AY22" i="43"/>
  <c r="AR22" i="43"/>
  <c r="AO22" i="43"/>
  <c r="AM22" i="43"/>
  <c r="AL22" i="43"/>
  <c r="AJ22" i="43"/>
  <c r="AF22" i="43"/>
  <c r="AE22" i="43"/>
  <c r="AC22" i="43"/>
  <c r="AB22" i="43"/>
  <c r="Y22" i="43"/>
  <c r="X22" i="43"/>
  <c r="V22" i="43"/>
  <c r="W22" i="43" s="1"/>
  <c r="U22" i="43"/>
  <c r="T22" i="43"/>
  <c r="R22" i="43"/>
  <c r="S22" i="43" s="1"/>
  <c r="P22" i="43"/>
  <c r="Q22" i="43" s="1"/>
  <c r="O22" i="43"/>
  <c r="N22" i="43"/>
  <c r="L22" i="43"/>
  <c r="M22" i="43" s="1"/>
  <c r="J22" i="43"/>
  <c r="K22" i="43" s="1"/>
  <c r="AY21" i="43"/>
  <c r="AR21" i="43"/>
  <c r="AO21" i="43"/>
  <c r="AM21" i="43"/>
  <c r="AL21" i="43"/>
  <c r="AJ21" i="43"/>
  <c r="AE21" i="43"/>
  <c r="AF21" i="43" s="1"/>
  <c r="AC21" i="43"/>
  <c r="AB21" i="43"/>
  <c r="X21" i="43"/>
  <c r="Y21" i="43" s="1"/>
  <c r="V21" i="43"/>
  <c r="W21" i="43" s="1"/>
  <c r="T21" i="43"/>
  <c r="U21" i="43" s="1"/>
  <c r="S21" i="43"/>
  <c r="R21" i="43"/>
  <c r="P21" i="43"/>
  <c r="Q21" i="43" s="1"/>
  <c r="N21" i="43"/>
  <c r="O21" i="43" s="1"/>
  <c r="L21" i="43"/>
  <c r="M21" i="43" s="1"/>
  <c r="J21" i="43"/>
  <c r="K21" i="43" s="1"/>
  <c r="AY20" i="43"/>
  <c r="AR20" i="43"/>
  <c r="AO20" i="43"/>
  <c r="AM20" i="43"/>
  <c r="AL20" i="43"/>
  <c r="AJ20" i="43"/>
  <c r="AE20" i="43"/>
  <c r="AF20" i="43" s="1"/>
  <c r="AC20" i="43"/>
  <c r="AB20" i="43"/>
  <c r="X20" i="43"/>
  <c r="Y20" i="43" s="1"/>
  <c r="V20" i="43"/>
  <c r="W20" i="43" s="1"/>
  <c r="U20" i="43"/>
  <c r="T20" i="43"/>
  <c r="R20" i="43"/>
  <c r="S20" i="43" s="1"/>
  <c r="P20" i="43"/>
  <c r="Q20" i="43" s="1"/>
  <c r="O20" i="43"/>
  <c r="N20" i="43"/>
  <c r="L20" i="43"/>
  <c r="M20" i="43" s="1"/>
  <c r="J20" i="43"/>
  <c r="K20" i="43" s="1"/>
  <c r="AY19" i="43"/>
  <c r="AX19" i="43"/>
  <c r="AV19" i="43"/>
  <c r="AT19" i="43"/>
  <c r="AR19" i="43"/>
  <c r="AO19" i="43"/>
  <c r="AM19" i="43"/>
  <c r="AL19" i="43"/>
  <c r="AJ19" i="43"/>
  <c r="AE19" i="43"/>
  <c r="AF19" i="43" s="1"/>
  <c r="AC19" i="43"/>
  <c r="AB19" i="43"/>
  <c r="X19" i="43"/>
  <c r="Y19" i="43" s="1"/>
  <c r="V19" i="43"/>
  <c r="W19" i="43" s="1"/>
  <c r="T19" i="43"/>
  <c r="U19" i="43" s="1"/>
  <c r="R19" i="43"/>
  <c r="S19" i="43" s="1"/>
  <c r="P19" i="43"/>
  <c r="Q19" i="43" s="1"/>
  <c r="N19" i="43"/>
  <c r="O19" i="43" s="1"/>
  <c r="L19" i="43"/>
  <c r="M19" i="43" s="1"/>
  <c r="J19" i="43"/>
  <c r="K19" i="43" s="1"/>
  <c r="AY18" i="43"/>
  <c r="AX18" i="43"/>
  <c r="AV18" i="43"/>
  <c r="AT18" i="43"/>
  <c r="AR18" i="43"/>
  <c r="AO18" i="43"/>
  <c r="AM18" i="43"/>
  <c r="AL18" i="43"/>
  <c r="AJ18" i="43"/>
  <c r="AE18" i="43"/>
  <c r="AF18" i="43" s="1"/>
  <c r="AC18" i="43"/>
  <c r="AB18" i="43"/>
  <c r="X18" i="43"/>
  <c r="Y18" i="43" s="1"/>
  <c r="V18" i="43"/>
  <c r="W18" i="43" s="1"/>
  <c r="U18" i="43"/>
  <c r="T18" i="43"/>
  <c r="R18" i="43"/>
  <c r="S18" i="43" s="1"/>
  <c r="P18" i="43"/>
  <c r="Q18" i="43" s="1"/>
  <c r="N18" i="43"/>
  <c r="O18" i="43" s="1"/>
  <c r="L18" i="43"/>
  <c r="M18" i="43" s="1"/>
  <c r="K18" i="43"/>
  <c r="J18" i="43"/>
  <c r="AY17" i="43"/>
  <c r="AX17" i="43"/>
  <c r="AV17" i="43"/>
  <c r="AT17" i="43"/>
  <c r="AR17" i="43"/>
  <c r="AO17" i="43"/>
  <c r="AM17" i="43"/>
  <c r="AL17" i="43"/>
  <c r="AJ17" i="43"/>
  <c r="AE17" i="43"/>
  <c r="AF17" i="43" s="1"/>
  <c r="AC17" i="43"/>
  <c r="AB17" i="43"/>
  <c r="X17" i="43"/>
  <c r="Y17" i="43" s="1"/>
  <c r="W17" i="43"/>
  <c r="V17" i="43"/>
  <c r="T17" i="43"/>
  <c r="U17" i="43" s="1"/>
  <c r="R17" i="43"/>
  <c r="S17" i="43" s="1"/>
  <c r="P17" i="43"/>
  <c r="Q17" i="43" s="1"/>
  <c r="N17" i="43"/>
  <c r="O17" i="43" s="1"/>
  <c r="M17" i="43"/>
  <c r="L17" i="43"/>
  <c r="J17" i="43"/>
  <c r="K17" i="43" s="1"/>
  <c r="AY16" i="43"/>
  <c r="AX16" i="43"/>
  <c r="AV16" i="43"/>
  <c r="AT16" i="43"/>
  <c r="AR16" i="43"/>
  <c r="AO16" i="43"/>
  <c r="AM16" i="43"/>
  <c r="AL16" i="43"/>
  <c r="AJ16" i="43"/>
  <c r="AE16" i="43"/>
  <c r="AF16" i="43" s="1"/>
  <c r="AC16" i="43"/>
  <c r="AB16" i="43"/>
  <c r="Y16" i="43"/>
  <c r="X16" i="43"/>
  <c r="W16" i="43"/>
  <c r="V16" i="43"/>
  <c r="T16" i="43"/>
  <c r="U16" i="43" s="1"/>
  <c r="R16" i="43"/>
  <c r="S16" i="43" s="1"/>
  <c r="P16" i="43"/>
  <c r="Q16" i="43" s="1"/>
  <c r="N16" i="43"/>
  <c r="O16" i="43" s="1"/>
  <c r="L16" i="43"/>
  <c r="M16" i="43" s="1"/>
  <c r="J16" i="43"/>
  <c r="K16" i="43" s="1"/>
  <c r="AY15" i="43"/>
  <c r="AX15" i="43"/>
  <c r="AV15" i="43"/>
  <c r="AT15" i="43"/>
  <c r="AR15" i="43"/>
  <c r="AO15" i="43"/>
  <c r="AM15" i="43"/>
  <c r="AL15" i="43"/>
  <c r="AJ15" i="43"/>
  <c r="AE15" i="43"/>
  <c r="AF15" i="43" s="1"/>
  <c r="AC15" i="43"/>
  <c r="AB15" i="43"/>
  <c r="X15" i="43"/>
  <c r="Y15" i="43" s="1"/>
  <c r="V15" i="43"/>
  <c r="W15" i="43" s="1"/>
  <c r="T15" i="43"/>
  <c r="U15" i="43" s="1"/>
  <c r="S15" i="43"/>
  <c r="R15" i="43"/>
  <c r="P15" i="43"/>
  <c r="Q15" i="43" s="1"/>
  <c r="N15" i="43"/>
  <c r="O15" i="43" s="1"/>
  <c r="L15" i="43"/>
  <c r="M15" i="43" s="1"/>
  <c r="J15" i="43"/>
  <c r="K15" i="43" s="1"/>
  <c r="AY14" i="43"/>
  <c r="AX14" i="43"/>
  <c r="AV14" i="43"/>
  <c r="AT14" i="43"/>
  <c r="AR14" i="43"/>
  <c r="AO14" i="43"/>
  <c r="AM14" i="43"/>
  <c r="AL14" i="43"/>
  <c r="AJ14" i="43"/>
  <c r="AF14" i="43"/>
  <c r="AE14" i="43"/>
  <c r="AC14" i="43"/>
  <c r="AB14" i="43"/>
  <c r="Y14" i="43"/>
  <c r="X14" i="43"/>
  <c r="V14" i="43"/>
  <c r="W14" i="43" s="1"/>
  <c r="U14" i="43"/>
  <c r="T14" i="43"/>
  <c r="R14" i="43"/>
  <c r="S14" i="43" s="1"/>
  <c r="P14" i="43"/>
  <c r="Q14" i="43" s="1"/>
  <c r="O14" i="43"/>
  <c r="N14" i="43"/>
  <c r="L14" i="43"/>
  <c r="M14" i="43" s="1"/>
  <c r="J14" i="43"/>
  <c r="K14" i="43" s="1"/>
  <c r="AY13" i="43"/>
  <c r="AX13" i="43"/>
  <c r="AV13" i="43"/>
  <c r="AT13" i="43"/>
  <c r="AR13" i="43"/>
  <c r="AO13" i="43"/>
  <c r="AM13" i="43"/>
  <c r="AL13" i="43"/>
  <c r="AJ13" i="43"/>
  <c r="AE13" i="43"/>
  <c r="AF13" i="43" s="1"/>
  <c r="AC13" i="43"/>
  <c r="AB13" i="43"/>
  <c r="X13" i="43"/>
  <c r="Y13" i="43" s="1"/>
  <c r="V13" i="43"/>
  <c r="W13" i="43" s="1"/>
  <c r="T13" i="43"/>
  <c r="U13" i="43" s="1"/>
  <c r="R13" i="43"/>
  <c r="S13" i="43" s="1"/>
  <c r="P13" i="43"/>
  <c r="Q13" i="43" s="1"/>
  <c r="N13" i="43"/>
  <c r="O13" i="43" s="1"/>
  <c r="L13" i="43"/>
  <c r="M13" i="43" s="1"/>
  <c r="J13" i="43"/>
  <c r="K13" i="43" s="1"/>
  <c r="AY12" i="43"/>
  <c r="AR12" i="43"/>
  <c r="AO12" i="43"/>
  <c r="AM12" i="43"/>
  <c r="AL12" i="43"/>
  <c r="AJ12" i="43"/>
  <c r="AE12" i="43"/>
  <c r="AF12" i="43" s="1"/>
  <c r="AC12" i="43"/>
  <c r="AB12" i="43"/>
  <c r="X12" i="43"/>
  <c r="Y12" i="43" s="1"/>
  <c r="V12" i="43"/>
  <c r="W12" i="43" s="1"/>
  <c r="U12" i="43"/>
  <c r="T12" i="43"/>
  <c r="R12" i="43"/>
  <c r="S12" i="43" s="1"/>
  <c r="Q12" i="43"/>
  <c r="P12" i="43"/>
  <c r="N12" i="43"/>
  <c r="O12" i="43" s="1"/>
  <c r="M12" i="43"/>
  <c r="L12" i="43"/>
  <c r="J12" i="43"/>
  <c r="K12" i="43" s="1"/>
  <c r="AY11" i="43"/>
  <c r="AR11" i="43"/>
  <c r="AO11" i="43"/>
  <c r="AM11" i="43"/>
  <c r="AL11" i="43"/>
  <c r="AJ11" i="43"/>
  <c r="AE11" i="43"/>
  <c r="AF11" i="43" s="1"/>
  <c r="AC11" i="43"/>
  <c r="AB11" i="43"/>
  <c r="X11" i="43"/>
  <c r="Y11" i="43" s="1"/>
  <c r="W11" i="43"/>
  <c r="V11" i="43"/>
  <c r="T11" i="43"/>
  <c r="U11" i="43" s="1"/>
  <c r="R11" i="43"/>
  <c r="S11" i="43" s="1"/>
  <c r="P11" i="43"/>
  <c r="Q11" i="43" s="1"/>
  <c r="N11" i="43"/>
  <c r="O11" i="43" s="1"/>
  <c r="L11" i="43"/>
  <c r="M11" i="43" s="1"/>
  <c r="J11" i="43"/>
  <c r="K11" i="43" s="1"/>
  <c r="AY10" i="43"/>
  <c r="AR10" i="43"/>
  <c r="AO10" i="43"/>
  <c r="AM10" i="43"/>
  <c r="AL10" i="43"/>
  <c r="AJ10" i="43"/>
  <c r="AE10" i="43"/>
  <c r="AF10" i="43" s="1"/>
  <c r="AC10" i="43"/>
  <c r="AB10" i="43"/>
  <c r="X10" i="43"/>
  <c r="Y10" i="43" s="1"/>
  <c r="W10" i="43"/>
  <c r="V10" i="43"/>
  <c r="T10" i="43"/>
  <c r="U10" i="43" s="1"/>
  <c r="S10" i="43"/>
  <c r="R10" i="43"/>
  <c r="P10" i="43"/>
  <c r="Q10" i="43" s="1"/>
  <c r="N10" i="43"/>
  <c r="O10" i="43" s="1"/>
  <c r="L10" i="43"/>
  <c r="M10" i="43" s="1"/>
  <c r="J10" i="43"/>
  <c r="K10" i="43" s="1"/>
  <c r="AY9" i="43"/>
  <c r="AR9" i="43"/>
  <c r="AO9" i="43"/>
  <c r="AM9" i="43"/>
  <c r="AL9" i="43"/>
  <c r="AJ9" i="43"/>
  <c r="AE9" i="43"/>
  <c r="AF9" i="43" s="1"/>
  <c r="AC9" i="43"/>
  <c r="AB9" i="43"/>
  <c r="X9" i="43"/>
  <c r="Y9" i="43" s="1"/>
  <c r="V9" i="43"/>
  <c r="W9" i="43" s="1"/>
  <c r="T9" i="43"/>
  <c r="U9" i="43" s="1"/>
  <c r="R9" i="43"/>
  <c r="S9" i="43" s="1"/>
  <c r="P9" i="43"/>
  <c r="Q9" i="43" s="1"/>
  <c r="N9" i="43"/>
  <c r="O9" i="43" s="1"/>
  <c r="L9" i="43"/>
  <c r="M9" i="43" s="1"/>
  <c r="J9" i="43"/>
  <c r="K9" i="43" s="1"/>
  <c r="AY8" i="43"/>
  <c r="AR8" i="43"/>
  <c r="AO8" i="43"/>
  <c r="AM8" i="43"/>
  <c r="AL8" i="43"/>
  <c r="AJ8" i="43"/>
  <c r="AF8" i="43"/>
  <c r="AE8" i="43"/>
  <c r="AC8" i="43"/>
  <c r="AB8" i="43"/>
  <c r="X8" i="43"/>
  <c r="Y8" i="43" s="1"/>
  <c r="V8" i="43"/>
  <c r="W8" i="43" s="1"/>
  <c r="T8" i="43"/>
  <c r="U8" i="43" s="1"/>
  <c r="R8" i="43"/>
  <c r="S8" i="43" s="1"/>
  <c r="P8" i="43"/>
  <c r="Q8" i="43" s="1"/>
  <c r="N8" i="43"/>
  <c r="O8" i="43" s="1"/>
  <c r="L8" i="43"/>
  <c r="M8" i="43" s="1"/>
  <c r="J8" i="43"/>
  <c r="K8" i="43" s="1"/>
  <c r="AY7" i="43"/>
  <c r="AR7" i="43"/>
  <c r="AO7" i="43"/>
  <c r="AM7" i="43"/>
  <c r="AL7" i="43"/>
  <c r="AJ7" i="43"/>
  <c r="AE7" i="43"/>
  <c r="AF7" i="43" s="1"/>
  <c r="AC7" i="43"/>
  <c r="AB7" i="43"/>
  <c r="X7" i="43"/>
  <c r="Y7" i="43" s="1"/>
  <c r="V7" i="43"/>
  <c r="W7" i="43" s="1"/>
  <c r="T7" i="43"/>
  <c r="U7" i="43" s="1"/>
  <c r="R7" i="43"/>
  <c r="S7" i="43" s="1"/>
  <c r="P7" i="43"/>
  <c r="Q7" i="43" s="1"/>
  <c r="N7" i="43"/>
  <c r="O7" i="43" s="1"/>
  <c r="L7" i="43"/>
  <c r="M7" i="43" s="1"/>
  <c r="J7" i="43"/>
  <c r="K7" i="43" s="1"/>
  <c r="AY6" i="43"/>
  <c r="AX6" i="43"/>
  <c r="AX22" i="43" s="1"/>
  <c r="AW6" i="43"/>
  <c r="AV6" i="43"/>
  <c r="AV22" i="43" s="1"/>
  <c r="AU6" i="43"/>
  <c r="AT6" i="43"/>
  <c r="AT22" i="41" s="1"/>
  <c r="AS6" i="43"/>
  <c r="AR6" i="43"/>
  <c r="AO6" i="43"/>
  <c r="AM6" i="43"/>
  <c r="AL6" i="43"/>
  <c r="AJ6" i="43"/>
  <c r="AE6" i="43"/>
  <c r="AF6" i="43" s="1"/>
  <c r="AC6" i="43"/>
  <c r="AB6" i="43"/>
  <c r="X6" i="43"/>
  <c r="Y6" i="43" s="1"/>
  <c r="V6" i="43"/>
  <c r="W6" i="43" s="1"/>
  <c r="T6" i="43"/>
  <c r="U6" i="43" s="1"/>
  <c r="R6" i="43"/>
  <c r="S6" i="43" s="1"/>
  <c r="P6" i="43"/>
  <c r="Q6" i="43" s="1"/>
  <c r="N6" i="43"/>
  <c r="O6" i="43" s="1"/>
  <c r="L6" i="43"/>
  <c r="M6" i="43" s="1"/>
  <c r="K6" i="43"/>
  <c r="J6" i="43"/>
  <c r="AY5" i="43"/>
  <c r="AR5" i="43"/>
  <c r="AO5" i="43"/>
  <c r="AC5" i="43"/>
  <c r="AB5" i="43"/>
  <c r="X5" i="43"/>
  <c r="Y5" i="43" s="1"/>
  <c r="V5" i="43"/>
  <c r="W5" i="43" s="1"/>
  <c r="T5" i="43"/>
  <c r="U5" i="43" s="1"/>
  <c r="R5" i="43"/>
  <c r="S5" i="43" s="1"/>
  <c r="P5" i="43"/>
  <c r="Q5" i="43" s="1"/>
  <c r="N5" i="43"/>
  <c r="O5" i="43" s="1"/>
  <c r="L5" i="43"/>
  <c r="M5" i="43" s="1"/>
  <c r="K5" i="43"/>
  <c r="J5" i="43"/>
  <c r="AK3" i="43"/>
  <c r="AI3" i="43"/>
  <c r="AH3" i="43"/>
  <c r="AG3" i="43"/>
  <c r="AZ3" i="43"/>
  <c r="AA3" i="43"/>
  <c r="AR111" i="42"/>
  <c r="AQ111" i="42"/>
  <c r="AP111" i="42"/>
  <c r="AO111" i="42"/>
  <c r="AM111" i="42"/>
  <c r="AL111" i="42"/>
  <c r="AJ111" i="42"/>
  <c r="AE111" i="42"/>
  <c r="AF111" i="42" s="1"/>
  <c r="AC111" i="42"/>
  <c r="AB111" i="42"/>
  <c r="X111" i="42"/>
  <c r="Y111" i="42" s="1"/>
  <c r="V111" i="42"/>
  <c r="W111" i="42" s="1"/>
  <c r="T111" i="42"/>
  <c r="U111" i="42" s="1"/>
  <c r="S111" i="42"/>
  <c r="R111" i="42"/>
  <c r="P111" i="42"/>
  <c r="Q111" i="42" s="1"/>
  <c r="N111" i="42"/>
  <c r="O111" i="42" s="1"/>
  <c r="L111" i="42"/>
  <c r="M111" i="42" s="1"/>
  <c r="K111" i="42"/>
  <c r="J111" i="42"/>
  <c r="AR110" i="42"/>
  <c r="AQ110" i="42"/>
  <c r="AP110" i="42"/>
  <c r="AO110" i="42"/>
  <c r="AM110" i="42"/>
  <c r="AL110" i="42"/>
  <c r="AJ110" i="42"/>
  <c r="AF110" i="42"/>
  <c r="AE110" i="42"/>
  <c r="AC110" i="42"/>
  <c r="AB110" i="42"/>
  <c r="X110" i="42"/>
  <c r="Y110" i="42" s="1"/>
  <c r="W110" i="42"/>
  <c r="V110" i="42"/>
  <c r="U110" i="42"/>
  <c r="T110" i="42"/>
  <c r="S110" i="42"/>
  <c r="R110" i="42"/>
  <c r="P110" i="42"/>
  <c r="Q110" i="42" s="1"/>
  <c r="O110" i="42"/>
  <c r="N110" i="42"/>
  <c r="L110" i="42"/>
  <c r="M110" i="42" s="1"/>
  <c r="K110" i="42"/>
  <c r="J110" i="42"/>
  <c r="AR109" i="42"/>
  <c r="AQ109" i="42"/>
  <c r="AP109" i="42"/>
  <c r="AO109" i="42"/>
  <c r="AM109" i="42"/>
  <c r="AL109" i="42"/>
  <c r="AJ109" i="42"/>
  <c r="AF109" i="42"/>
  <c r="AE109" i="42"/>
  <c r="AC109" i="42"/>
  <c r="AB109" i="42"/>
  <c r="X109" i="42"/>
  <c r="Y109" i="42" s="1"/>
  <c r="V109" i="42"/>
  <c r="W109" i="42" s="1"/>
  <c r="U109" i="42"/>
  <c r="T109" i="42"/>
  <c r="R109" i="42"/>
  <c r="S109" i="42" s="1"/>
  <c r="Q109" i="42"/>
  <c r="P109" i="42"/>
  <c r="N109" i="42"/>
  <c r="O109" i="42" s="1"/>
  <c r="M109" i="42"/>
  <c r="L109" i="42"/>
  <c r="J109" i="42"/>
  <c r="K109" i="42" s="1"/>
  <c r="AR108" i="42"/>
  <c r="AQ108" i="42"/>
  <c r="AP108" i="42"/>
  <c r="AO108" i="42"/>
  <c r="AM108" i="42"/>
  <c r="AL108" i="42"/>
  <c r="AJ108" i="42"/>
  <c r="AF108" i="42"/>
  <c r="AE108" i="42"/>
  <c r="AC108" i="42"/>
  <c r="AB108" i="42"/>
  <c r="Y108" i="42"/>
  <c r="X108" i="42"/>
  <c r="W108" i="42"/>
  <c r="V108" i="42"/>
  <c r="U108" i="42"/>
  <c r="T108" i="42"/>
  <c r="R108" i="42"/>
  <c r="S108" i="42" s="1"/>
  <c r="Q108" i="42"/>
  <c r="P108" i="42"/>
  <c r="N108" i="42"/>
  <c r="O108" i="42" s="1"/>
  <c r="M108" i="42"/>
  <c r="L108" i="42"/>
  <c r="J108" i="42"/>
  <c r="K108" i="42" s="1"/>
  <c r="AR107" i="42"/>
  <c r="AQ107" i="42"/>
  <c r="AP107" i="42"/>
  <c r="AO107" i="42"/>
  <c r="AM107" i="42"/>
  <c r="AL107" i="42"/>
  <c r="AJ107" i="42"/>
  <c r="AE107" i="42"/>
  <c r="AF107" i="42" s="1"/>
  <c r="AC107" i="42"/>
  <c r="AB107" i="42"/>
  <c r="X107" i="42"/>
  <c r="Y107" i="42" s="1"/>
  <c r="W107" i="42"/>
  <c r="V107" i="42"/>
  <c r="T107" i="42"/>
  <c r="U107" i="42" s="1"/>
  <c r="R107" i="42"/>
  <c r="S107" i="42" s="1"/>
  <c r="P107" i="42"/>
  <c r="Q107" i="42" s="1"/>
  <c r="O107" i="42"/>
  <c r="N107" i="42"/>
  <c r="L107" i="42"/>
  <c r="M107" i="42" s="1"/>
  <c r="J107" i="42"/>
  <c r="K107" i="42" s="1"/>
  <c r="AR106" i="42"/>
  <c r="AQ106" i="42"/>
  <c r="AP106" i="42"/>
  <c r="AO106" i="42"/>
  <c r="AM106" i="42"/>
  <c r="AL106" i="42"/>
  <c r="AJ106" i="42"/>
  <c r="AE106" i="42"/>
  <c r="AF106" i="42" s="1"/>
  <c r="AC106" i="42"/>
  <c r="AB106" i="42"/>
  <c r="X106" i="42"/>
  <c r="Y106" i="42" s="1"/>
  <c r="W106" i="42"/>
  <c r="V106" i="42"/>
  <c r="T106" i="42"/>
  <c r="U106" i="42" s="1"/>
  <c r="S106" i="42"/>
  <c r="R106" i="42"/>
  <c r="P106" i="42"/>
  <c r="Q106" i="42" s="1"/>
  <c r="O106" i="42"/>
  <c r="N106" i="42"/>
  <c r="L106" i="42"/>
  <c r="M106" i="42" s="1"/>
  <c r="K106" i="42"/>
  <c r="J106" i="42"/>
  <c r="AR105" i="42"/>
  <c r="AQ105" i="42"/>
  <c r="AP105" i="42"/>
  <c r="AO105" i="42"/>
  <c r="AM105" i="42"/>
  <c r="AL105" i="42"/>
  <c r="AJ105" i="42"/>
  <c r="AE105" i="42"/>
  <c r="AF105" i="42" s="1"/>
  <c r="AC105" i="42"/>
  <c r="AB105" i="42"/>
  <c r="Y105" i="42"/>
  <c r="X105" i="42"/>
  <c r="W105" i="42"/>
  <c r="V105" i="42"/>
  <c r="T105" i="42"/>
  <c r="U105" i="42" s="1"/>
  <c r="R105" i="42"/>
  <c r="S105" i="42" s="1"/>
  <c r="Q105" i="42"/>
  <c r="P105" i="42"/>
  <c r="O105" i="42"/>
  <c r="N105" i="42"/>
  <c r="L105" i="42"/>
  <c r="M105" i="42" s="1"/>
  <c r="J105" i="42"/>
  <c r="K105" i="42" s="1"/>
  <c r="AY104" i="42"/>
  <c r="AR104" i="42"/>
  <c r="AQ104" i="42"/>
  <c r="AP104" i="42"/>
  <c r="AO104" i="42"/>
  <c r="AM104" i="42"/>
  <c r="AL104" i="42"/>
  <c r="AJ104" i="42"/>
  <c r="AF104" i="42"/>
  <c r="AE104" i="42"/>
  <c r="AC104" i="42"/>
  <c r="AB104" i="42"/>
  <c r="Y104" i="42"/>
  <c r="X104" i="42"/>
  <c r="V104" i="42"/>
  <c r="W104" i="42" s="1"/>
  <c r="U104" i="42"/>
  <c r="T104" i="42"/>
  <c r="R104" i="42"/>
  <c r="S104" i="42" s="1"/>
  <c r="P104" i="42"/>
  <c r="Q104" i="42" s="1"/>
  <c r="N104" i="42"/>
  <c r="O104" i="42" s="1"/>
  <c r="M104" i="42"/>
  <c r="L104" i="42"/>
  <c r="J104" i="42"/>
  <c r="K104" i="42" s="1"/>
  <c r="AY103" i="42"/>
  <c r="AR103" i="42"/>
  <c r="AQ103" i="42"/>
  <c r="AP103" i="42"/>
  <c r="AO103" i="42"/>
  <c r="AM103" i="42"/>
  <c r="AL103" i="42"/>
  <c r="AJ103" i="42"/>
  <c r="AE103" i="42"/>
  <c r="AF103" i="42" s="1"/>
  <c r="AC103" i="42"/>
  <c r="AB103" i="42"/>
  <c r="Y103" i="42"/>
  <c r="X103" i="42"/>
  <c r="V103" i="42"/>
  <c r="W103" i="42" s="1"/>
  <c r="T103" i="42"/>
  <c r="U103" i="42" s="1"/>
  <c r="R103" i="42"/>
  <c r="S103" i="42" s="1"/>
  <c r="Q103" i="42"/>
  <c r="P103" i="42"/>
  <c r="N103" i="42"/>
  <c r="O103" i="42" s="1"/>
  <c r="L103" i="42"/>
  <c r="M103" i="42" s="1"/>
  <c r="J103" i="42"/>
  <c r="K103" i="42" s="1"/>
  <c r="AY102" i="42"/>
  <c r="AR102" i="42"/>
  <c r="AQ102" i="42"/>
  <c r="AP102" i="42"/>
  <c r="AO102" i="42"/>
  <c r="AM102" i="42"/>
  <c r="AL102" i="42"/>
  <c r="AJ102" i="42"/>
  <c r="AF102" i="42"/>
  <c r="AE102" i="42"/>
  <c r="AC102" i="42"/>
  <c r="AB102" i="42"/>
  <c r="X102" i="42"/>
  <c r="Y102" i="42" s="1"/>
  <c r="V102" i="42"/>
  <c r="W102" i="42" s="1"/>
  <c r="U102" i="42"/>
  <c r="T102" i="42"/>
  <c r="R102" i="42"/>
  <c r="S102" i="42" s="1"/>
  <c r="Q102" i="42"/>
  <c r="P102" i="42"/>
  <c r="N102" i="42"/>
  <c r="O102" i="42" s="1"/>
  <c r="M102" i="42"/>
  <c r="L102" i="42"/>
  <c r="J102" i="42"/>
  <c r="K102" i="42" s="1"/>
  <c r="AY101" i="42"/>
  <c r="AR101" i="42"/>
  <c r="AQ101" i="42"/>
  <c r="AP101" i="42"/>
  <c r="AO101" i="42"/>
  <c r="AM101" i="42"/>
  <c r="AL101" i="42"/>
  <c r="AJ101" i="42"/>
  <c r="AF101" i="42"/>
  <c r="AE101" i="42"/>
  <c r="AC101" i="42"/>
  <c r="AB101" i="42"/>
  <c r="Y101" i="42"/>
  <c r="X101" i="42"/>
  <c r="V101" i="42"/>
  <c r="W101" i="42" s="1"/>
  <c r="U101" i="42"/>
  <c r="T101" i="42"/>
  <c r="R101" i="42"/>
  <c r="S101" i="42" s="1"/>
  <c r="Q101" i="42"/>
  <c r="P101" i="42"/>
  <c r="N101" i="42"/>
  <c r="O101" i="42" s="1"/>
  <c r="L101" i="42"/>
  <c r="M101" i="42" s="1"/>
  <c r="J101" i="42"/>
  <c r="K101" i="42" s="1"/>
  <c r="AY100" i="42"/>
  <c r="AR100" i="42"/>
  <c r="AQ100" i="42"/>
  <c r="AP100" i="42"/>
  <c r="AO100" i="42"/>
  <c r="AM100" i="42"/>
  <c r="AL100" i="42"/>
  <c r="AJ100" i="42"/>
  <c r="AF100" i="42"/>
  <c r="AE100" i="42"/>
  <c r="AC100" i="42"/>
  <c r="AB100" i="42"/>
  <c r="Y100" i="42"/>
  <c r="X100" i="42"/>
  <c r="V100" i="42"/>
  <c r="W100" i="42" s="1"/>
  <c r="U100" i="42"/>
  <c r="T100" i="42"/>
  <c r="R100" i="42"/>
  <c r="S100" i="42" s="1"/>
  <c r="P100" i="42"/>
  <c r="Q100" i="42" s="1"/>
  <c r="N100" i="42"/>
  <c r="O100" i="42" s="1"/>
  <c r="M100" i="42"/>
  <c r="L100" i="42"/>
  <c r="J100" i="42"/>
  <c r="K100" i="42" s="1"/>
  <c r="AY99" i="42"/>
  <c r="AR99" i="42"/>
  <c r="AQ99" i="42"/>
  <c r="AP99" i="42"/>
  <c r="AO99" i="42"/>
  <c r="AM99" i="42"/>
  <c r="AL99" i="42"/>
  <c r="AJ99" i="42"/>
  <c r="AE99" i="42"/>
  <c r="AF99" i="42" s="1"/>
  <c r="AC99" i="42"/>
  <c r="AB99" i="42"/>
  <c r="Y99" i="42"/>
  <c r="X99" i="42"/>
  <c r="V99" i="42"/>
  <c r="W99" i="42" s="1"/>
  <c r="T99" i="42"/>
  <c r="U99" i="42" s="1"/>
  <c r="R99" i="42"/>
  <c r="S99" i="42" s="1"/>
  <c r="Q99" i="42"/>
  <c r="P99" i="42"/>
  <c r="N99" i="42"/>
  <c r="O99" i="42" s="1"/>
  <c r="M99" i="42"/>
  <c r="L99" i="42"/>
  <c r="J99" i="42"/>
  <c r="K99" i="42" s="1"/>
  <c r="AY98" i="42"/>
  <c r="AR98" i="42"/>
  <c r="AO98" i="42"/>
  <c r="AM98" i="42"/>
  <c r="AL98" i="42"/>
  <c r="AJ98" i="42"/>
  <c r="AF98" i="42"/>
  <c r="AE98" i="42"/>
  <c r="AC98" i="42"/>
  <c r="AB98" i="42"/>
  <c r="Y98" i="42"/>
  <c r="X98" i="42"/>
  <c r="V98" i="42"/>
  <c r="W98" i="42" s="1"/>
  <c r="T98" i="42"/>
  <c r="U98" i="42" s="1"/>
  <c r="R98" i="42"/>
  <c r="S98" i="42" s="1"/>
  <c r="Q98" i="42"/>
  <c r="P98" i="42"/>
  <c r="N98" i="42"/>
  <c r="O98" i="42" s="1"/>
  <c r="L98" i="42"/>
  <c r="M98" i="42" s="1"/>
  <c r="J98" i="42"/>
  <c r="K98" i="42" s="1"/>
  <c r="AY97" i="42"/>
  <c r="AR97" i="42"/>
  <c r="AO97" i="42"/>
  <c r="AM97" i="42"/>
  <c r="AL97" i="42"/>
  <c r="AJ97" i="42"/>
  <c r="AE97" i="42"/>
  <c r="AF97" i="42" s="1"/>
  <c r="AC97" i="42"/>
  <c r="AB97" i="42"/>
  <c r="Y97" i="42"/>
  <c r="X97" i="42"/>
  <c r="V97" i="42"/>
  <c r="W97" i="42" s="1"/>
  <c r="T97" i="42"/>
  <c r="U97" i="42" s="1"/>
  <c r="R97" i="42"/>
  <c r="S97" i="42" s="1"/>
  <c r="Q97" i="42"/>
  <c r="P97" i="42"/>
  <c r="N97" i="42"/>
  <c r="O97" i="42" s="1"/>
  <c r="L97" i="42"/>
  <c r="M97" i="42" s="1"/>
  <c r="J97" i="42"/>
  <c r="K97" i="42" s="1"/>
  <c r="AY96" i="42"/>
  <c r="AR96" i="42"/>
  <c r="AO96" i="42"/>
  <c r="AM96" i="42"/>
  <c r="AL96" i="42"/>
  <c r="AJ96" i="42"/>
  <c r="AE96" i="42"/>
  <c r="AF96" i="42" s="1"/>
  <c r="AC96" i="42"/>
  <c r="AB96" i="42"/>
  <c r="Y96" i="42"/>
  <c r="X96" i="42"/>
  <c r="V96" i="42"/>
  <c r="W96" i="42" s="1"/>
  <c r="U96" i="42"/>
  <c r="T96" i="42"/>
  <c r="R96" i="42"/>
  <c r="S96" i="42" s="1"/>
  <c r="P96" i="42"/>
  <c r="Q96" i="42" s="1"/>
  <c r="N96" i="42"/>
  <c r="O96" i="42" s="1"/>
  <c r="L96" i="42"/>
  <c r="M96" i="42" s="1"/>
  <c r="J96" i="42"/>
  <c r="K96" i="42" s="1"/>
  <c r="AY95" i="42"/>
  <c r="AR95" i="42"/>
  <c r="AO95" i="42"/>
  <c r="AM95" i="42"/>
  <c r="AL95" i="42"/>
  <c r="AJ95" i="42"/>
  <c r="AE95" i="42"/>
  <c r="AF95" i="42" s="1"/>
  <c r="AC95" i="42"/>
  <c r="AB95" i="42"/>
  <c r="Y95" i="42"/>
  <c r="X95" i="42"/>
  <c r="V95" i="42"/>
  <c r="W95" i="42" s="1"/>
  <c r="T95" i="42"/>
  <c r="U95" i="42" s="1"/>
  <c r="R95" i="42"/>
  <c r="S95" i="42" s="1"/>
  <c r="P95" i="42"/>
  <c r="Q95" i="42" s="1"/>
  <c r="N95" i="42"/>
  <c r="O95" i="42" s="1"/>
  <c r="L95" i="42"/>
  <c r="M95" i="42" s="1"/>
  <c r="J95" i="42"/>
  <c r="K95" i="42" s="1"/>
  <c r="AY94" i="42"/>
  <c r="AR94" i="42"/>
  <c r="AO94" i="42"/>
  <c r="AM94" i="42"/>
  <c r="AL94" i="42"/>
  <c r="AJ94" i="42"/>
  <c r="AE94" i="42"/>
  <c r="AF94" i="42" s="1"/>
  <c r="AC94" i="42"/>
  <c r="AB94" i="42"/>
  <c r="X94" i="42"/>
  <c r="Y94" i="42" s="1"/>
  <c r="V94" i="42"/>
  <c r="W94" i="42" s="1"/>
  <c r="T94" i="42"/>
  <c r="U94" i="42" s="1"/>
  <c r="R94" i="42"/>
  <c r="S94" i="42" s="1"/>
  <c r="P94" i="42"/>
  <c r="Q94" i="42" s="1"/>
  <c r="N94" i="42"/>
  <c r="O94" i="42" s="1"/>
  <c r="L94" i="42"/>
  <c r="M94" i="42" s="1"/>
  <c r="J94" i="42"/>
  <c r="K94" i="42" s="1"/>
  <c r="AY93" i="42"/>
  <c r="AR93" i="42"/>
  <c r="AO93" i="42"/>
  <c r="AM93" i="42"/>
  <c r="AL93" i="42"/>
  <c r="AJ93" i="42"/>
  <c r="AE93" i="42"/>
  <c r="AF93" i="42" s="1"/>
  <c r="AC93" i="42"/>
  <c r="AB93" i="42"/>
  <c r="X93" i="42"/>
  <c r="Y93" i="42" s="1"/>
  <c r="V93" i="42"/>
  <c r="W93" i="42" s="1"/>
  <c r="T93" i="42"/>
  <c r="U93" i="42" s="1"/>
  <c r="R93" i="42"/>
  <c r="S93" i="42" s="1"/>
  <c r="P93" i="42"/>
  <c r="Q93" i="42" s="1"/>
  <c r="N93" i="42"/>
  <c r="O93" i="42" s="1"/>
  <c r="L93" i="42"/>
  <c r="M93" i="42" s="1"/>
  <c r="J93" i="42"/>
  <c r="K93" i="42" s="1"/>
  <c r="AY92" i="42"/>
  <c r="AR92" i="42"/>
  <c r="AO92" i="42"/>
  <c r="AM92" i="42"/>
  <c r="AL92" i="42"/>
  <c r="AJ92" i="42"/>
  <c r="AF92" i="42"/>
  <c r="AE92" i="42"/>
  <c r="AC92" i="42"/>
  <c r="AB92" i="42"/>
  <c r="X92" i="42"/>
  <c r="Y92" i="42" s="1"/>
  <c r="V92" i="42"/>
  <c r="W92" i="42" s="1"/>
  <c r="T92" i="42"/>
  <c r="U92" i="42" s="1"/>
  <c r="R92" i="42"/>
  <c r="S92" i="42" s="1"/>
  <c r="Q92" i="42"/>
  <c r="P92" i="42"/>
  <c r="N92" i="42"/>
  <c r="O92" i="42" s="1"/>
  <c r="L92" i="42"/>
  <c r="M92" i="42" s="1"/>
  <c r="J92" i="42"/>
  <c r="K92" i="42" s="1"/>
  <c r="AY91" i="42"/>
  <c r="AR91" i="42"/>
  <c r="AO91" i="42"/>
  <c r="AM91" i="42"/>
  <c r="AL91" i="42"/>
  <c r="AJ91" i="42"/>
  <c r="AE91" i="42"/>
  <c r="AF91" i="42" s="1"/>
  <c r="AC91" i="42"/>
  <c r="AB91" i="42"/>
  <c r="X91" i="42"/>
  <c r="Y91" i="42" s="1"/>
  <c r="V91" i="42"/>
  <c r="W91" i="42" s="1"/>
  <c r="U91" i="42"/>
  <c r="T91" i="42"/>
  <c r="R91" i="42"/>
  <c r="S91" i="42" s="1"/>
  <c r="Q91" i="42"/>
  <c r="P91" i="42"/>
  <c r="N91" i="42"/>
  <c r="O91" i="42" s="1"/>
  <c r="L91" i="42"/>
  <c r="M91" i="42" s="1"/>
  <c r="J91" i="42"/>
  <c r="K91" i="42" s="1"/>
  <c r="AY90" i="42"/>
  <c r="AR90" i="42"/>
  <c r="AO90" i="42"/>
  <c r="AM90" i="42"/>
  <c r="AL90" i="42"/>
  <c r="AJ90" i="42"/>
  <c r="AE90" i="42"/>
  <c r="AF90" i="42" s="1"/>
  <c r="AC90" i="42"/>
  <c r="AB90" i="42"/>
  <c r="X90" i="42"/>
  <c r="Y90" i="42" s="1"/>
  <c r="V90" i="42"/>
  <c r="W90" i="42" s="1"/>
  <c r="T90" i="42"/>
  <c r="U90" i="42" s="1"/>
  <c r="R90" i="42"/>
  <c r="S90" i="42" s="1"/>
  <c r="Q90" i="42"/>
  <c r="P90" i="42"/>
  <c r="N90" i="42"/>
  <c r="O90" i="42" s="1"/>
  <c r="L90" i="42"/>
  <c r="M90" i="42" s="1"/>
  <c r="J90" i="42"/>
  <c r="K90" i="42" s="1"/>
  <c r="AY89" i="42"/>
  <c r="AR89" i="42"/>
  <c r="AO89" i="42"/>
  <c r="AM89" i="42"/>
  <c r="AL89" i="42"/>
  <c r="AJ89" i="42"/>
  <c r="AF89" i="42"/>
  <c r="AE89" i="42"/>
  <c r="AC89" i="42"/>
  <c r="AB89" i="42"/>
  <c r="X89" i="42"/>
  <c r="Y89" i="42" s="1"/>
  <c r="V89" i="42"/>
  <c r="W89" i="42" s="1"/>
  <c r="T89" i="42"/>
  <c r="U89" i="42" s="1"/>
  <c r="R89" i="42"/>
  <c r="S89" i="42" s="1"/>
  <c r="P89" i="42"/>
  <c r="Q89" i="42" s="1"/>
  <c r="N89" i="42"/>
  <c r="O89" i="42" s="1"/>
  <c r="M89" i="42"/>
  <c r="L89" i="42"/>
  <c r="J89" i="42"/>
  <c r="K89" i="42" s="1"/>
  <c r="AY88" i="42"/>
  <c r="AR88" i="42"/>
  <c r="AO88" i="42"/>
  <c r="AM88" i="42"/>
  <c r="AL88" i="42"/>
  <c r="AJ88" i="42"/>
  <c r="AF88" i="42"/>
  <c r="AE88" i="42"/>
  <c r="AC88" i="42"/>
  <c r="AB88" i="42"/>
  <c r="X88" i="42"/>
  <c r="Y88" i="42" s="1"/>
  <c r="V88" i="42"/>
  <c r="W88" i="42" s="1"/>
  <c r="T88" i="42"/>
  <c r="U88" i="42" s="1"/>
  <c r="R88" i="42"/>
  <c r="S88" i="42" s="1"/>
  <c r="P88" i="42"/>
  <c r="Q88" i="42" s="1"/>
  <c r="N88" i="42"/>
  <c r="O88" i="42" s="1"/>
  <c r="L88" i="42"/>
  <c r="M88" i="42" s="1"/>
  <c r="J88" i="42"/>
  <c r="K88" i="42" s="1"/>
  <c r="AY87" i="42"/>
  <c r="AR87" i="42"/>
  <c r="AO87" i="42"/>
  <c r="AM87" i="42"/>
  <c r="AL87" i="42"/>
  <c r="AJ87" i="42"/>
  <c r="AE87" i="42"/>
  <c r="AF87" i="42" s="1"/>
  <c r="AC87" i="42"/>
  <c r="AB87" i="42"/>
  <c r="X87" i="42"/>
  <c r="Y87" i="42" s="1"/>
  <c r="V87" i="42"/>
  <c r="W87" i="42" s="1"/>
  <c r="U87" i="42"/>
  <c r="T87" i="42"/>
  <c r="R87" i="42"/>
  <c r="S87" i="42" s="1"/>
  <c r="P87" i="42"/>
  <c r="Q87" i="42" s="1"/>
  <c r="N87" i="42"/>
  <c r="O87" i="42" s="1"/>
  <c r="L87" i="42"/>
  <c r="M87" i="42" s="1"/>
  <c r="J87" i="42"/>
  <c r="K87" i="42" s="1"/>
  <c r="AY86" i="42"/>
  <c r="AR86" i="42"/>
  <c r="AO86" i="42"/>
  <c r="AM86" i="42"/>
  <c r="AL86" i="42"/>
  <c r="AJ86" i="42"/>
  <c r="AE86" i="42"/>
  <c r="AF86" i="42" s="1"/>
  <c r="AC86" i="42"/>
  <c r="AB86" i="42"/>
  <c r="X86" i="42"/>
  <c r="Y86" i="42" s="1"/>
  <c r="V86" i="42"/>
  <c r="W86" i="42" s="1"/>
  <c r="T86" i="42"/>
  <c r="U86" i="42" s="1"/>
  <c r="R86" i="42"/>
  <c r="S86" i="42" s="1"/>
  <c r="P86" i="42"/>
  <c r="Q86" i="42" s="1"/>
  <c r="N86" i="42"/>
  <c r="O86" i="42" s="1"/>
  <c r="L86" i="42"/>
  <c r="M86" i="42" s="1"/>
  <c r="J86" i="42"/>
  <c r="K86" i="42" s="1"/>
  <c r="AY85" i="42"/>
  <c r="AR85" i="42"/>
  <c r="AO85" i="42"/>
  <c r="AM85" i="42"/>
  <c r="AL85" i="42"/>
  <c r="AJ85" i="42"/>
  <c r="AE85" i="42"/>
  <c r="AF85" i="42" s="1"/>
  <c r="AC85" i="42"/>
  <c r="AB85" i="42"/>
  <c r="X85" i="42"/>
  <c r="Y85" i="42" s="1"/>
  <c r="V85" i="42"/>
  <c r="W85" i="42" s="1"/>
  <c r="T85" i="42"/>
  <c r="U85" i="42" s="1"/>
  <c r="R85" i="42"/>
  <c r="S85" i="42" s="1"/>
  <c r="P85" i="42"/>
  <c r="Q85" i="42" s="1"/>
  <c r="N85" i="42"/>
  <c r="O85" i="42" s="1"/>
  <c r="L85" i="42"/>
  <c r="M85" i="42" s="1"/>
  <c r="J85" i="42"/>
  <c r="K85" i="42" s="1"/>
  <c r="AY84" i="42"/>
  <c r="AR84" i="42"/>
  <c r="AO84" i="42"/>
  <c r="AM84" i="42"/>
  <c r="AL84" i="42"/>
  <c r="AJ84" i="42"/>
  <c r="AF84" i="42"/>
  <c r="AE84" i="42"/>
  <c r="AC84" i="42"/>
  <c r="AB84" i="42"/>
  <c r="X84" i="42"/>
  <c r="Y84" i="42" s="1"/>
  <c r="V84" i="42"/>
  <c r="W84" i="42" s="1"/>
  <c r="T84" i="42"/>
  <c r="U84" i="42" s="1"/>
  <c r="R84" i="42"/>
  <c r="S84" i="42" s="1"/>
  <c r="Q84" i="42"/>
  <c r="P84" i="42"/>
  <c r="N84" i="42"/>
  <c r="O84" i="42" s="1"/>
  <c r="L84" i="42"/>
  <c r="M84" i="42" s="1"/>
  <c r="J84" i="42"/>
  <c r="K84" i="42" s="1"/>
  <c r="AY83" i="42"/>
  <c r="AR83" i="42"/>
  <c r="AO83" i="42"/>
  <c r="AM83" i="42"/>
  <c r="AL83" i="42"/>
  <c r="AJ83" i="42"/>
  <c r="AE83" i="42"/>
  <c r="AF83" i="42" s="1"/>
  <c r="AC83" i="42"/>
  <c r="AB83" i="42"/>
  <c r="X83" i="42"/>
  <c r="Y83" i="42" s="1"/>
  <c r="V83" i="42"/>
  <c r="W83" i="42" s="1"/>
  <c r="T83" i="42"/>
  <c r="U83" i="42" s="1"/>
  <c r="R83" i="42"/>
  <c r="S83" i="42" s="1"/>
  <c r="Q83" i="42"/>
  <c r="P83" i="42"/>
  <c r="N83" i="42"/>
  <c r="O83" i="42" s="1"/>
  <c r="L83" i="42"/>
  <c r="M83" i="42" s="1"/>
  <c r="J83" i="42"/>
  <c r="K83" i="42" s="1"/>
  <c r="AY82" i="42"/>
  <c r="AR82" i="42"/>
  <c r="AO82" i="42"/>
  <c r="AM82" i="42"/>
  <c r="AL82" i="42"/>
  <c r="AJ82" i="42"/>
  <c r="AE82" i="42"/>
  <c r="AF82" i="42" s="1"/>
  <c r="AC82" i="42"/>
  <c r="AB82" i="42"/>
  <c r="X82" i="42"/>
  <c r="Y82" i="42" s="1"/>
  <c r="V82" i="42"/>
  <c r="W82" i="42" s="1"/>
  <c r="T82" i="42"/>
  <c r="U82" i="42" s="1"/>
  <c r="R82" i="42"/>
  <c r="S82" i="42" s="1"/>
  <c r="P82" i="42"/>
  <c r="Q82" i="42" s="1"/>
  <c r="N82" i="42"/>
  <c r="O82" i="42" s="1"/>
  <c r="L82" i="42"/>
  <c r="M82" i="42" s="1"/>
  <c r="J82" i="42"/>
  <c r="K82" i="42" s="1"/>
  <c r="AY81" i="42"/>
  <c r="AR81" i="42"/>
  <c r="AO81" i="42"/>
  <c r="AM81" i="42"/>
  <c r="AL81" i="42"/>
  <c r="AJ81" i="42"/>
  <c r="AE81" i="42"/>
  <c r="AF81" i="42" s="1"/>
  <c r="AC81" i="42"/>
  <c r="AB81" i="42"/>
  <c r="X81" i="42"/>
  <c r="Y81" i="42" s="1"/>
  <c r="V81" i="42"/>
  <c r="W81" i="42" s="1"/>
  <c r="T81" i="42"/>
  <c r="U81" i="42" s="1"/>
  <c r="R81" i="42"/>
  <c r="S81" i="42" s="1"/>
  <c r="P81" i="42"/>
  <c r="Q81" i="42" s="1"/>
  <c r="N81" i="42"/>
  <c r="O81" i="42" s="1"/>
  <c r="M81" i="42"/>
  <c r="L81" i="42"/>
  <c r="J81" i="42"/>
  <c r="K81" i="42" s="1"/>
  <c r="AY80" i="42"/>
  <c r="AR80" i="42"/>
  <c r="AO80" i="42"/>
  <c r="AM80" i="42"/>
  <c r="AL80" i="42"/>
  <c r="AJ80" i="42"/>
  <c r="AE80" i="42"/>
  <c r="AF80" i="42" s="1"/>
  <c r="AC80" i="42"/>
  <c r="AB80" i="42"/>
  <c r="X80" i="42"/>
  <c r="Y80" i="42" s="1"/>
  <c r="V80" i="42"/>
  <c r="W80" i="42" s="1"/>
  <c r="T80" i="42"/>
  <c r="U80" i="42" s="1"/>
  <c r="R80" i="42"/>
  <c r="S80" i="42" s="1"/>
  <c r="P80" i="42"/>
  <c r="Q80" i="42" s="1"/>
  <c r="N80" i="42"/>
  <c r="O80" i="42" s="1"/>
  <c r="L80" i="42"/>
  <c r="M80" i="42" s="1"/>
  <c r="J80" i="42"/>
  <c r="K80" i="42" s="1"/>
  <c r="AY79" i="42"/>
  <c r="AR79" i="42"/>
  <c r="AO79" i="42"/>
  <c r="AM79" i="42"/>
  <c r="AL79" i="42"/>
  <c r="AJ79" i="42"/>
  <c r="AE79" i="42"/>
  <c r="AF79" i="42" s="1"/>
  <c r="AC79" i="42"/>
  <c r="AB79" i="42"/>
  <c r="X79" i="42"/>
  <c r="Y79" i="42" s="1"/>
  <c r="V79" i="42"/>
  <c r="W79" i="42" s="1"/>
  <c r="T79" i="42"/>
  <c r="U79" i="42" s="1"/>
  <c r="R79" i="42"/>
  <c r="S79" i="42" s="1"/>
  <c r="P79" i="42"/>
  <c r="Q79" i="42" s="1"/>
  <c r="N79" i="42"/>
  <c r="O79" i="42" s="1"/>
  <c r="L79" i="42"/>
  <c r="M79" i="42" s="1"/>
  <c r="J79" i="42"/>
  <c r="K79" i="42" s="1"/>
  <c r="AY78" i="42"/>
  <c r="AR78" i="42"/>
  <c r="AO78" i="42"/>
  <c r="AM78" i="42"/>
  <c r="AL78" i="42"/>
  <c r="AJ78" i="42"/>
  <c r="AE78" i="42"/>
  <c r="AF78" i="42" s="1"/>
  <c r="AC78" i="42"/>
  <c r="AB78" i="42"/>
  <c r="X78" i="42"/>
  <c r="Y78" i="42" s="1"/>
  <c r="V78" i="42"/>
  <c r="W78" i="42" s="1"/>
  <c r="T78" i="42"/>
  <c r="U78" i="42" s="1"/>
  <c r="R78" i="42"/>
  <c r="S78" i="42" s="1"/>
  <c r="P78" i="42"/>
  <c r="Q78" i="42" s="1"/>
  <c r="N78" i="42"/>
  <c r="O78" i="42" s="1"/>
  <c r="L78" i="42"/>
  <c r="M78" i="42" s="1"/>
  <c r="J78" i="42"/>
  <c r="K78" i="42" s="1"/>
  <c r="AY77" i="42"/>
  <c r="AR77" i="42"/>
  <c r="AO77" i="42"/>
  <c r="AM77" i="42"/>
  <c r="AL77" i="42"/>
  <c r="AJ77" i="42"/>
  <c r="AE77" i="42"/>
  <c r="AF77" i="42" s="1"/>
  <c r="AC77" i="42"/>
  <c r="AB77" i="42"/>
  <c r="X77" i="42"/>
  <c r="Y77" i="42" s="1"/>
  <c r="V77" i="42"/>
  <c r="W77" i="42" s="1"/>
  <c r="U77" i="42"/>
  <c r="T77" i="42"/>
  <c r="R77" i="42"/>
  <c r="S77" i="42" s="1"/>
  <c r="P77" i="42"/>
  <c r="Q77" i="42" s="1"/>
  <c r="N77" i="42"/>
  <c r="O77" i="42" s="1"/>
  <c r="M77" i="42"/>
  <c r="L77" i="42"/>
  <c r="J77" i="42"/>
  <c r="K77" i="42" s="1"/>
  <c r="AY76" i="42"/>
  <c r="AR76" i="42"/>
  <c r="AO76" i="42"/>
  <c r="AM76" i="42"/>
  <c r="AL76" i="42"/>
  <c r="AJ76" i="42"/>
  <c r="AE76" i="42"/>
  <c r="AF76" i="42" s="1"/>
  <c r="AC76" i="42"/>
  <c r="AB76" i="42"/>
  <c r="Y76" i="42"/>
  <c r="X76" i="42"/>
  <c r="V76" i="42"/>
  <c r="W76" i="42" s="1"/>
  <c r="T76" i="42"/>
  <c r="U76" i="42" s="1"/>
  <c r="R76" i="42"/>
  <c r="S76" i="42" s="1"/>
  <c r="P76" i="42"/>
  <c r="Q76" i="42" s="1"/>
  <c r="N76" i="42"/>
  <c r="O76" i="42" s="1"/>
  <c r="L76" i="42"/>
  <c r="M76" i="42" s="1"/>
  <c r="J76" i="42"/>
  <c r="K76" i="42" s="1"/>
  <c r="AY75" i="42"/>
  <c r="AR75" i="42"/>
  <c r="AO75" i="42"/>
  <c r="AM75" i="42"/>
  <c r="AL75" i="42"/>
  <c r="AJ75" i="42"/>
  <c r="AE75" i="42"/>
  <c r="AF75" i="42" s="1"/>
  <c r="AC75" i="42"/>
  <c r="AB75" i="42"/>
  <c r="X75" i="42"/>
  <c r="Y75" i="42" s="1"/>
  <c r="V75" i="42"/>
  <c r="W75" i="42" s="1"/>
  <c r="T75" i="42"/>
  <c r="U75" i="42" s="1"/>
  <c r="R75" i="42"/>
  <c r="S75" i="42" s="1"/>
  <c r="P75" i="42"/>
  <c r="Q75" i="42" s="1"/>
  <c r="N75" i="42"/>
  <c r="O75" i="42" s="1"/>
  <c r="L75" i="42"/>
  <c r="M75" i="42" s="1"/>
  <c r="J75" i="42"/>
  <c r="K75" i="42" s="1"/>
  <c r="AY74" i="42"/>
  <c r="AR74" i="42"/>
  <c r="AO74" i="42"/>
  <c r="AM74" i="42"/>
  <c r="AL74" i="42"/>
  <c r="AJ74" i="42"/>
  <c r="AE74" i="42"/>
  <c r="AF74" i="42" s="1"/>
  <c r="AC74" i="42"/>
  <c r="AB74" i="42"/>
  <c r="X74" i="42"/>
  <c r="Y74" i="42" s="1"/>
  <c r="V74" i="42"/>
  <c r="W74" i="42" s="1"/>
  <c r="T74" i="42"/>
  <c r="U74" i="42" s="1"/>
  <c r="R74" i="42"/>
  <c r="S74" i="42" s="1"/>
  <c r="Q74" i="42"/>
  <c r="P74" i="42"/>
  <c r="N74" i="42"/>
  <c r="O74" i="42" s="1"/>
  <c r="L74" i="42"/>
  <c r="M74" i="42" s="1"/>
  <c r="J74" i="42"/>
  <c r="K74" i="42" s="1"/>
  <c r="AY73" i="42"/>
  <c r="AR73" i="42"/>
  <c r="AO73" i="42"/>
  <c r="AM73" i="42"/>
  <c r="AL73" i="42"/>
  <c r="AJ73" i="42"/>
  <c r="AE73" i="42"/>
  <c r="AF73" i="42" s="1"/>
  <c r="AC73" i="42"/>
  <c r="AB73" i="42"/>
  <c r="X73" i="42"/>
  <c r="Y73" i="42" s="1"/>
  <c r="V73" i="42"/>
  <c r="W73" i="42" s="1"/>
  <c r="T73" i="42"/>
  <c r="U73" i="42" s="1"/>
  <c r="R73" i="42"/>
  <c r="S73" i="42" s="1"/>
  <c r="P73" i="42"/>
  <c r="Q73" i="42" s="1"/>
  <c r="N73" i="42"/>
  <c r="O73" i="42" s="1"/>
  <c r="L73" i="42"/>
  <c r="M73" i="42" s="1"/>
  <c r="J73" i="42"/>
  <c r="K73" i="42" s="1"/>
  <c r="AY72" i="42"/>
  <c r="AR72" i="42"/>
  <c r="AO72" i="42"/>
  <c r="AM72" i="42"/>
  <c r="AL72" i="42"/>
  <c r="AJ72" i="42"/>
  <c r="AE72" i="42"/>
  <c r="AF72" i="42" s="1"/>
  <c r="AC72" i="42"/>
  <c r="AB72" i="42"/>
  <c r="Y72" i="42"/>
  <c r="X72" i="42"/>
  <c r="V72" i="42"/>
  <c r="W72" i="42" s="1"/>
  <c r="U72" i="42"/>
  <c r="T72" i="42"/>
  <c r="R72" i="42"/>
  <c r="S72" i="42" s="1"/>
  <c r="P72" i="42"/>
  <c r="Q72" i="42" s="1"/>
  <c r="N72" i="42"/>
  <c r="O72" i="42" s="1"/>
  <c r="L72" i="42"/>
  <c r="M72" i="42" s="1"/>
  <c r="J72" i="42"/>
  <c r="K72" i="42" s="1"/>
  <c r="AY71" i="42"/>
  <c r="AR71" i="42"/>
  <c r="AO71" i="42"/>
  <c r="AM71" i="42"/>
  <c r="AL71" i="42"/>
  <c r="AJ71" i="42"/>
  <c r="AE71" i="42"/>
  <c r="AF71" i="42" s="1"/>
  <c r="AC71" i="42"/>
  <c r="AB71" i="42"/>
  <c r="X71" i="42"/>
  <c r="Y71" i="42" s="1"/>
  <c r="V71" i="42"/>
  <c r="W71" i="42" s="1"/>
  <c r="T71" i="42"/>
  <c r="U71" i="42" s="1"/>
  <c r="R71" i="42"/>
  <c r="S71" i="42" s="1"/>
  <c r="P71" i="42"/>
  <c r="Q71" i="42" s="1"/>
  <c r="N71" i="42"/>
  <c r="O71" i="42" s="1"/>
  <c r="L71" i="42"/>
  <c r="M71" i="42" s="1"/>
  <c r="J71" i="42"/>
  <c r="K71" i="42" s="1"/>
  <c r="AY70" i="42"/>
  <c r="AR70" i="42"/>
  <c r="AO70" i="42"/>
  <c r="AM70" i="42"/>
  <c r="AL70" i="42"/>
  <c r="AJ70" i="42"/>
  <c r="AE70" i="42"/>
  <c r="AF70" i="42" s="1"/>
  <c r="AC70" i="42"/>
  <c r="AB70" i="42"/>
  <c r="X70" i="42"/>
  <c r="Y70" i="42" s="1"/>
  <c r="V70" i="42"/>
  <c r="W70" i="42" s="1"/>
  <c r="T70" i="42"/>
  <c r="U70" i="42" s="1"/>
  <c r="R70" i="42"/>
  <c r="S70" i="42" s="1"/>
  <c r="P70" i="42"/>
  <c r="Q70" i="42" s="1"/>
  <c r="N70" i="42"/>
  <c r="O70" i="42" s="1"/>
  <c r="L70" i="42"/>
  <c r="M70" i="42" s="1"/>
  <c r="J70" i="42"/>
  <c r="K70" i="42" s="1"/>
  <c r="AY69" i="42"/>
  <c r="AR69" i="42"/>
  <c r="AO69" i="42"/>
  <c r="AM69" i="42"/>
  <c r="AL69" i="42"/>
  <c r="AJ69" i="42"/>
  <c r="AE69" i="42"/>
  <c r="AF69" i="42" s="1"/>
  <c r="AC69" i="42"/>
  <c r="AB69" i="42"/>
  <c r="X69" i="42"/>
  <c r="Y69" i="42" s="1"/>
  <c r="V69" i="42"/>
  <c r="W69" i="42" s="1"/>
  <c r="T69" i="42"/>
  <c r="U69" i="42" s="1"/>
  <c r="R69" i="42"/>
  <c r="S69" i="42" s="1"/>
  <c r="P69" i="42"/>
  <c r="Q69" i="42" s="1"/>
  <c r="N69" i="42"/>
  <c r="O69" i="42" s="1"/>
  <c r="L69" i="42"/>
  <c r="M69" i="42" s="1"/>
  <c r="J69" i="42"/>
  <c r="K69" i="42" s="1"/>
  <c r="AY68" i="42"/>
  <c r="AR68" i="42"/>
  <c r="AO68" i="42"/>
  <c r="AM68" i="42"/>
  <c r="AL68" i="42"/>
  <c r="AJ68" i="42"/>
  <c r="AE68" i="42"/>
  <c r="AF68" i="42" s="1"/>
  <c r="AC68" i="42"/>
  <c r="AB68" i="42"/>
  <c r="X68" i="42"/>
  <c r="Y68" i="42" s="1"/>
  <c r="V68" i="42"/>
  <c r="W68" i="42" s="1"/>
  <c r="T68" i="42"/>
  <c r="U68" i="42" s="1"/>
  <c r="R68" i="42"/>
  <c r="S68" i="42" s="1"/>
  <c r="Q68" i="42"/>
  <c r="P68" i="42"/>
  <c r="N68" i="42"/>
  <c r="O68" i="42" s="1"/>
  <c r="L68" i="42"/>
  <c r="M68" i="42" s="1"/>
  <c r="J68" i="42"/>
  <c r="K68" i="42" s="1"/>
  <c r="AY67" i="42"/>
  <c r="AR67" i="42"/>
  <c r="AO67" i="42"/>
  <c r="AM67" i="42"/>
  <c r="AL67" i="42"/>
  <c r="AJ67" i="42"/>
  <c r="AE67" i="42"/>
  <c r="AF67" i="42" s="1"/>
  <c r="AC67" i="42"/>
  <c r="AB67" i="42"/>
  <c r="X67" i="42"/>
  <c r="Y67" i="42" s="1"/>
  <c r="V67" i="42"/>
  <c r="W67" i="42" s="1"/>
  <c r="T67" i="42"/>
  <c r="U67" i="42" s="1"/>
  <c r="R67" i="42"/>
  <c r="S67" i="42" s="1"/>
  <c r="P67" i="42"/>
  <c r="Q67" i="42" s="1"/>
  <c r="N67" i="42"/>
  <c r="O67" i="42" s="1"/>
  <c r="L67" i="42"/>
  <c r="M67" i="42" s="1"/>
  <c r="J67" i="42"/>
  <c r="K67" i="42" s="1"/>
  <c r="AY66" i="42"/>
  <c r="AR66" i="42"/>
  <c r="AO66" i="42"/>
  <c r="AM66" i="42"/>
  <c r="AL66" i="42"/>
  <c r="AJ66" i="42"/>
  <c r="AE66" i="42"/>
  <c r="AF66" i="42" s="1"/>
  <c r="AC66" i="42"/>
  <c r="AB66" i="42"/>
  <c r="X66" i="42"/>
  <c r="Y66" i="42" s="1"/>
  <c r="V66" i="42"/>
  <c r="W66" i="42" s="1"/>
  <c r="T66" i="42"/>
  <c r="U66" i="42" s="1"/>
  <c r="R66" i="42"/>
  <c r="S66" i="42" s="1"/>
  <c r="P66" i="42"/>
  <c r="Q66" i="42" s="1"/>
  <c r="N66" i="42"/>
  <c r="O66" i="42" s="1"/>
  <c r="L66" i="42"/>
  <c r="M66" i="42" s="1"/>
  <c r="J66" i="42"/>
  <c r="K66" i="42" s="1"/>
  <c r="AY65" i="42"/>
  <c r="AR65" i="42"/>
  <c r="AO65" i="42"/>
  <c r="AM65" i="42"/>
  <c r="AL65" i="42"/>
  <c r="AJ65" i="42"/>
  <c r="AE65" i="42"/>
  <c r="AF65" i="42" s="1"/>
  <c r="AC65" i="42"/>
  <c r="AB65" i="42"/>
  <c r="Y65" i="42"/>
  <c r="X65" i="42"/>
  <c r="V65" i="42"/>
  <c r="W65" i="42" s="1"/>
  <c r="U65" i="42"/>
  <c r="T65" i="42"/>
  <c r="R65" i="42"/>
  <c r="S65" i="42" s="1"/>
  <c r="P65" i="42"/>
  <c r="Q65" i="42" s="1"/>
  <c r="N65" i="42"/>
  <c r="O65" i="42" s="1"/>
  <c r="L65" i="42"/>
  <c r="M65" i="42" s="1"/>
  <c r="J65" i="42"/>
  <c r="K65" i="42" s="1"/>
  <c r="AY64" i="42"/>
  <c r="AR64" i="42"/>
  <c r="AO64" i="42"/>
  <c r="AM64" i="42"/>
  <c r="AL64" i="42"/>
  <c r="AJ64" i="42"/>
  <c r="AE64" i="42"/>
  <c r="AF64" i="42" s="1"/>
  <c r="AC64" i="42"/>
  <c r="AB64" i="42"/>
  <c r="X64" i="42"/>
  <c r="Y64" i="42" s="1"/>
  <c r="V64" i="42"/>
  <c r="W64" i="42" s="1"/>
  <c r="T64" i="42"/>
  <c r="U64" i="42" s="1"/>
  <c r="R64" i="42"/>
  <c r="S64" i="42" s="1"/>
  <c r="P64" i="42"/>
  <c r="Q64" i="42" s="1"/>
  <c r="N64" i="42"/>
  <c r="O64" i="42" s="1"/>
  <c r="L64" i="42"/>
  <c r="M64" i="42" s="1"/>
  <c r="K64" i="42"/>
  <c r="J64" i="42"/>
  <c r="AY63" i="42"/>
  <c r="AR63" i="42"/>
  <c r="AO63" i="42"/>
  <c r="AM63" i="42"/>
  <c r="AL63" i="42"/>
  <c r="AJ63" i="42"/>
  <c r="AF63" i="42"/>
  <c r="AE63" i="42"/>
  <c r="AC63" i="42"/>
  <c r="AB63" i="42"/>
  <c r="X63" i="42"/>
  <c r="Y63" i="42" s="1"/>
  <c r="V63" i="42"/>
  <c r="W63" i="42" s="1"/>
  <c r="T63" i="42"/>
  <c r="U63" i="42" s="1"/>
  <c r="R63" i="42"/>
  <c r="S63" i="42" s="1"/>
  <c r="P63" i="42"/>
  <c r="Q63" i="42" s="1"/>
  <c r="N63" i="42"/>
  <c r="O63" i="42" s="1"/>
  <c r="L63" i="42"/>
  <c r="M63" i="42" s="1"/>
  <c r="J63" i="42"/>
  <c r="K63" i="42" s="1"/>
  <c r="AY62" i="42"/>
  <c r="AR62" i="42"/>
  <c r="AO62" i="42"/>
  <c r="AM62" i="42"/>
  <c r="AL62" i="42"/>
  <c r="AJ62" i="42"/>
  <c r="AF62" i="42"/>
  <c r="AE62" i="42"/>
  <c r="AC62" i="42"/>
  <c r="AB62" i="42"/>
  <c r="X62" i="42"/>
  <c r="Y62" i="42" s="1"/>
  <c r="V62" i="42"/>
  <c r="W62" i="42" s="1"/>
  <c r="T62" i="42"/>
  <c r="U62" i="42" s="1"/>
  <c r="R62" i="42"/>
  <c r="S62" i="42" s="1"/>
  <c r="P62" i="42"/>
  <c r="Q62" i="42" s="1"/>
  <c r="N62" i="42"/>
  <c r="O62" i="42" s="1"/>
  <c r="L62" i="42"/>
  <c r="M62" i="42" s="1"/>
  <c r="K62" i="42"/>
  <c r="J62" i="42"/>
  <c r="AY61" i="42"/>
  <c r="AR61" i="42"/>
  <c r="AO61" i="42"/>
  <c r="AM61" i="42"/>
  <c r="AL61" i="42"/>
  <c r="AJ61" i="42"/>
  <c r="AF61" i="42"/>
  <c r="AE61" i="42"/>
  <c r="AC61" i="42"/>
  <c r="AB61" i="42"/>
  <c r="X61" i="42"/>
  <c r="Y61" i="42" s="1"/>
  <c r="V61" i="42"/>
  <c r="W61" i="42" s="1"/>
  <c r="U61" i="42"/>
  <c r="T61" i="42"/>
  <c r="R61" i="42"/>
  <c r="S61" i="42" s="1"/>
  <c r="P61" i="42"/>
  <c r="Q61" i="42" s="1"/>
  <c r="N61" i="42"/>
  <c r="O61" i="42" s="1"/>
  <c r="L61" i="42"/>
  <c r="M61" i="42" s="1"/>
  <c r="J61" i="42"/>
  <c r="K61" i="42" s="1"/>
  <c r="AY60" i="42"/>
  <c r="AR60" i="42"/>
  <c r="AO60" i="42"/>
  <c r="AM60" i="42"/>
  <c r="AL60" i="42"/>
  <c r="AJ60" i="42"/>
  <c r="AE60" i="42"/>
  <c r="AF60" i="42" s="1"/>
  <c r="AC60" i="42"/>
  <c r="AB60" i="42"/>
  <c r="Y60" i="42"/>
  <c r="X60" i="42"/>
  <c r="V60" i="42"/>
  <c r="W60" i="42" s="1"/>
  <c r="T60" i="42"/>
  <c r="U60" i="42" s="1"/>
  <c r="R60" i="42"/>
  <c r="S60" i="42" s="1"/>
  <c r="P60" i="42"/>
  <c r="Q60" i="42" s="1"/>
  <c r="N60" i="42"/>
  <c r="O60" i="42" s="1"/>
  <c r="M60" i="42"/>
  <c r="L60" i="42"/>
  <c r="J60" i="42"/>
  <c r="K60" i="42" s="1"/>
  <c r="AY59" i="42"/>
  <c r="AR59" i="42"/>
  <c r="AO59" i="42"/>
  <c r="AM59" i="42"/>
  <c r="AL59" i="42"/>
  <c r="AJ59" i="42"/>
  <c r="AE59" i="42"/>
  <c r="AF59" i="42" s="1"/>
  <c r="AC59" i="42"/>
  <c r="AB59" i="42"/>
  <c r="X59" i="42"/>
  <c r="Y59" i="42" s="1"/>
  <c r="V59" i="42"/>
  <c r="W59" i="42" s="1"/>
  <c r="T59" i="42"/>
  <c r="U59" i="42" s="1"/>
  <c r="R59" i="42"/>
  <c r="S59" i="42" s="1"/>
  <c r="P59" i="42"/>
  <c r="Q59" i="42" s="1"/>
  <c r="N59" i="42"/>
  <c r="O59" i="42" s="1"/>
  <c r="M59" i="42"/>
  <c r="L59" i="42"/>
  <c r="J59" i="42"/>
  <c r="K59" i="42" s="1"/>
  <c r="AY58" i="42"/>
  <c r="AR58" i="42"/>
  <c r="AO58" i="42"/>
  <c r="AM58" i="42"/>
  <c r="AL58" i="42"/>
  <c r="AJ58" i="42"/>
  <c r="AE58" i="42"/>
  <c r="AF58" i="42" s="1"/>
  <c r="AC58" i="42"/>
  <c r="AB58" i="42"/>
  <c r="Y58" i="42"/>
  <c r="X58" i="42"/>
  <c r="V58" i="42"/>
  <c r="W58" i="42" s="1"/>
  <c r="T58" i="42"/>
  <c r="U58" i="42" s="1"/>
  <c r="R58" i="42"/>
  <c r="S58" i="42" s="1"/>
  <c r="P58" i="42"/>
  <c r="Q58" i="42" s="1"/>
  <c r="N58" i="42"/>
  <c r="O58" i="42" s="1"/>
  <c r="L58" i="42"/>
  <c r="M58" i="42" s="1"/>
  <c r="K58" i="42"/>
  <c r="J58" i="42"/>
  <c r="AY57" i="42"/>
  <c r="AR57" i="42"/>
  <c r="AO57" i="42"/>
  <c r="AM57" i="42"/>
  <c r="AL57" i="42"/>
  <c r="AJ57" i="42"/>
  <c r="AE57" i="42"/>
  <c r="AF57" i="42" s="1"/>
  <c r="AC57" i="42"/>
  <c r="AB57" i="42"/>
  <c r="Y57" i="42"/>
  <c r="X57" i="42"/>
  <c r="V57" i="42"/>
  <c r="W57" i="42" s="1"/>
  <c r="U57" i="42"/>
  <c r="T57" i="42"/>
  <c r="R57" i="42"/>
  <c r="S57" i="42" s="1"/>
  <c r="P57" i="42"/>
  <c r="Q57" i="42" s="1"/>
  <c r="N57" i="42"/>
  <c r="O57" i="42" s="1"/>
  <c r="L57" i="42"/>
  <c r="M57" i="42" s="1"/>
  <c r="J57" i="42"/>
  <c r="K57" i="42" s="1"/>
  <c r="AY56" i="42"/>
  <c r="AR56" i="42"/>
  <c r="AO56" i="42"/>
  <c r="AM56" i="42"/>
  <c r="AL56" i="42"/>
  <c r="AJ56" i="42"/>
  <c r="AE56" i="42"/>
  <c r="AF56" i="42" s="1"/>
  <c r="AC56" i="42"/>
  <c r="AB56" i="42"/>
  <c r="X56" i="42"/>
  <c r="Y56" i="42" s="1"/>
  <c r="V56" i="42"/>
  <c r="W56" i="42" s="1"/>
  <c r="T56" i="42"/>
  <c r="U56" i="42" s="1"/>
  <c r="R56" i="42"/>
  <c r="S56" i="42" s="1"/>
  <c r="P56" i="42"/>
  <c r="Q56" i="42" s="1"/>
  <c r="N56" i="42"/>
  <c r="O56" i="42" s="1"/>
  <c r="L56" i="42"/>
  <c r="M56" i="42" s="1"/>
  <c r="K56" i="42"/>
  <c r="J56" i="42"/>
  <c r="AY55" i="42"/>
  <c r="AR55" i="42"/>
  <c r="AO55" i="42"/>
  <c r="AM55" i="42"/>
  <c r="AL55" i="42"/>
  <c r="AJ55" i="42"/>
  <c r="AF55" i="42"/>
  <c r="AE55" i="42"/>
  <c r="AC55" i="42"/>
  <c r="AB55" i="42"/>
  <c r="X55" i="42"/>
  <c r="Y55" i="42" s="1"/>
  <c r="V55" i="42"/>
  <c r="W55" i="42" s="1"/>
  <c r="U55" i="42"/>
  <c r="T55" i="42"/>
  <c r="R55" i="42"/>
  <c r="S55" i="42" s="1"/>
  <c r="P55" i="42"/>
  <c r="Q55" i="42" s="1"/>
  <c r="N55" i="42"/>
  <c r="O55" i="42" s="1"/>
  <c r="L55" i="42"/>
  <c r="M55" i="42" s="1"/>
  <c r="J55" i="42"/>
  <c r="K55" i="42" s="1"/>
  <c r="AY54" i="42"/>
  <c r="AR54" i="42"/>
  <c r="AO54" i="42"/>
  <c r="AM54" i="42"/>
  <c r="AL54" i="42"/>
  <c r="AJ54" i="42"/>
  <c r="AE54" i="42"/>
  <c r="AF54" i="42" s="1"/>
  <c r="AC54" i="42"/>
  <c r="AB54" i="42"/>
  <c r="X54" i="42"/>
  <c r="Y54" i="42" s="1"/>
  <c r="V54" i="42"/>
  <c r="W54" i="42" s="1"/>
  <c r="U54" i="42"/>
  <c r="T54" i="42"/>
  <c r="R54" i="42"/>
  <c r="S54" i="42" s="1"/>
  <c r="Q54" i="42"/>
  <c r="P54" i="42"/>
  <c r="N54" i="42"/>
  <c r="O54" i="42" s="1"/>
  <c r="M54" i="42"/>
  <c r="L54" i="42"/>
  <c r="J54" i="42"/>
  <c r="K54" i="42" s="1"/>
  <c r="AY53" i="42"/>
  <c r="AR53" i="42"/>
  <c r="AO53" i="42"/>
  <c r="AM53" i="42"/>
  <c r="AL53" i="42"/>
  <c r="AJ53" i="42"/>
  <c r="AF53" i="42"/>
  <c r="AE53" i="42"/>
  <c r="AC53" i="42"/>
  <c r="AB53" i="42"/>
  <c r="X53" i="42"/>
  <c r="Y53" i="42" s="1"/>
  <c r="V53" i="42"/>
  <c r="W53" i="42" s="1"/>
  <c r="T53" i="42"/>
  <c r="U53" i="42" s="1"/>
  <c r="R53" i="42"/>
  <c r="S53" i="42" s="1"/>
  <c r="P53" i="42"/>
  <c r="Q53" i="42" s="1"/>
  <c r="N53" i="42"/>
  <c r="O53" i="42" s="1"/>
  <c r="L53" i="42"/>
  <c r="M53" i="42" s="1"/>
  <c r="J53" i="42"/>
  <c r="K53" i="42" s="1"/>
  <c r="AY52" i="42"/>
  <c r="AR52" i="42"/>
  <c r="AO52" i="42"/>
  <c r="AM52" i="42"/>
  <c r="AL52" i="42"/>
  <c r="AJ52" i="42"/>
  <c r="AE52" i="42"/>
  <c r="AF52" i="42" s="1"/>
  <c r="AC52" i="42"/>
  <c r="AB52" i="42"/>
  <c r="X52" i="42"/>
  <c r="Y52" i="42" s="1"/>
  <c r="V52" i="42"/>
  <c r="W52" i="42" s="1"/>
  <c r="T52" i="42"/>
  <c r="U52" i="42" s="1"/>
  <c r="R52" i="42"/>
  <c r="S52" i="42" s="1"/>
  <c r="P52" i="42"/>
  <c r="Q52" i="42" s="1"/>
  <c r="N52" i="42"/>
  <c r="O52" i="42" s="1"/>
  <c r="L52" i="42"/>
  <c r="M52" i="42" s="1"/>
  <c r="J52" i="42"/>
  <c r="K52" i="42" s="1"/>
  <c r="AY51" i="42"/>
  <c r="AR51" i="42"/>
  <c r="AO51" i="42"/>
  <c r="AM51" i="42"/>
  <c r="AL51" i="42"/>
  <c r="AJ51" i="42"/>
  <c r="AE51" i="42"/>
  <c r="AF51" i="42" s="1"/>
  <c r="AC51" i="42"/>
  <c r="AB51" i="42"/>
  <c r="X51" i="42"/>
  <c r="Y51" i="42" s="1"/>
  <c r="V51" i="42"/>
  <c r="W51" i="42" s="1"/>
  <c r="T51" i="42"/>
  <c r="U51" i="42" s="1"/>
  <c r="R51" i="42"/>
  <c r="S51" i="42" s="1"/>
  <c r="P51" i="42"/>
  <c r="Q51" i="42" s="1"/>
  <c r="O51" i="42"/>
  <c r="N51" i="42"/>
  <c r="L51" i="42"/>
  <c r="M51" i="42" s="1"/>
  <c r="J51" i="42"/>
  <c r="K51" i="42" s="1"/>
  <c r="AY50" i="42"/>
  <c r="AR50" i="42"/>
  <c r="AO50" i="42"/>
  <c r="AM50" i="42"/>
  <c r="AL50" i="42"/>
  <c r="AJ50" i="42"/>
  <c r="AE50" i="42"/>
  <c r="AF50" i="42" s="1"/>
  <c r="AC50" i="42"/>
  <c r="AB50" i="42"/>
  <c r="Y50" i="42"/>
  <c r="X50" i="42"/>
  <c r="V50" i="42"/>
  <c r="W50" i="42" s="1"/>
  <c r="T50" i="42"/>
  <c r="U50" i="42" s="1"/>
  <c r="R50" i="42"/>
  <c r="S50" i="42" s="1"/>
  <c r="P50" i="42"/>
  <c r="Q50" i="42" s="1"/>
  <c r="N50" i="42"/>
  <c r="O50" i="42" s="1"/>
  <c r="L50" i="42"/>
  <c r="M50" i="42" s="1"/>
  <c r="J50" i="42"/>
  <c r="K50" i="42" s="1"/>
  <c r="AY49" i="42"/>
  <c r="AR49" i="42"/>
  <c r="AO49" i="42"/>
  <c r="AM49" i="42"/>
  <c r="AL49" i="42"/>
  <c r="AJ49" i="42"/>
  <c r="AE49" i="42"/>
  <c r="AF49" i="42" s="1"/>
  <c r="AC49" i="42"/>
  <c r="AB49" i="42"/>
  <c r="X49" i="42"/>
  <c r="Y49" i="42" s="1"/>
  <c r="V49" i="42"/>
  <c r="W49" i="42" s="1"/>
  <c r="U49" i="42"/>
  <c r="T49" i="42"/>
  <c r="R49" i="42"/>
  <c r="S49" i="42" s="1"/>
  <c r="P49" i="42"/>
  <c r="Q49" i="42" s="1"/>
  <c r="O49" i="42"/>
  <c r="N49" i="42"/>
  <c r="L49" i="42"/>
  <c r="M49" i="42" s="1"/>
  <c r="J49" i="42"/>
  <c r="K49" i="42" s="1"/>
  <c r="AY48" i="42"/>
  <c r="AR48" i="42"/>
  <c r="AO48" i="42"/>
  <c r="AM48" i="42"/>
  <c r="AL48" i="42"/>
  <c r="AJ48" i="42"/>
  <c r="AE48" i="42"/>
  <c r="AF48" i="42" s="1"/>
  <c r="AC48" i="42"/>
  <c r="AB48" i="42"/>
  <c r="X48" i="42"/>
  <c r="Y48" i="42" s="1"/>
  <c r="V48" i="42"/>
  <c r="W48" i="42" s="1"/>
  <c r="T48" i="42"/>
  <c r="U48" i="42" s="1"/>
  <c r="R48" i="42"/>
  <c r="S48" i="42" s="1"/>
  <c r="P48" i="42"/>
  <c r="Q48" i="42" s="1"/>
  <c r="N48" i="42"/>
  <c r="O48" i="42" s="1"/>
  <c r="L48" i="42"/>
  <c r="M48" i="42" s="1"/>
  <c r="J48" i="42"/>
  <c r="K48" i="42" s="1"/>
  <c r="AY47" i="42"/>
  <c r="AR47" i="42"/>
  <c r="AO47" i="42"/>
  <c r="AM47" i="42"/>
  <c r="AL47" i="42"/>
  <c r="AJ47" i="42"/>
  <c r="AE47" i="42"/>
  <c r="AF47" i="42" s="1"/>
  <c r="AC47" i="42"/>
  <c r="AB47" i="42"/>
  <c r="X47" i="42"/>
  <c r="Y47" i="42" s="1"/>
  <c r="V47" i="42"/>
  <c r="W47" i="42" s="1"/>
  <c r="T47" i="42"/>
  <c r="U47" i="42" s="1"/>
  <c r="R47" i="42"/>
  <c r="S47" i="42" s="1"/>
  <c r="P47" i="42"/>
  <c r="Q47" i="42" s="1"/>
  <c r="O47" i="42"/>
  <c r="N47" i="42"/>
  <c r="L47" i="42"/>
  <c r="M47" i="42" s="1"/>
  <c r="J47" i="42"/>
  <c r="K47" i="42" s="1"/>
  <c r="AY46" i="42"/>
  <c r="AR46" i="42"/>
  <c r="AO46" i="42"/>
  <c r="AM46" i="42"/>
  <c r="AL46" i="42"/>
  <c r="AJ46" i="42"/>
  <c r="AE46" i="42"/>
  <c r="AF46" i="42" s="1"/>
  <c r="AC46" i="42"/>
  <c r="AB46" i="42"/>
  <c r="Y46" i="42"/>
  <c r="X46" i="42"/>
  <c r="V46" i="42"/>
  <c r="W46" i="42" s="1"/>
  <c r="T46" i="42"/>
  <c r="U46" i="42" s="1"/>
  <c r="R46" i="42"/>
  <c r="S46" i="42" s="1"/>
  <c r="Q46" i="42"/>
  <c r="P46" i="42"/>
  <c r="N46" i="42"/>
  <c r="O46" i="42" s="1"/>
  <c r="L46" i="42"/>
  <c r="M46" i="42" s="1"/>
  <c r="J46" i="42"/>
  <c r="K46" i="42" s="1"/>
  <c r="AY45" i="42"/>
  <c r="AR45" i="42"/>
  <c r="AO45" i="42"/>
  <c r="AM45" i="42"/>
  <c r="AL45" i="42"/>
  <c r="AJ45" i="42"/>
  <c r="AE45" i="42"/>
  <c r="AF45" i="42" s="1"/>
  <c r="AC45" i="42"/>
  <c r="AB45" i="42"/>
  <c r="Y45" i="42"/>
  <c r="X45" i="42"/>
  <c r="V45" i="42"/>
  <c r="W45" i="42" s="1"/>
  <c r="T45" i="42"/>
  <c r="U45" i="42" s="1"/>
  <c r="R45" i="42"/>
  <c r="S45" i="42" s="1"/>
  <c r="P45" i="42"/>
  <c r="Q45" i="42" s="1"/>
  <c r="N45" i="42"/>
  <c r="O45" i="42" s="1"/>
  <c r="L45" i="42"/>
  <c r="M45" i="42" s="1"/>
  <c r="J45" i="42"/>
  <c r="K45" i="42" s="1"/>
  <c r="AY44" i="42"/>
  <c r="AR44" i="42"/>
  <c r="AO44" i="42"/>
  <c r="AM44" i="42"/>
  <c r="AL44" i="42"/>
  <c r="AJ44" i="42"/>
  <c r="AE44" i="42"/>
  <c r="AF44" i="42" s="1"/>
  <c r="AC44" i="42"/>
  <c r="AB44" i="42"/>
  <c r="X44" i="42"/>
  <c r="Y44" i="42" s="1"/>
  <c r="V44" i="42"/>
  <c r="W44" i="42" s="1"/>
  <c r="T44" i="42"/>
  <c r="U44" i="42" s="1"/>
  <c r="S44" i="42"/>
  <c r="R44" i="42"/>
  <c r="Q44" i="42"/>
  <c r="P44" i="42"/>
  <c r="N44" i="42"/>
  <c r="O44" i="42" s="1"/>
  <c r="L44" i="42"/>
  <c r="M44" i="42" s="1"/>
  <c r="J44" i="42"/>
  <c r="K44" i="42" s="1"/>
  <c r="AY43" i="42"/>
  <c r="AZ43" i="42" s="1"/>
  <c r="AR43" i="42"/>
  <c r="AO43" i="42"/>
  <c r="AM43" i="42"/>
  <c r="AL43" i="42"/>
  <c r="AJ43" i="42"/>
  <c r="AE43" i="42"/>
  <c r="AF43" i="42" s="1"/>
  <c r="AC43" i="42"/>
  <c r="AB43" i="42"/>
  <c r="X43" i="42"/>
  <c r="Y43" i="42" s="1"/>
  <c r="V43" i="42"/>
  <c r="W43" i="42" s="1"/>
  <c r="T43" i="42"/>
  <c r="U43" i="42" s="1"/>
  <c r="R43" i="42"/>
  <c r="S43" i="42" s="1"/>
  <c r="P43" i="42"/>
  <c r="Q43" i="42" s="1"/>
  <c r="N43" i="42"/>
  <c r="O43" i="42" s="1"/>
  <c r="L43" i="42"/>
  <c r="M43" i="42" s="1"/>
  <c r="J43" i="42"/>
  <c r="K43" i="42" s="1"/>
  <c r="AY42" i="42"/>
  <c r="AZ42" i="42" s="1"/>
  <c r="AR42" i="42"/>
  <c r="AO42" i="42"/>
  <c r="AM42" i="42"/>
  <c r="AL42" i="42"/>
  <c r="AJ42" i="42"/>
  <c r="AE42" i="42"/>
  <c r="AF42" i="42" s="1"/>
  <c r="AC42" i="42"/>
  <c r="AB42" i="42"/>
  <c r="X42" i="42"/>
  <c r="Y42" i="42" s="1"/>
  <c r="V42" i="42"/>
  <c r="W42" i="42" s="1"/>
  <c r="T42" i="42"/>
  <c r="U42" i="42" s="1"/>
  <c r="R42" i="42"/>
  <c r="S42" i="42" s="1"/>
  <c r="P42" i="42"/>
  <c r="Q42" i="42" s="1"/>
  <c r="N42" i="42"/>
  <c r="O42" i="42" s="1"/>
  <c r="L42" i="42"/>
  <c r="M42" i="42" s="1"/>
  <c r="J42" i="42"/>
  <c r="K42" i="42" s="1"/>
  <c r="AY41" i="42"/>
  <c r="AZ41" i="42" s="1"/>
  <c r="AR41" i="42"/>
  <c r="AO41" i="42"/>
  <c r="AM41" i="42"/>
  <c r="AL41" i="42"/>
  <c r="AJ41" i="42"/>
  <c r="AE41" i="42"/>
  <c r="AF41" i="42" s="1"/>
  <c r="AC41" i="42"/>
  <c r="AB41" i="42"/>
  <c r="X41" i="42"/>
  <c r="Y41" i="42" s="1"/>
  <c r="V41" i="42"/>
  <c r="W41" i="42" s="1"/>
  <c r="T41" i="42"/>
  <c r="U41" i="42" s="1"/>
  <c r="R41" i="42"/>
  <c r="S41" i="42" s="1"/>
  <c r="P41" i="42"/>
  <c r="Q41" i="42" s="1"/>
  <c r="N41" i="42"/>
  <c r="O41" i="42" s="1"/>
  <c r="L41" i="42"/>
  <c r="M41" i="42" s="1"/>
  <c r="J41" i="42"/>
  <c r="K41" i="42" s="1"/>
  <c r="AY40" i="42"/>
  <c r="AZ40" i="42" s="1"/>
  <c r="AR40" i="42"/>
  <c r="AO40" i="42"/>
  <c r="AM40" i="42"/>
  <c r="AL40" i="42"/>
  <c r="AJ40" i="42"/>
  <c r="AE40" i="42"/>
  <c r="AF40" i="42" s="1"/>
  <c r="AC40" i="42"/>
  <c r="AB40" i="42"/>
  <c r="X40" i="42"/>
  <c r="Y40" i="42" s="1"/>
  <c r="V40" i="42"/>
  <c r="W40" i="42" s="1"/>
  <c r="T40" i="42"/>
  <c r="U40" i="42" s="1"/>
  <c r="R40" i="42"/>
  <c r="S40" i="42" s="1"/>
  <c r="P40" i="42"/>
  <c r="Q40" i="42" s="1"/>
  <c r="N40" i="42"/>
  <c r="O40" i="42" s="1"/>
  <c r="L40" i="42"/>
  <c r="M40" i="42" s="1"/>
  <c r="J40" i="42"/>
  <c r="K40" i="42" s="1"/>
  <c r="AY39" i="42"/>
  <c r="AZ39" i="42" s="1"/>
  <c r="AR39" i="42"/>
  <c r="AO39" i="42"/>
  <c r="AM39" i="42"/>
  <c r="AL39" i="42"/>
  <c r="AJ39" i="42"/>
  <c r="AE39" i="42"/>
  <c r="AF39" i="42" s="1"/>
  <c r="AC39" i="42"/>
  <c r="AB39" i="42"/>
  <c r="X39" i="42"/>
  <c r="Y39" i="42" s="1"/>
  <c r="V39" i="42"/>
  <c r="W39" i="42" s="1"/>
  <c r="T39" i="42"/>
  <c r="U39" i="42" s="1"/>
  <c r="R39" i="42"/>
  <c r="S39" i="42" s="1"/>
  <c r="P39" i="42"/>
  <c r="Q39" i="42" s="1"/>
  <c r="N39" i="42"/>
  <c r="O39" i="42" s="1"/>
  <c r="L39" i="42"/>
  <c r="M39" i="42" s="1"/>
  <c r="J39" i="42"/>
  <c r="K39" i="42" s="1"/>
  <c r="AY38" i="42"/>
  <c r="AZ38" i="42" s="1"/>
  <c r="AR38" i="42"/>
  <c r="AO38" i="42"/>
  <c r="AM38" i="42"/>
  <c r="AL38" i="42"/>
  <c r="AJ38" i="42"/>
  <c r="AE38" i="42"/>
  <c r="AF38" i="42" s="1"/>
  <c r="AC38" i="42"/>
  <c r="AB38" i="42"/>
  <c r="X38" i="42"/>
  <c r="Y38" i="42" s="1"/>
  <c r="V38" i="42"/>
  <c r="W38" i="42" s="1"/>
  <c r="T38" i="42"/>
  <c r="U38" i="42" s="1"/>
  <c r="R38" i="42"/>
  <c r="S38" i="42" s="1"/>
  <c r="P38" i="42"/>
  <c r="Q38" i="42" s="1"/>
  <c r="N38" i="42"/>
  <c r="O38" i="42" s="1"/>
  <c r="L38" i="42"/>
  <c r="M38" i="42" s="1"/>
  <c r="K38" i="42"/>
  <c r="J38" i="42"/>
  <c r="AY37" i="42"/>
  <c r="AZ37" i="42" s="1"/>
  <c r="AR37" i="42"/>
  <c r="AO37" i="42"/>
  <c r="AM37" i="42"/>
  <c r="AL37" i="42"/>
  <c r="AJ37" i="42"/>
  <c r="AE37" i="42"/>
  <c r="AF37" i="42" s="1"/>
  <c r="AC37" i="42"/>
  <c r="AB37" i="42"/>
  <c r="X37" i="42"/>
  <c r="Y37" i="42" s="1"/>
  <c r="V37" i="42"/>
  <c r="W37" i="42" s="1"/>
  <c r="T37" i="42"/>
  <c r="U37" i="42" s="1"/>
  <c r="R37" i="42"/>
  <c r="S37" i="42" s="1"/>
  <c r="P37" i="42"/>
  <c r="Q37" i="42" s="1"/>
  <c r="N37" i="42"/>
  <c r="O37" i="42" s="1"/>
  <c r="L37" i="42"/>
  <c r="M37" i="42" s="1"/>
  <c r="J37" i="42"/>
  <c r="K37" i="42" s="1"/>
  <c r="AY36" i="42"/>
  <c r="AZ36" i="42" s="1"/>
  <c r="AR36" i="42"/>
  <c r="AO36" i="42"/>
  <c r="AM36" i="42"/>
  <c r="AL36" i="42"/>
  <c r="AJ36" i="42"/>
  <c r="AE36" i="42"/>
  <c r="AF36" i="42" s="1"/>
  <c r="AC36" i="42"/>
  <c r="AB36" i="42"/>
  <c r="Y36" i="42"/>
  <c r="X36" i="42"/>
  <c r="V36" i="42"/>
  <c r="W36" i="42" s="1"/>
  <c r="T36" i="42"/>
  <c r="U36" i="42" s="1"/>
  <c r="R36" i="42"/>
  <c r="S36" i="42" s="1"/>
  <c r="P36" i="42"/>
  <c r="Q36" i="42" s="1"/>
  <c r="N36" i="42"/>
  <c r="O36" i="42" s="1"/>
  <c r="L36" i="42"/>
  <c r="M36" i="42" s="1"/>
  <c r="J36" i="42"/>
  <c r="K36" i="42" s="1"/>
  <c r="AY35" i="42"/>
  <c r="AZ35" i="42" s="1"/>
  <c r="AR35" i="42"/>
  <c r="AO35" i="42"/>
  <c r="AM35" i="42"/>
  <c r="AL35" i="42"/>
  <c r="AJ35" i="42"/>
  <c r="AE35" i="42"/>
  <c r="AF35" i="42" s="1"/>
  <c r="AC35" i="42"/>
  <c r="AB35" i="42"/>
  <c r="X35" i="42"/>
  <c r="Y35" i="42" s="1"/>
  <c r="V35" i="42"/>
  <c r="W35" i="42" s="1"/>
  <c r="T35" i="42"/>
  <c r="U35" i="42" s="1"/>
  <c r="R35" i="42"/>
  <c r="S35" i="42" s="1"/>
  <c r="P35" i="42"/>
  <c r="Q35" i="42" s="1"/>
  <c r="N35" i="42"/>
  <c r="O35" i="42" s="1"/>
  <c r="L35" i="42"/>
  <c r="M35" i="42" s="1"/>
  <c r="J35" i="42"/>
  <c r="K35" i="42" s="1"/>
  <c r="AY34" i="42"/>
  <c r="AZ34" i="42" s="1"/>
  <c r="AR34" i="42"/>
  <c r="AO34" i="42"/>
  <c r="AM34" i="42"/>
  <c r="AL34" i="42"/>
  <c r="AJ34" i="42"/>
  <c r="AE34" i="42"/>
  <c r="AF34" i="42" s="1"/>
  <c r="AC34" i="42"/>
  <c r="AB34" i="42"/>
  <c r="X34" i="42"/>
  <c r="Y34" i="42" s="1"/>
  <c r="V34" i="42"/>
  <c r="W34" i="42" s="1"/>
  <c r="U34" i="42"/>
  <c r="T34" i="42"/>
  <c r="R34" i="42"/>
  <c r="S34" i="42" s="1"/>
  <c r="P34" i="42"/>
  <c r="Q34" i="42" s="1"/>
  <c r="N34" i="42"/>
  <c r="O34" i="42" s="1"/>
  <c r="M34" i="42"/>
  <c r="L34" i="42"/>
  <c r="J34" i="42"/>
  <c r="K34" i="42" s="1"/>
  <c r="AY33" i="42"/>
  <c r="AZ33" i="42" s="1"/>
  <c r="AR33" i="42"/>
  <c r="AO33" i="42"/>
  <c r="AM33" i="42"/>
  <c r="AL33" i="42"/>
  <c r="AJ33" i="42"/>
  <c r="AE33" i="42"/>
  <c r="AF33" i="42" s="1"/>
  <c r="AC33" i="42"/>
  <c r="AB33" i="42"/>
  <c r="X33" i="42"/>
  <c r="Y33" i="42" s="1"/>
  <c r="V33" i="42"/>
  <c r="W33" i="42" s="1"/>
  <c r="T33" i="42"/>
  <c r="U33" i="42" s="1"/>
  <c r="R33" i="42"/>
  <c r="S33" i="42" s="1"/>
  <c r="P33" i="42"/>
  <c r="Q33" i="42" s="1"/>
  <c r="N33" i="42"/>
  <c r="O33" i="42" s="1"/>
  <c r="L33" i="42"/>
  <c r="M33" i="42" s="1"/>
  <c r="J33" i="42"/>
  <c r="K33" i="42" s="1"/>
  <c r="AY32" i="42"/>
  <c r="AZ32" i="42" s="1"/>
  <c r="AR32" i="42"/>
  <c r="AO32" i="42"/>
  <c r="AM32" i="42"/>
  <c r="AL32" i="42"/>
  <c r="AJ32" i="42"/>
  <c r="AE32" i="42"/>
  <c r="AF32" i="42" s="1"/>
  <c r="AC32" i="42"/>
  <c r="AB32" i="42"/>
  <c r="X32" i="42"/>
  <c r="Y32" i="42" s="1"/>
  <c r="V32" i="42"/>
  <c r="W32" i="42" s="1"/>
  <c r="T32" i="42"/>
  <c r="U32" i="42" s="1"/>
  <c r="R32" i="42"/>
  <c r="S32" i="42" s="1"/>
  <c r="P32" i="42"/>
  <c r="Q32" i="42" s="1"/>
  <c r="N32" i="42"/>
  <c r="O32" i="42" s="1"/>
  <c r="L32" i="42"/>
  <c r="M32" i="42" s="1"/>
  <c r="J32" i="42"/>
  <c r="K32" i="42" s="1"/>
  <c r="AY31" i="42"/>
  <c r="AZ31" i="42" s="1"/>
  <c r="AX31" i="42"/>
  <c r="AT31" i="42"/>
  <c r="AR31" i="42"/>
  <c r="AO31" i="42"/>
  <c r="AM31" i="42"/>
  <c r="AL31" i="42"/>
  <c r="AJ31" i="42"/>
  <c r="AE31" i="42"/>
  <c r="AF31" i="42" s="1"/>
  <c r="AC31" i="42"/>
  <c r="AB31" i="42"/>
  <c r="X31" i="42"/>
  <c r="Y31" i="42" s="1"/>
  <c r="W31" i="42"/>
  <c r="V31" i="42"/>
  <c r="T31" i="42"/>
  <c r="U31" i="42" s="1"/>
  <c r="R31" i="42"/>
  <c r="S31" i="42" s="1"/>
  <c r="P31" i="42"/>
  <c r="Q31" i="42" s="1"/>
  <c r="N31" i="42"/>
  <c r="O31" i="42" s="1"/>
  <c r="L31" i="42"/>
  <c r="M31" i="42" s="1"/>
  <c r="J31" i="42"/>
  <c r="K31" i="42" s="1"/>
  <c r="AY30" i="42"/>
  <c r="AZ30" i="42" s="1"/>
  <c r="AX30" i="42"/>
  <c r="AV30" i="42"/>
  <c r="AT30" i="42"/>
  <c r="AR30" i="42"/>
  <c r="AO30" i="42"/>
  <c r="AM30" i="42"/>
  <c r="AL30" i="42"/>
  <c r="AJ30" i="42"/>
  <c r="AE30" i="42"/>
  <c r="AF30" i="42" s="1"/>
  <c r="AC30" i="42"/>
  <c r="AB30" i="42"/>
  <c r="X30" i="42"/>
  <c r="Y30" i="42" s="1"/>
  <c r="V30" i="42"/>
  <c r="W30" i="42" s="1"/>
  <c r="T30" i="42"/>
  <c r="U30" i="42" s="1"/>
  <c r="S30" i="42"/>
  <c r="R30" i="42"/>
  <c r="P30" i="42"/>
  <c r="Q30" i="42" s="1"/>
  <c r="O30" i="42"/>
  <c r="N30" i="42"/>
  <c r="L30" i="42"/>
  <c r="M30" i="42" s="1"/>
  <c r="J30" i="42"/>
  <c r="K30" i="42" s="1"/>
  <c r="AY29" i="42"/>
  <c r="AZ29" i="42" s="1"/>
  <c r="AX29" i="42"/>
  <c r="AV29" i="42"/>
  <c r="AT29" i="42"/>
  <c r="AR29" i="42"/>
  <c r="AO29" i="42"/>
  <c r="AM29" i="42"/>
  <c r="AL29" i="42"/>
  <c r="AJ29" i="42"/>
  <c r="AE29" i="42"/>
  <c r="AF29" i="42" s="1"/>
  <c r="AC29" i="42"/>
  <c r="AB29" i="42"/>
  <c r="Y29" i="42"/>
  <c r="X29" i="42"/>
  <c r="V29" i="42"/>
  <c r="W29" i="42" s="1"/>
  <c r="T29" i="42"/>
  <c r="U29" i="42" s="1"/>
  <c r="R29" i="42"/>
  <c r="S29" i="42" s="1"/>
  <c r="P29" i="42"/>
  <c r="Q29" i="42" s="1"/>
  <c r="N29" i="42"/>
  <c r="O29" i="42" s="1"/>
  <c r="L29" i="42"/>
  <c r="M29" i="42" s="1"/>
  <c r="J29" i="42"/>
  <c r="K29" i="42" s="1"/>
  <c r="AY28" i="42"/>
  <c r="AZ28" i="42" s="1"/>
  <c r="AX28" i="42"/>
  <c r="AV28" i="42"/>
  <c r="AT28" i="42"/>
  <c r="AR28" i="42"/>
  <c r="AO28" i="42"/>
  <c r="AM28" i="42"/>
  <c r="AL28" i="42"/>
  <c r="AJ28" i="42"/>
  <c r="AE28" i="42"/>
  <c r="AF28" i="42" s="1"/>
  <c r="AC28" i="42"/>
  <c r="AB28" i="42"/>
  <c r="X28" i="42"/>
  <c r="Y28" i="42" s="1"/>
  <c r="V28" i="42"/>
  <c r="W28" i="42" s="1"/>
  <c r="T28" i="42"/>
  <c r="U28" i="42" s="1"/>
  <c r="R28" i="42"/>
  <c r="S28" i="42" s="1"/>
  <c r="P28" i="42"/>
  <c r="Q28" i="42" s="1"/>
  <c r="N28" i="42"/>
  <c r="O28" i="42" s="1"/>
  <c r="L28" i="42"/>
  <c r="M28" i="42" s="1"/>
  <c r="J28" i="42"/>
  <c r="K28" i="42" s="1"/>
  <c r="AY27" i="42"/>
  <c r="AZ27" i="42" s="1"/>
  <c r="AX27" i="42"/>
  <c r="AV27" i="42"/>
  <c r="AT27" i="42"/>
  <c r="AR27" i="42"/>
  <c r="AO27" i="42"/>
  <c r="AM27" i="42"/>
  <c r="AL27" i="42"/>
  <c r="AJ27" i="42"/>
  <c r="AE27" i="42"/>
  <c r="AF27" i="42" s="1"/>
  <c r="AC27" i="42"/>
  <c r="AB27" i="42"/>
  <c r="X27" i="42"/>
  <c r="Y27" i="42" s="1"/>
  <c r="V27" i="42"/>
  <c r="W27" i="42" s="1"/>
  <c r="T27" i="42"/>
  <c r="U27" i="42" s="1"/>
  <c r="R27" i="42"/>
  <c r="S27" i="42" s="1"/>
  <c r="P27" i="42"/>
  <c r="Q27" i="42" s="1"/>
  <c r="N27" i="42"/>
  <c r="O27" i="42" s="1"/>
  <c r="L27" i="42"/>
  <c r="M27" i="42" s="1"/>
  <c r="J27" i="42"/>
  <c r="K27" i="42" s="1"/>
  <c r="AY26" i="42"/>
  <c r="AZ26" i="42" s="1"/>
  <c r="AX26" i="42"/>
  <c r="AV26" i="42"/>
  <c r="AT26" i="42"/>
  <c r="AR26" i="42"/>
  <c r="AO26" i="42"/>
  <c r="AM26" i="42"/>
  <c r="AL26" i="42"/>
  <c r="AJ26" i="42"/>
  <c r="AE26" i="42"/>
  <c r="AF26" i="42" s="1"/>
  <c r="AC26" i="42"/>
  <c r="AB26" i="42"/>
  <c r="X26" i="42"/>
  <c r="Y26" i="42" s="1"/>
  <c r="V26" i="42"/>
  <c r="W26" i="42" s="1"/>
  <c r="T26" i="42"/>
  <c r="U26" i="42" s="1"/>
  <c r="R26" i="42"/>
  <c r="S26" i="42" s="1"/>
  <c r="P26" i="42"/>
  <c r="Q26" i="42" s="1"/>
  <c r="N26" i="42"/>
  <c r="O26" i="42" s="1"/>
  <c r="L26" i="42"/>
  <c r="M26" i="42" s="1"/>
  <c r="J26" i="42"/>
  <c r="K26" i="42" s="1"/>
  <c r="AY25" i="42"/>
  <c r="AZ25" i="42" s="1"/>
  <c r="AX25" i="42"/>
  <c r="AV25" i="42"/>
  <c r="AT25" i="42"/>
  <c r="AR25" i="42"/>
  <c r="AO25" i="42"/>
  <c r="AM25" i="42"/>
  <c r="AL25" i="42"/>
  <c r="AJ25" i="42"/>
  <c r="AE25" i="42"/>
  <c r="AF25" i="42" s="1"/>
  <c r="AC25" i="42"/>
  <c r="AB25" i="42"/>
  <c r="X25" i="42"/>
  <c r="Y25" i="42" s="1"/>
  <c r="V25" i="42"/>
  <c r="W25" i="42" s="1"/>
  <c r="T25" i="42"/>
  <c r="U25" i="42" s="1"/>
  <c r="R25" i="42"/>
  <c r="S25" i="42" s="1"/>
  <c r="P25" i="42"/>
  <c r="Q25" i="42" s="1"/>
  <c r="N25" i="42"/>
  <c r="O25" i="42" s="1"/>
  <c r="L25" i="42"/>
  <c r="M25" i="42" s="1"/>
  <c r="J25" i="42"/>
  <c r="K25" i="42" s="1"/>
  <c r="AY24" i="42"/>
  <c r="AZ24" i="42" s="1"/>
  <c r="AV24" i="42"/>
  <c r="AT24" i="42"/>
  <c r="AR24" i="42"/>
  <c r="AO24" i="42"/>
  <c r="AM24" i="42"/>
  <c r="AL24" i="42"/>
  <c r="AJ24" i="42"/>
  <c r="AE24" i="42"/>
  <c r="AF24" i="42" s="1"/>
  <c r="AC24" i="42"/>
  <c r="AB24" i="42"/>
  <c r="X24" i="42"/>
  <c r="Y24" i="42" s="1"/>
  <c r="V24" i="42"/>
  <c r="W24" i="42" s="1"/>
  <c r="T24" i="42"/>
  <c r="U24" i="42" s="1"/>
  <c r="R24" i="42"/>
  <c r="S24" i="42" s="1"/>
  <c r="P24" i="42"/>
  <c r="Q24" i="42" s="1"/>
  <c r="N24" i="42"/>
  <c r="O24" i="42" s="1"/>
  <c r="L24" i="42"/>
  <c r="M24" i="42" s="1"/>
  <c r="J24" i="42"/>
  <c r="K24" i="42" s="1"/>
  <c r="AY23" i="42"/>
  <c r="AZ23" i="42" s="1"/>
  <c r="AV23" i="42"/>
  <c r="AT23" i="42"/>
  <c r="AR23" i="42"/>
  <c r="AO23" i="42"/>
  <c r="AM23" i="42"/>
  <c r="AL23" i="42"/>
  <c r="AJ23" i="42"/>
  <c r="AE23" i="42"/>
  <c r="AF23" i="42" s="1"/>
  <c r="AC23" i="42"/>
  <c r="AB23" i="42"/>
  <c r="X23" i="42"/>
  <c r="Y23" i="42" s="1"/>
  <c r="V23" i="42"/>
  <c r="W23" i="42" s="1"/>
  <c r="T23" i="42"/>
  <c r="U23" i="42" s="1"/>
  <c r="R23" i="42"/>
  <c r="S23" i="42" s="1"/>
  <c r="P23" i="42"/>
  <c r="Q23" i="42" s="1"/>
  <c r="N23" i="42"/>
  <c r="O23" i="42" s="1"/>
  <c r="L23" i="42"/>
  <c r="M23" i="42" s="1"/>
  <c r="K23" i="42"/>
  <c r="J23" i="42"/>
  <c r="AY22" i="42"/>
  <c r="AZ22" i="42" s="1"/>
  <c r="AX22" i="42"/>
  <c r="AV22" i="42"/>
  <c r="AT22" i="42"/>
  <c r="AR22" i="42"/>
  <c r="AO22" i="42"/>
  <c r="AM22" i="42"/>
  <c r="AL22" i="42"/>
  <c r="AJ22" i="42"/>
  <c r="AE22" i="42"/>
  <c r="AF22" i="42" s="1"/>
  <c r="AC22" i="42"/>
  <c r="AB22" i="42"/>
  <c r="X22" i="42"/>
  <c r="Y22" i="42" s="1"/>
  <c r="V22" i="42"/>
  <c r="W22" i="42" s="1"/>
  <c r="T22" i="42"/>
  <c r="U22" i="42" s="1"/>
  <c r="R22" i="42"/>
  <c r="S22" i="42" s="1"/>
  <c r="P22" i="42"/>
  <c r="Q22" i="42" s="1"/>
  <c r="N22" i="42"/>
  <c r="O22" i="42" s="1"/>
  <c r="L22" i="42"/>
  <c r="M22" i="42" s="1"/>
  <c r="J22" i="42"/>
  <c r="K22" i="42" s="1"/>
  <c r="AY21" i="42"/>
  <c r="AZ21" i="42" s="1"/>
  <c r="AR21" i="42"/>
  <c r="AO21" i="42"/>
  <c r="AM21" i="42"/>
  <c r="AL21" i="42"/>
  <c r="AJ21" i="42"/>
  <c r="AE21" i="42"/>
  <c r="AF21" i="42" s="1"/>
  <c r="AC21" i="42"/>
  <c r="AB21" i="42"/>
  <c r="X21" i="42"/>
  <c r="Y21" i="42" s="1"/>
  <c r="V21" i="42"/>
  <c r="W21" i="42" s="1"/>
  <c r="T21" i="42"/>
  <c r="U21" i="42" s="1"/>
  <c r="R21" i="42"/>
  <c r="S21" i="42" s="1"/>
  <c r="P21" i="42"/>
  <c r="Q21" i="42" s="1"/>
  <c r="N21" i="42"/>
  <c r="O21" i="42" s="1"/>
  <c r="L21" i="42"/>
  <c r="M21" i="42" s="1"/>
  <c r="J21" i="42"/>
  <c r="K21" i="42" s="1"/>
  <c r="AY20" i="42"/>
  <c r="AZ20" i="42" s="1"/>
  <c r="AR20" i="42"/>
  <c r="AO20" i="42"/>
  <c r="AM20" i="42"/>
  <c r="AL20" i="42"/>
  <c r="AJ20" i="42"/>
  <c r="AE20" i="42"/>
  <c r="AF20" i="42" s="1"/>
  <c r="AC20" i="42"/>
  <c r="AB20" i="42"/>
  <c r="X20" i="42"/>
  <c r="Y20" i="42" s="1"/>
  <c r="V20" i="42"/>
  <c r="W20" i="42" s="1"/>
  <c r="T20" i="42"/>
  <c r="U20" i="42" s="1"/>
  <c r="R20" i="42"/>
  <c r="S20" i="42" s="1"/>
  <c r="P20" i="42"/>
  <c r="Q20" i="42" s="1"/>
  <c r="N20" i="42"/>
  <c r="O20" i="42" s="1"/>
  <c r="L20" i="42"/>
  <c r="M20" i="42" s="1"/>
  <c r="J20" i="42"/>
  <c r="K20" i="42" s="1"/>
  <c r="AY19" i="42"/>
  <c r="AZ19" i="42" s="1"/>
  <c r="AX19" i="42"/>
  <c r="AV19" i="42"/>
  <c r="AT19" i="42"/>
  <c r="AR19" i="42"/>
  <c r="AO19" i="42"/>
  <c r="AM19" i="42"/>
  <c r="AL19" i="42"/>
  <c r="AJ19" i="42"/>
  <c r="AE19" i="42"/>
  <c r="AF19" i="42" s="1"/>
  <c r="AC19" i="42"/>
  <c r="AB19" i="42"/>
  <c r="X19" i="42"/>
  <c r="Y19" i="42" s="1"/>
  <c r="V19" i="42"/>
  <c r="W19" i="42" s="1"/>
  <c r="U19" i="42"/>
  <c r="T19" i="42"/>
  <c r="R19" i="42"/>
  <c r="S19" i="42" s="1"/>
  <c r="Q19" i="42"/>
  <c r="P19" i="42"/>
  <c r="N19" i="42"/>
  <c r="O19" i="42" s="1"/>
  <c r="L19" i="42"/>
  <c r="M19" i="42" s="1"/>
  <c r="J19" i="42"/>
  <c r="K19" i="42" s="1"/>
  <c r="AY18" i="42"/>
  <c r="AZ18" i="42" s="1"/>
  <c r="AX18" i="42"/>
  <c r="AV18" i="42"/>
  <c r="AT18" i="42"/>
  <c r="AR18" i="42"/>
  <c r="AO18" i="42"/>
  <c r="AM18" i="42"/>
  <c r="AL18" i="42"/>
  <c r="AJ18" i="42"/>
  <c r="AE18" i="42"/>
  <c r="AF18" i="42" s="1"/>
  <c r="AC18" i="42"/>
  <c r="AB18" i="42"/>
  <c r="X18" i="42"/>
  <c r="Y18" i="42" s="1"/>
  <c r="V18" i="42"/>
  <c r="W18" i="42" s="1"/>
  <c r="T18" i="42"/>
  <c r="U18" i="42" s="1"/>
  <c r="R18" i="42"/>
  <c r="S18" i="42" s="1"/>
  <c r="Q18" i="42"/>
  <c r="P18" i="42"/>
  <c r="N18" i="42"/>
  <c r="O18" i="42" s="1"/>
  <c r="L18" i="42"/>
  <c r="M18" i="42" s="1"/>
  <c r="J18" i="42"/>
  <c r="K18" i="42" s="1"/>
  <c r="AY17" i="42"/>
  <c r="AZ17" i="42" s="1"/>
  <c r="AX17" i="42"/>
  <c r="AV17" i="42"/>
  <c r="AT17" i="42"/>
  <c r="AR17" i="42"/>
  <c r="AO17" i="42"/>
  <c r="AM17" i="42"/>
  <c r="AL17" i="42"/>
  <c r="AJ17" i="42"/>
  <c r="AE17" i="42"/>
  <c r="AF17" i="42" s="1"/>
  <c r="AC17" i="42"/>
  <c r="AB17" i="42"/>
  <c r="X17" i="42"/>
  <c r="Y17" i="42" s="1"/>
  <c r="V17" i="42"/>
  <c r="W17" i="42" s="1"/>
  <c r="T17" i="42"/>
  <c r="U17" i="42" s="1"/>
  <c r="R17" i="42"/>
  <c r="S17" i="42" s="1"/>
  <c r="P17" i="42"/>
  <c r="Q17" i="42" s="1"/>
  <c r="N17" i="42"/>
  <c r="O17" i="42" s="1"/>
  <c r="L17" i="42"/>
  <c r="M17" i="42" s="1"/>
  <c r="J17" i="42"/>
  <c r="K17" i="42" s="1"/>
  <c r="AY16" i="42"/>
  <c r="AZ16" i="42" s="1"/>
  <c r="AX16" i="42"/>
  <c r="AV16" i="42"/>
  <c r="AT16" i="42"/>
  <c r="AR16" i="42"/>
  <c r="AO16" i="42"/>
  <c r="AM16" i="42"/>
  <c r="AL16" i="42"/>
  <c r="AJ16" i="42"/>
  <c r="AE16" i="42"/>
  <c r="AF16" i="42" s="1"/>
  <c r="AC16" i="42"/>
  <c r="AB16" i="42"/>
  <c r="X16" i="42"/>
  <c r="Y16" i="42" s="1"/>
  <c r="V16" i="42"/>
  <c r="W16" i="42" s="1"/>
  <c r="T16" i="42"/>
  <c r="U16" i="42" s="1"/>
  <c r="R16" i="42"/>
  <c r="S16" i="42" s="1"/>
  <c r="P16" i="42"/>
  <c r="Q16" i="42" s="1"/>
  <c r="N16" i="42"/>
  <c r="O16" i="42" s="1"/>
  <c r="L16" i="42"/>
  <c r="M16" i="42" s="1"/>
  <c r="J16" i="42"/>
  <c r="K16" i="42" s="1"/>
  <c r="AY15" i="42"/>
  <c r="AZ15" i="42" s="1"/>
  <c r="AX15" i="42"/>
  <c r="AV15" i="42"/>
  <c r="AT15" i="42"/>
  <c r="AR15" i="42"/>
  <c r="AO15" i="42"/>
  <c r="AM15" i="42"/>
  <c r="AL15" i="42"/>
  <c r="AJ15" i="42"/>
  <c r="AE15" i="42"/>
  <c r="AF15" i="42" s="1"/>
  <c r="AC15" i="42"/>
  <c r="AB15" i="42"/>
  <c r="X15" i="42"/>
  <c r="Y15" i="42" s="1"/>
  <c r="W15" i="42"/>
  <c r="V15" i="42"/>
  <c r="T15" i="42"/>
  <c r="U15" i="42" s="1"/>
  <c r="R15" i="42"/>
  <c r="S15" i="42" s="1"/>
  <c r="P15" i="42"/>
  <c r="Q15" i="42" s="1"/>
  <c r="N15" i="42"/>
  <c r="O15" i="42" s="1"/>
  <c r="L15" i="42"/>
  <c r="M15" i="42" s="1"/>
  <c r="J15" i="42"/>
  <c r="K15" i="42" s="1"/>
  <c r="AY14" i="42"/>
  <c r="AZ14" i="42" s="1"/>
  <c r="AX14" i="42"/>
  <c r="AV14" i="42"/>
  <c r="AT14" i="42"/>
  <c r="AR14" i="42"/>
  <c r="AO14" i="42"/>
  <c r="AM14" i="42"/>
  <c r="AL14" i="42"/>
  <c r="AJ14" i="42"/>
  <c r="AE14" i="42"/>
  <c r="AF14" i="42" s="1"/>
  <c r="AC14" i="42"/>
  <c r="AB14" i="42"/>
  <c r="X14" i="42"/>
  <c r="Y14" i="42" s="1"/>
  <c r="V14" i="42"/>
  <c r="W14" i="42" s="1"/>
  <c r="T14" i="42"/>
  <c r="U14" i="42" s="1"/>
  <c r="R14" i="42"/>
  <c r="S14" i="42" s="1"/>
  <c r="P14" i="42"/>
  <c r="Q14" i="42" s="1"/>
  <c r="N14" i="42"/>
  <c r="O14" i="42" s="1"/>
  <c r="L14" i="42"/>
  <c r="M14" i="42" s="1"/>
  <c r="J14" i="42"/>
  <c r="K14" i="42" s="1"/>
  <c r="AY13" i="42"/>
  <c r="AZ13" i="42" s="1"/>
  <c r="AX13" i="42"/>
  <c r="AV13" i="42"/>
  <c r="AT13" i="42"/>
  <c r="AR13" i="42"/>
  <c r="AO13" i="42"/>
  <c r="AM13" i="42"/>
  <c r="AL13" i="42"/>
  <c r="AJ13" i="42"/>
  <c r="AE13" i="42"/>
  <c r="AF13" i="42" s="1"/>
  <c r="AC13" i="42"/>
  <c r="AB13" i="42"/>
  <c r="Y13" i="42"/>
  <c r="X13" i="42"/>
  <c r="V13" i="42"/>
  <c r="W13" i="42" s="1"/>
  <c r="T13" i="42"/>
  <c r="U13" i="42" s="1"/>
  <c r="R13" i="42"/>
  <c r="S13" i="42" s="1"/>
  <c r="P13" i="42"/>
  <c r="Q13" i="42" s="1"/>
  <c r="N13" i="42"/>
  <c r="O13" i="42" s="1"/>
  <c r="L13" i="42"/>
  <c r="M13" i="42" s="1"/>
  <c r="J13" i="42"/>
  <c r="K13" i="42" s="1"/>
  <c r="AY12" i="42"/>
  <c r="AZ12" i="42" s="1"/>
  <c r="AR12" i="42"/>
  <c r="AO12" i="42"/>
  <c r="AM12" i="42"/>
  <c r="AL12" i="42"/>
  <c r="AJ12" i="42"/>
  <c r="AE12" i="42"/>
  <c r="AF12" i="42" s="1"/>
  <c r="AC12" i="42"/>
  <c r="AB12" i="42"/>
  <c r="X12" i="42"/>
  <c r="Y12" i="42" s="1"/>
  <c r="V12" i="42"/>
  <c r="W12" i="42" s="1"/>
  <c r="T12" i="42"/>
  <c r="U12" i="42" s="1"/>
  <c r="R12" i="42"/>
  <c r="S12" i="42" s="1"/>
  <c r="P12" i="42"/>
  <c r="Q12" i="42" s="1"/>
  <c r="N12" i="42"/>
  <c r="O12" i="42" s="1"/>
  <c r="L12" i="42"/>
  <c r="M12" i="42" s="1"/>
  <c r="J12" i="42"/>
  <c r="K12" i="42" s="1"/>
  <c r="AY11" i="42"/>
  <c r="AZ11" i="42" s="1"/>
  <c r="AR11" i="42"/>
  <c r="AO11" i="42"/>
  <c r="AM11" i="42"/>
  <c r="AL11" i="42"/>
  <c r="AJ11" i="42"/>
  <c r="AE11" i="42"/>
  <c r="AF11" i="42" s="1"/>
  <c r="AC11" i="42"/>
  <c r="AB11" i="42"/>
  <c r="X11" i="42"/>
  <c r="Y11" i="42" s="1"/>
  <c r="V11" i="42"/>
  <c r="W11" i="42" s="1"/>
  <c r="T11" i="42"/>
  <c r="U11" i="42" s="1"/>
  <c r="R11" i="42"/>
  <c r="S11" i="42" s="1"/>
  <c r="P11" i="42"/>
  <c r="Q11" i="42" s="1"/>
  <c r="N11" i="42"/>
  <c r="O11" i="42" s="1"/>
  <c r="L11" i="42"/>
  <c r="M11" i="42" s="1"/>
  <c r="J11" i="42"/>
  <c r="K11" i="42" s="1"/>
  <c r="AY10" i="42"/>
  <c r="AZ10" i="42" s="1"/>
  <c r="AR10" i="42"/>
  <c r="AO10" i="42"/>
  <c r="AM10" i="42"/>
  <c r="AL10" i="42"/>
  <c r="AJ10" i="42"/>
  <c r="AF10" i="42"/>
  <c r="AE10" i="42"/>
  <c r="AC10" i="42"/>
  <c r="AB10" i="42"/>
  <c r="X10" i="42"/>
  <c r="Y10" i="42" s="1"/>
  <c r="V10" i="42"/>
  <c r="W10" i="42" s="1"/>
  <c r="T10" i="42"/>
  <c r="U10" i="42" s="1"/>
  <c r="R10" i="42"/>
  <c r="S10" i="42" s="1"/>
  <c r="P10" i="42"/>
  <c r="Q10" i="42" s="1"/>
  <c r="N10" i="42"/>
  <c r="O10" i="42" s="1"/>
  <c r="L10" i="42"/>
  <c r="M10" i="42" s="1"/>
  <c r="J10" i="42"/>
  <c r="K10" i="42" s="1"/>
  <c r="AY9" i="42"/>
  <c r="AZ9" i="42" s="1"/>
  <c r="AR9" i="42"/>
  <c r="AO9" i="42"/>
  <c r="AM9" i="42"/>
  <c r="AL9" i="42"/>
  <c r="AJ9" i="42"/>
  <c r="AE9" i="42"/>
  <c r="AF9" i="42" s="1"/>
  <c r="AC9" i="42"/>
  <c r="AB9" i="42"/>
  <c r="X9" i="42"/>
  <c r="Y9" i="42" s="1"/>
  <c r="V9" i="42"/>
  <c r="W9" i="42" s="1"/>
  <c r="T9" i="42"/>
  <c r="U9" i="42" s="1"/>
  <c r="S9" i="42"/>
  <c r="R9" i="42"/>
  <c r="P9" i="42"/>
  <c r="Q9" i="42" s="1"/>
  <c r="N9" i="42"/>
  <c r="O9" i="42" s="1"/>
  <c r="L9" i="42"/>
  <c r="M9" i="42" s="1"/>
  <c r="J9" i="42"/>
  <c r="K9" i="42" s="1"/>
  <c r="AY8" i="42"/>
  <c r="AZ8" i="42" s="1"/>
  <c r="AR8" i="42"/>
  <c r="AO8" i="42"/>
  <c r="AM8" i="42"/>
  <c r="AL8" i="42"/>
  <c r="AJ8" i="42"/>
  <c r="AE8" i="42"/>
  <c r="AF8" i="42" s="1"/>
  <c r="AC8" i="42"/>
  <c r="AB8" i="42"/>
  <c r="X8" i="42"/>
  <c r="Y8" i="42" s="1"/>
  <c r="V8" i="42"/>
  <c r="W8" i="42" s="1"/>
  <c r="T8" i="42"/>
  <c r="U8" i="42" s="1"/>
  <c r="R8" i="42"/>
  <c r="S8" i="42" s="1"/>
  <c r="P8" i="42"/>
  <c r="Q8" i="42" s="1"/>
  <c r="N8" i="42"/>
  <c r="O8" i="42" s="1"/>
  <c r="L8" i="42"/>
  <c r="M8" i="42" s="1"/>
  <c r="J8" i="42"/>
  <c r="K8" i="42" s="1"/>
  <c r="AY7" i="42"/>
  <c r="AZ7" i="42" s="1"/>
  <c r="AR7" i="42"/>
  <c r="AO7" i="42"/>
  <c r="AM7" i="42"/>
  <c r="AL7" i="42"/>
  <c r="AJ7" i="42"/>
  <c r="AE7" i="42"/>
  <c r="AF7" i="42" s="1"/>
  <c r="AC7" i="42"/>
  <c r="AB7" i="42"/>
  <c r="X7" i="42"/>
  <c r="Y7" i="42" s="1"/>
  <c r="V7" i="42"/>
  <c r="W7" i="42" s="1"/>
  <c r="T7" i="42"/>
  <c r="U7" i="42" s="1"/>
  <c r="R7" i="42"/>
  <c r="S7" i="42" s="1"/>
  <c r="P7" i="42"/>
  <c r="Q7" i="42" s="1"/>
  <c r="N7" i="42"/>
  <c r="O7" i="42" s="1"/>
  <c r="L7" i="42"/>
  <c r="M7" i="42" s="1"/>
  <c r="J7" i="42"/>
  <c r="K7" i="42" s="1"/>
  <c r="AY6" i="42"/>
  <c r="AZ6" i="42" s="1"/>
  <c r="AX6" i="42"/>
  <c r="AX21" i="49" s="1"/>
  <c r="AW6" i="42"/>
  <c r="AV6" i="42"/>
  <c r="AV21" i="51" s="1"/>
  <c r="AU6" i="42"/>
  <c r="AT6" i="42"/>
  <c r="AT21" i="42" s="1"/>
  <c r="AS6" i="42"/>
  <c r="AR6" i="42"/>
  <c r="AO6" i="42"/>
  <c r="AM6" i="42"/>
  <c r="AM5" i="42" s="1"/>
  <c r="AL6" i="42"/>
  <c r="AJ6" i="42"/>
  <c r="AJ4" i="42" s="1"/>
  <c r="AE6" i="42"/>
  <c r="AF6" i="42" s="1"/>
  <c r="AE4" i="42" s="1"/>
  <c r="AC6" i="42"/>
  <c r="AB6" i="42"/>
  <c r="X6" i="42"/>
  <c r="Y6" i="42" s="1"/>
  <c r="V6" i="42"/>
  <c r="W6" i="42" s="1"/>
  <c r="T6" i="42"/>
  <c r="U6" i="42" s="1"/>
  <c r="R6" i="42"/>
  <c r="S6" i="42" s="1"/>
  <c r="P6" i="42"/>
  <c r="Q6" i="42" s="1"/>
  <c r="N6" i="42"/>
  <c r="O6" i="42" s="1"/>
  <c r="L6" i="42"/>
  <c r="M6" i="42" s="1"/>
  <c r="J6" i="42"/>
  <c r="K6" i="42" s="1"/>
  <c r="AY5" i="42"/>
  <c r="AZ5" i="42" s="1"/>
  <c r="AR5" i="42"/>
  <c r="AO5" i="42"/>
  <c r="AO4" i="42" s="1"/>
  <c r="AC5" i="42"/>
  <c r="AB5" i="42"/>
  <c r="X5" i="42"/>
  <c r="Y5" i="42" s="1"/>
  <c r="V5" i="42"/>
  <c r="W5" i="42" s="1"/>
  <c r="T5" i="42"/>
  <c r="U5" i="42" s="1"/>
  <c r="S5" i="42"/>
  <c r="R5" i="42"/>
  <c r="P5" i="42"/>
  <c r="Q5" i="42" s="1"/>
  <c r="N5" i="42"/>
  <c r="O5" i="42" s="1"/>
  <c r="L5" i="42"/>
  <c r="M5" i="42" s="1"/>
  <c r="J5" i="42"/>
  <c r="K5" i="42" s="1"/>
  <c r="AI3" i="42"/>
  <c r="AH3" i="42"/>
  <c r="AZ3" i="42"/>
  <c r="AK3" i="42"/>
  <c r="AG3" i="42"/>
  <c r="AA3" i="42"/>
  <c r="AR111" i="41"/>
  <c r="AQ111" i="41"/>
  <c r="AP111" i="41"/>
  <c r="AO111" i="41"/>
  <c r="AM111" i="41"/>
  <c r="AL111" i="41"/>
  <c r="AJ111" i="41"/>
  <c r="AE111" i="41"/>
  <c r="AF111" i="41" s="1"/>
  <c r="AC111" i="41"/>
  <c r="AB111" i="41"/>
  <c r="X111" i="41"/>
  <c r="Y111" i="41" s="1"/>
  <c r="W111" i="41"/>
  <c r="V111" i="41"/>
  <c r="T111" i="41"/>
  <c r="U111" i="41" s="1"/>
  <c r="S111" i="41"/>
  <c r="R111" i="41"/>
  <c r="P111" i="41"/>
  <c r="Q111" i="41" s="1"/>
  <c r="O111" i="41"/>
  <c r="N111" i="41"/>
  <c r="L111" i="41"/>
  <c r="M111" i="41" s="1"/>
  <c r="K111" i="41"/>
  <c r="J111" i="41"/>
  <c r="AR110" i="41"/>
  <c r="AQ110" i="41"/>
  <c r="AP110" i="41"/>
  <c r="AO110" i="41"/>
  <c r="AM110" i="41"/>
  <c r="AL110" i="41"/>
  <c r="AJ110" i="41"/>
  <c r="AF110" i="41"/>
  <c r="AE110" i="41"/>
  <c r="AC110" i="41"/>
  <c r="AB110" i="41"/>
  <c r="X110" i="41"/>
  <c r="Y110" i="41" s="1"/>
  <c r="V110" i="41"/>
  <c r="W110" i="41" s="1"/>
  <c r="T110" i="41"/>
  <c r="U110" i="41" s="1"/>
  <c r="S110" i="41"/>
  <c r="R110" i="41"/>
  <c r="P110" i="41"/>
  <c r="Q110" i="41" s="1"/>
  <c r="N110" i="41"/>
  <c r="O110" i="41" s="1"/>
  <c r="L110" i="41"/>
  <c r="M110" i="41" s="1"/>
  <c r="K110" i="41"/>
  <c r="J110" i="41"/>
  <c r="AR109" i="41"/>
  <c r="AQ109" i="41"/>
  <c r="AP109" i="41"/>
  <c r="AO109" i="41"/>
  <c r="AM109" i="41"/>
  <c r="AL109" i="41"/>
  <c r="AJ109" i="41"/>
  <c r="AF109" i="41"/>
  <c r="AE109" i="41"/>
  <c r="AC109" i="41"/>
  <c r="AB109" i="41"/>
  <c r="Y109" i="41"/>
  <c r="X109" i="41"/>
  <c r="V109" i="41"/>
  <c r="W109" i="41" s="1"/>
  <c r="U109" i="41"/>
  <c r="T109" i="41"/>
  <c r="S109" i="41"/>
  <c r="R109" i="41"/>
  <c r="Q109" i="41"/>
  <c r="P109" i="41"/>
  <c r="N109" i="41"/>
  <c r="O109" i="41" s="1"/>
  <c r="M109" i="41"/>
  <c r="L109" i="41"/>
  <c r="K109" i="41"/>
  <c r="J109" i="41"/>
  <c r="AR108" i="41"/>
  <c r="AQ108" i="41"/>
  <c r="AP108" i="41"/>
  <c r="AO108" i="41"/>
  <c r="AM108" i="41"/>
  <c r="AL108" i="41"/>
  <c r="AJ108" i="41"/>
  <c r="AF108" i="41"/>
  <c r="AE108" i="41"/>
  <c r="AC108" i="41"/>
  <c r="AB108" i="41"/>
  <c r="X108" i="41"/>
  <c r="Y108" i="41" s="1"/>
  <c r="V108" i="41"/>
  <c r="W108" i="41" s="1"/>
  <c r="U108" i="41"/>
  <c r="T108" i="41"/>
  <c r="R108" i="41"/>
  <c r="S108" i="41" s="1"/>
  <c r="P108" i="41"/>
  <c r="Q108" i="41" s="1"/>
  <c r="O108" i="41"/>
  <c r="N108" i="41"/>
  <c r="M108" i="41"/>
  <c r="L108" i="41"/>
  <c r="J108" i="41"/>
  <c r="K108" i="41" s="1"/>
  <c r="AR107" i="41"/>
  <c r="AQ107" i="41"/>
  <c r="AP107" i="41"/>
  <c r="AO107" i="41"/>
  <c r="AM107" i="41"/>
  <c r="AL107" i="41"/>
  <c r="AJ107" i="41"/>
  <c r="AF107" i="41"/>
  <c r="AE107" i="41"/>
  <c r="AC107" i="41"/>
  <c r="AB107" i="41"/>
  <c r="X107" i="41"/>
  <c r="Y107" i="41" s="1"/>
  <c r="W107" i="41"/>
  <c r="V107" i="41"/>
  <c r="U107" i="41"/>
  <c r="T107" i="41"/>
  <c r="S107" i="41"/>
  <c r="R107" i="41"/>
  <c r="P107" i="41"/>
  <c r="Q107" i="41" s="1"/>
  <c r="O107" i="41"/>
  <c r="N107" i="41"/>
  <c r="M107" i="41"/>
  <c r="L107" i="41"/>
  <c r="K107" i="41"/>
  <c r="J107" i="41"/>
  <c r="AR106" i="41"/>
  <c r="AQ106" i="41"/>
  <c r="AP106" i="41"/>
  <c r="AO106" i="41"/>
  <c r="AM106" i="41"/>
  <c r="AL106" i="41"/>
  <c r="AJ106" i="41"/>
  <c r="AE106" i="41"/>
  <c r="AF106" i="41" s="1"/>
  <c r="AC106" i="41"/>
  <c r="AB106" i="41"/>
  <c r="X106" i="41"/>
  <c r="Y106" i="41" s="1"/>
  <c r="W106" i="41"/>
  <c r="V106" i="41"/>
  <c r="T106" i="41"/>
  <c r="U106" i="41" s="1"/>
  <c r="R106" i="41"/>
  <c r="S106" i="41" s="1"/>
  <c r="Q106" i="41"/>
  <c r="P106" i="41"/>
  <c r="O106" i="41"/>
  <c r="N106" i="41"/>
  <c r="L106" i="41"/>
  <c r="M106" i="41" s="1"/>
  <c r="J106" i="41"/>
  <c r="K106" i="41" s="1"/>
  <c r="AR105" i="41"/>
  <c r="AQ105" i="41"/>
  <c r="AP105" i="41"/>
  <c r="AO105" i="41"/>
  <c r="AM105" i="41"/>
  <c r="AL105" i="41"/>
  <c r="AJ105" i="41"/>
  <c r="AF105" i="41"/>
  <c r="AE105" i="41"/>
  <c r="AC105" i="41"/>
  <c r="AB105" i="41"/>
  <c r="Y105" i="41"/>
  <c r="X105" i="41"/>
  <c r="W105" i="41"/>
  <c r="V105" i="41"/>
  <c r="U105" i="41"/>
  <c r="T105" i="41"/>
  <c r="R105" i="41"/>
  <c r="S105" i="41" s="1"/>
  <c r="Q105" i="41"/>
  <c r="P105" i="41"/>
  <c r="O105" i="41"/>
  <c r="N105" i="41"/>
  <c r="M105" i="41"/>
  <c r="L105" i="41"/>
  <c r="J105" i="41"/>
  <c r="K105" i="41" s="1"/>
  <c r="AY104" i="41"/>
  <c r="AR104" i="41"/>
  <c r="AQ104" i="41"/>
  <c r="AP104" i="41"/>
  <c r="AO104" i="41"/>
  <c r="AM104" i="41"/>
  <c r="AL104" i="41"/>
  <c r="AJ104" i="41"/>
  <c r="AF104" i="41"/>
  <c r="AE104" i="41"/>
  <c r="AC104" i="41"/>
  <c r="AB104" i="41"/>
  <c r="Y104" i="41"/>
  <c r="X104" i="41"/>
  <c r="V104" i="41"/>
  <c r="W104" i="41" s="1"/>
  <c r="U104" i="41"/>
  <c r="T104" i="41"/>
  <c r="S104" i="41"/>
  <c r="R104" i="41"/>
  <c r="Q104" i="41"/>
  <c r="P104" i="41"/>
  <c r="N104" i="41"/>
  <c r="O104" i="41" s="1"/>
  <c r="M104" i="41"/>
  <c r="L104" i="41"/>
  <c r="K104" i="41"/>
  <c r="J104" i="41"/>
  <c r="AY103" i="41"/>
  <c r="AR103" i="41"/>
  <c r="AQ103" i="41"/>
  <c r="AP103" i="41"/>
  <c r="AO103" i="41"/>
  <c r="AM103" i="41"/>
  <c r="AL103" i="41"/>
  <c r="AJ103" i="41"/>
  <c r="AF103" i="41"/>
  <c r="AE103" i="41"/>
  <c r="AC103" i="41"/>
  <c r="AB103" i="41"/>
  <c r="Y103" i="41"/>
  <c r="X103" i="41"/>
  <c r="W103" i="41"/>
  <c r="V103" i="41"/>
  <c r="U103" i="41"/>
  <c r="T103" i="41"/>
  <c r="R103" i="41"/>
  <c r="S103" i="41" s="1"/>
  <c r="Q103" i="41"/>
  <c r="P103" i="41"/>
  <c r="O103" i="41"/>
  <c r="N103" i="41"/>
  <c r="M103" i="41"/>
  <c r="L103" i="41"/>
  <c r="J103" i="41"/>
  <c r="K103" i="41" s="1"/>
  <c r="AY102" i="41"/>
  <c r="AR102" i="41"/>
  <c r="AQ102" i="41"/>
  <c r="AP102" i="41"/>
  <c r="AO102" i="41"/>
  <c r="AM102" i="41"/>
  <c r="AL102" i="41"/>
  <c r="AJ102" i="41"/>
  <c r="AF102" i="41"/>
  <c r="AE102" i="41"/>
  <c r="AC102" i="41"/>
  <c r="AB102" i="41"/>
  <c r="Y102" i="41"/>
  <c r="X102" i="41"/>
  <c r="V102" i="41"/>
  <c r="W102" i="41" s="1"/>
  <c r="U102" i="41"/>
  <c r="T102" i="41"/>
  <c r="S102" i="41"/>
  <c r="R102" i="41"/>
  <c r="Q102" i="41"/>
  <c r="P102" i="41"/>
  <c r="N102" i="41"/>
  <c r="O102" i="41" s="1"/>
  <c r="M102" i="41"/>
  <c r="L102" i="41"/>
  <c r="K102" i="41"/>
  <c r="J102" i="41"/>
  <c r="AY101" i="41"/>
  <c r="AR101" i="41"/>
  <c r="AQ101" i="41"/>
  <c r="AP101" i="41"/>
  <c r="AO101" i="41"/>
  <c r="AM101" i="41"/>
  <c r="AL101" i="41"/>
  <c r="AJ101" i="41"/>
  <c r="AF101" i="41"/>
  <c r="AE101" i="41"/>
  <c r="AC101" i="41"/>
  <c r="AB101" i="41"/>
  <c r="Y101" i="41"/>
  <c r="X101" i="41"/>
  <c r="W101" i="41"/>
  <c r="V101" i="41"/>
  <c r="U101" i="41"/>
  <c r="T101" i="41"/>
  <c r="R101" i="41"/>
  <c r="S101" i="41" s="1"/>
  <c r="Q101" i="41"/>
  <c r="P101" i="41"/>
  <c r="O101" i="41"/>
  <c r="N101" i="41"/>
  <c r="M101" i="41"/>
  <c r="L101" i="41"/>
  <c r="J101" i="41"/>
  <c r="K101" i="41" s="1"/>
  <c r="AY100" i="41"/>
  <c r="AR100" i="41"/>
  <c r="AQ100" i="41"/>
  <c r="AP100" i="41"/>
  <c r="AO100" i="41"/>
  <c r="AM100" i="41"/>
  <c r="AL100" i="41"/>
  <c r="AJ100" i="41"/>
  <c r="AF100" i="41"/>
  <c r="AE100" i="41"/>
  <c r="AC100" i="41"/>
  <c r="AB100" i="41"/>
  <c r="X100" i="41"/>
  <c r="Y100" i="41" s="1"/>
  <c r="V100" i="41"/>
  <c r="W100" i="41" s="1"/>
  <c r="U100" i="41"/>
  <c r="T100" i="41"/>
  <c r="S100" i="41"/>
  <c r="R100" i="41"/>
  <c r="P100" i="41"/>
  <c r="Q100" i="41" s="1"/>
  <c r="N100" i="41"/>
  <c r="O100" i="41" s="1"/>
  <c r="M100" i="41"/>
  <c r="L100" i="41"/>
  <c r="K100" i="41"/>
  <c r="J100" i="41"/>
  <c r="AY99" i="41"/>
  <c r="AR99" i="41"/>
  <c r="AQ99" i="41"/>
  <c r="AP99" i="41"/>
  <c r="AO99" i="41"/>
  <c r="AM99" i="41"/>
  <c r="AL99" i="41"/>
  <c r="AJ99" i="41"/>
  <c r="AE99" i="41"/>
  <c r="AF99" i="41" s="1"/>
  <c r="AC99" i="41"/>
  <c r="AB99" i="41"/>
  <c r="Y99" i="41"/>
  <c r="X99" i="41"/>
  <c r="V99" i="41"/>
  <c r="W99" i="41" s="1"/>
  <c r="T99" i="41"/>
  <c r="U99" i="41" s="1"/>
  <c r="R99" i="41"/>
  <c r="S99" i="41" s="1"/>
  <c r="Q99" i="41"/>
  <c r="P99" i="41"/>
  <c r="O99" i="41"/>
  <c r="N99" i="41"/>
  <c r="L99" i="41"/>
  <c r="M99" i="41" s="1"/>
  <c r="J99" i="41"/>
  <c r="K99" i="41" s="1"/>
  <c r="AY98" i="41"/>
  <c r="AR98" i="41"/>
  <c r="AO98" i="41"/>
  <c r="AM98" i="41"/>
  <c r="AL98" i="41"/>
  <c r="AJ98" i="41"/>
  <c r="AE98" i="41"/>
  <c r="AF98" i="41" s="1"/>
  <c r="AC98" i="41"/>
  <c r="AB98" i="41"/>
  <c r="X98" i="41"/>
  <c r="Y98" i="41" s="1"/>
  <c r="V98" i="41"/>
  <c r="W98" i="41" s="1"/>
  <c r="U98" i="41"/>
  <c r="T98" i="41"/>
  <c r="S98" i="41"/>
  <c r="R98" i="41"/>
  <c r="Q98" i="41"/>
  <c r="P98" i="41"/>
  <c r="N98" i="41"/>
  <c r="O98" i="41" s="1"/>
  <c r="L98" i="41"/>
  <c r="M98" i="41" s="1"/>
  <c r="J98" i="41"/>
  <c r="K98" i="41" s="1"/>
  <c r="AY97" i="41"/>
  <c r="AR97" i="41"/>
  <c r="AO97" i="41"/>
  <c r="AM97" i="41"/>
  <c r="AL97" i="41"/>
  <c r="AJ97" i="41"/>
  <c r="AE97" i="41"/>
  <c r="AF97" i="41" s="1"/>
  <c r="AC97" i="41"/>
  <c r="AB97" i="41"/>
  <c r="X97" i="41"/>
  <c r="Y97" i="41" s="1"/>
  <c r="V97" i="41"/>
  <c r="W97" i="41" s="1"/>
  <c r="T97" i="41"/>
  <c r="U97" i="41" s="1"/>
  <c r="R97" i="41"/>
  <c r="S97" i="41" s="1"/>
  <c r="Q97" i="41"/>
  <c r="P97" i="41"/>
  <c r="O97" i="41"/>
  <c r="N97" i="41"/>
  <c r="M97" i="41"/>
  <c r="L97" i="41"/>
  <c r="J97" i="41"/>
  <c r="K97" i="41" s="1"/>
  <c r="AY96" i="41"/>
  <c r="AR96" i="41"/>
  <c r="AO96" i="41"/>
  <c r="AM96" i="41"/>
  <c r="AL96" i="41"/>
  <c r="AJ96" i="41"/>
  <c r="AF96" i="41"/>
  <c r="AE96" i="41"/>
  <c r="AC96" i="41"/>
  <c r="AB96" i="41"/>
  <c r="Y96" i="41"/>
  <c r="X96" i="41"/>
  <c r="W96" i="41"/>
  <c r="V96" i="41"/>
  <c r="U96" i="41"/>
  <c r="T96" i="41"/>
  <c r="R96" i="41"/>
  <c r="S96" i="41" s="1"/>
  <c r="P96" i="41"/>
  <c r="Q96" i="41" s="1"/>
  <c r="N96" i="41"/>
  <c r="O96" i="41" s="1"/>
  <c r="L96" i="41"/>
  <c r="M96" i="41" s="1"/>
  <c r="J96" i="41"/>
  <c r="K96" i="41" s="1"/>
  <c r="AY95" i="41"/>
  <c r="AR95" i="41"/>
  <c r="AO95" i="41"/>
  <c r="AM95" i="41"/>
  <c r="AL95" i="41"/>
  <c r="AJ95" i="41"/>
  <c r="AF95" i="41"/>
  <c r="AE95" i="41"/>
  <c r="AC95" i="41"/>
  <c r="AB95" i="41"/>
  <c r="Y95" i="41"/>
  <c r="X95" i="41"/>
  <c r="V95" i="41"/>
  <c r="W95" i="41" s="1"/>
  <c r="T95" i="41"/>
  <c r="U95" i="41" s="1"/>
  <c r="R95" i="41"/>
  <c r="S95" i="41" s="1"/>
  <c r="P95" i="41"/>
  <c r="Q95" i="41" s="1"/>
  <c r="N95" i="41"/>
  <c r="O95" i="41" s="1"/>
  <c r="M95" i="41"/>
  <c r="L95" i="41"/>
  <c r="K95" i="41"/>
  <c r="J95" i="41"/>
  <c r="AY94" i="41"/>
  <c r="AR94" i="41"/>
  <c r="AO94" i="41"/>
  <c r="AM94" i="41"/>
  <c r="AL94" i="41"/>
  <c r="AJ94" i="41"/>
  <c r="AF94" i="41"/>
  <c r="AE94" i="41"/>
  <c r="AC94" i="41"/>
  <c r="AB94" i="41"/>
  <c r="Y94" i="41"/>
  <c r="X94" i="41"/>
  <c r="V94" i="41"/>
  <c r="W94" i="41" s="1"/>
  <c r="T94" i="41"/>
  <c r="U94" i="41" s="1"/>
  <c r="R94" i="41"/>
  <c r="S94" i="41" s="1"/>
  <c r="Q94" i="41"/>
  <c r="P94" i="41"/>
  <c r="O94" i="41"/>
  <c r="N94" i="41"/>
  <c r="M94" i="41"/>
  <c r="L94" i="41"/>
  <c r="J94" i="41"/>
  <c r="K94" i="41" s="1"/>
  <c r="AY93" i="41"/>
  <c r="AR93" i="41"/>
  <c r="AO93" i="41"/>
  <c r="AM93" i="41"/>
  <c r="AL93" i="41"/>
  <c r="AJ93" i="41"/>
  <c r="AE93" i="41"/>
  <c r="AF93" i="41" s="1"/>
  <c r="AC93" i="41"/>
  <c r="AB93" i="41"/>
  <c r="X93" i="41"/>
  <c r="Y93" i="41" s="1"/>
  <c r="V93" i="41"/>
  <c r="W93" i="41" s="1"/>
  <c r="U93" i="41"/>
  <c r="T93" i="41"/>
  <c r="S93" i="41"/>
  <c r="R93" i="41"/>
  <c r="Q93" i="41"/>
  <c r="P93" i="41"/>
  <c r="N93" i="41"/>
  <c r="O93" i="41" s="1"/>
  <c r="L93" i="41"/>
  <c r="M93" i="41" s="1"/>
  <c r="J93" i="41"/>
  <c r="K93" i="41" s="1"/>
  <c r="AY92" i="41"/>
  <c r="AR92" i="41"/>
  <c r="AO92" i="41"/>
  <c r="AM92" i="41"/>
  <c r="AL92" i="41"/>
  <c r="AJ92" i="41"/>
  <c r="AF92" i="41"/>
  <c r="AE92" i="41"/>
  <c r="AC92" i="41"/>
  <c r="AB92" i="41"/>
  <c r="Y92" i="41"/>
  <c r="X92" i="41"/>
  <c r="W92" i="41"/>
  <c r="V92" i="41"/>
  <c r="U92" i="41"/>
  <c r="T92" i="41"/>
  <c r="R92" i="41"/>
  <c r="S92" i="41" s="1"/>
  <c r="P92" i="41"/>
  <c r="Q92" i="41" s="1"/>
  <c r="N92" i="41"/>
  <c r="O92" i="41" s="1"/>
  <c r="L92" i="41"/>
  <c r="M92" i="41" s="1"/>
  <c r="J92" i="41"/>
  <c r="K92" i="41" s="1"/>
  <c r="AY91" i="41"/>
  <c r="AR91" i="41"/>
  <c r="AO91" i="41"/>
  <c r="AM91" i="41"/>
  <c r="AL91" i="41"/>
  <c r="AJ91" i="41"/>
  <c r="AE91" i="41"/>
  <c r="AF91" i="41" s="1"/>
  <c r="AC91" i="41"/>
  <c r="AB91" i="41"/>
  <c r="X91" i="41"/>
  <c r="Y91" i="41" s="1"/>
  <c r="V91" i="41"/>
  <c r="W91" i="41" s="1"/>
  <c r="T91" i="41"/>
  <c r="U91" i="41" s="1"/>
  <c r="R91" i="41"/>
  <c r="S91" i="41" s="1"/>
  <c r="Q91" i="41"/>
  <c r="P91" i="41"/>
  <c r="N91" i="41"/>
  <c r="O91" i="41" s="1"/>
  <c r="L91" i="41"/>
  <c r="M91" i="41" s="1"/>
  <c r="K91" i="41"/>
  <c r="J91" i="41"/>
  <c r="AY90" i="41"/>
  <c r="AR90" i="41"/>
  <c r="AO90" i="41"/>
  <c r="AM90" i="41"/>
  <c r="AL90" i="41"/>
  <c r="AJ90" i="41"/>
  <c r="AF90" i="41"/>
  <c r="AE90" i="41"/>
  <c r="AC90" i="41"/>
  <c r="AB90" i="41"/>
  <c r="X90" i="41"/>
  <c r="Y90" i="41" s="1"/>
  <c r="V90" i="41"/>
  <c r="W90" i="41" s="1"/>
  <c r="T90" i="41"/>
  <c r="U90" i="41" s="1"/>
  <c r="R90" i="41"/>
  <c r="S90" i="41" s="1"/>
  <c r="P90" i="41"/>
  <c r="Q90" i="41" s="1"/>
  <c r="N90" i="41"/>
  <c r="O90" i="41" s="1"/>
  <c r="M90" i="41"/>
  <c r="L90" i="41"/>
  <c r="J90" i="41"/>
  <c r="K90" i="41" s="1"/>
  <c r="AY89" i="41"/>
  <c r="AR89" i="41"/>
  <c r="AO89" i="41"/>
  <c r="AM89" i="41"/>
  <c r="AL89" i="41"/>
  <c r="AJ89" i="41"/>
  <c r="AE89" i="41"/>
  <c r="AF89" i="41" s="1"/>
  <c r="AC89" i="41"/>
  <c r="AB89" i="41"/>
  <c r="Y89" i="41"/>
  <c r="X89" i="41"/>
  <c r="V89" i="41"/>
  <c r="W89" i="41" s="1"/>
  <c r="T89" i="41"/>
  <c r="U89" i="41" s="1"/>
  <c r="R89" i="41"/>
  <c r="S89" i="41" s="1"/>
  <c r="P89" i="41"/>
  <c r="Q89" i="41" s="1"/>
  <c r="N89" i="41"/>
  <c r="O89" i="41" s="1"/>
  <c r="L89" i="41"/>
  <c r="M89" i="41" s="1"/>
  <c r="J89" i="41"/>
  <c r="K89" i="41" s="1"/>
  <c r="AY88" i="41"/>
  <c r="AR88" i="41"/>
  <c r="AO88" i="41"/>
  <c r="AM88" i="41"/>
  <c r="AL88" i="41"/>
  <c r="AJ88" i="41"/>
  <c r="AE88" i="41"/>
  <c r="AF88" i="41" s="1"/>
  <c r="AC88" i="41"/>
  <c r="AB88" i="41"/>
  <c r="X88" i="41"/>
  <c r="Y88" i="41" s="1"/>
  <c r="V88" i="41"/>
  <c r="W88" i="41" s="1"/>
  <c r="U88" i="41"/>
  <c r="T88" i="41"/>
  <c r="R88" i="41"/>
  <c r="S88" i="41" s="1"/>
  <c r="P88" i="41"/>
  <c r="Q88" i="41" s="1"/>
  <c r="N88" i="41"/>
  <c r="O88" i="41" s="1"/>
  <c r="L88" i="41"/>
  <c r="M88" i="41" s="1"/>
  <c r="J88" i="41"/>
  <c r="K88" i="41" s="1"/>
  <c r="AY87" i="41"/>
  <c r="AR87" i="41"/>
  <c r="AO87" i="41"/>
  <c r="AM87" i="41"/>
  <c r="AL87" i="41"/>
  <c r="AJ87" i="41"/>
  <c r="AE87" i="41"/>
  <c r="AF87" i="41" s="1"/>
  <c r="AC87" i="41"/>
  <c r="AB87" i="41"/>
  <c r="X87" i="41"/>
  <c r="Y87" i="41" s="1"/>
  <c r="V87" i="41"/>
  <c r="W87" i="41" s="1"/>
  <c r="T87" i="41"/>
  <c r="U87" i="41" s="1"/>
  <c r="R87" i="41"/>
  <c r="S87" i="41" s="1"/>
  <c r="P87" i="41"/>
  <c r="Q87" i="41" s="1"/>
  <c r="N87" i="41"/>
  <c r="O87" i="41" s="1"/>
  <c r="L87" i="41"/>
  <c r="M87" i="41" s="1"/>
  <c r="J87" i="41"/>
  <c r="K87" i="41" s="1"/>
  <c r="AY86" i="41"/>
  <c r="AR86" i="41"/>
  <c r="AO86" i="41"/>
  <c r="AM86" i="41"/>
  <c r="AL86" i="41"/>
  <c r="AJ86" i="41"/>
  <c r="AE86" i="41"/>
  <c r="AF86" i="41" s="1"/>
  <c r="AC86" i="41"/>
  <c r="AB86" i="41"/>
  <c r="X86" i="41"/>
  <c r="Y86" i="41" s="1"/>
  <c r="V86" i="41"/>
  <c r="W86" i="41" s="1"/>
  <c r="T86" i="41"/>
  <c r="U86" i="41" s="1"/>
  <c r="R86" i="41"/>
  <c r="S86" i="41" s="1"/>
  <c r="Q86" i="41"/>
  <c r="P86" i="41"/>
  <c r="N86" i="41"/>
  <c r="O86" i="41" s="1"/>
  <c r="L86" i="41"/>
  <c r="M86" i="41" s="1"/>
  <c r="J86" i="41"/>
  <c r="K86" i="41" s="1"/>
  <c r="AY85" i="41"/>
  <c r="AR85" i="41"/>
  <c r="AO85" i="41"/>
  <c r="AM85" i="41"/>
  <c r="AL85" i="41"/>
  <c r="AJ85" i="41"/>
  <c r="AF85" i="41"/>
  <c r="AE85" i="41"/>
  <c r="AC85" i="41"/>
  <c r="AB85" i="41"/>
  <c r="X85" i="41"/>
  <c r="Y85" i="41" s="1"/>
  <c r="V85" i="41"/>
  <c r="W85" i="41" s="1"/>
  <c r="U85" i="41"/>
  <c r="T85" i="41"/>
  <c r="R85" i="41"/>
  <c r="S85" i="41" s="1"/>
  <c r="P85" i="41"/>
  <c r="Q85" i="41" s="1"/>
  <c r="N85" i="41"/>
  <c r="O85" i="41" s="1"/>
  <c r="M85" i="41"/>
  <c r="L85" i="41"/>
  <c r="K85" i="41"/>
  <c r="J85" i="41"/>
  <c r="AY84" i="41"/>
  <c r="AR84" i="41"/>
  <c r="AO84" i="41"/>
  <c r="AM84" i="41"/>
  <c r="AL84" i="41"/>
  <c r="AJ84" i="41"/>
  <c r="AE84" i="41"/>
  <c r="AF84" i="41" s="1"/>
  <c r="AC84" i="41"/>
  <c r="AB84" i="41"/>
  <c r="X84" i="41"/>
  <c r="Y84" i="41" s="1"/>
  <c r="W84" i="41"/>
  <c r="V84" i="41"/>
  <c r="U84" i="41"/>
  <c r="T84" i="41"/>
  <c r="R84" i="41"/>
  <c r="S84" i="41" s="1"/>
  <c r="P84" i="41"/>
  <c r="Q84" i="41" s="1"/>
  <c r="N84" i="41"/>
  <c r="O84" i="41" s="1"/>
  <c r="M84" i="41"/>
  <c r="L84" i="41"/>
  <c r="J84" i="41"/>
  <c r="K84" i="41" s="1"/>
  <c r="AY83" i="41"/>
  <c r="AR83" i="41"/>
  <c r="AO83" i="41"/>
  <c r="AM83" i="41"/>
  <c r="AL83" i="41"/>
  <c r="AJ83" i="41"/>
  <c r="AE83" i="41"/>
  <c r="AF83" i="41" s="1"/>
  <c r="AC83" i="41"/>
  <c r="AB83" i="41"/>
  <c r="X83" i="41"/>
  <c r="Y83" i="41" s="1"/>
  <c r="V83" i="41"/>
  <c r="W83" i="41" s="1"/>
  <c r="T83" i="41"/>
  <c r="U83" i="41" s="1"/>
  <c r="R83" i="41"/>
  <c r="S83" i="41" s="1"/>
  <c r="P83" i="41"/>
  <c r="Q83" i="41" s="1"/>
  <c r="N83" i="41"/>
  <c r="O83" i="41" s="1"/>
  <c r="L83" i="41"/>
  <c r="M83" i="41" s="1"/>
  <c r="J83" i="41"/>
  <c r="K83" i="41" s="1"/>
  <c r="AY82" i="41"/>
  <c r="AR82" i="41"/>
  <c r="AO82" i="41"/>
  <c r="AM82" i="41"/>
  <c r="AL82" i="41"/>
  <c r="AJ82" i="41"/>
  <c r="AE82" i="41"/>
  <c r="AF82" i="41" s="1"/>
  <c r="AC82" i="41"/>
  <c r="AB82" i="41"/>
  <c r="X82" i="41"/>
  <c r="Y82" i="41" s="1"/>
  <c r="W82" i="41"/>
  <c r="V82" i="41"/>
  <c r="T82" i="41"/>
  <c r="U82" i="41" s="1"/>
  <c r="R82" i="41"/>
  <c r="S82" i="41" s="1"/>
  <c r="P82" i="41"/>
  <c r="Q82" i="41" s="1"/>
  <c r="N82" i="41"/>
  <c r="O82" i="41" s="1"/>
  <c r="L82" i="41"/>
  <c r="M82" i="41" s="1"/>
  <c r="J82" i="41"/>
  <c r="K82" i="41" s="1"/>
  <c r="AY81" i="41"/>
  <c r="AR81" i="41"/>
  <c r="AO81" i="41"/>
  <c r="AM81" i="41"/>
  <c r="AL81" i="41"/>
  <c r="AJ81" i="41"/>
  <c r="AF81" i="41"/>
  <c r="AE81" i="41"/>
  <c r="AC81" i="41"/>
  <c r="AB81" i="41"/>
  <c r="Y81" i="41"/>
  <c r="X81" i="41"/>
  <c r="V81" i="41"/>
  <c r="W81" i="41" s="1"/>
  <c r="T81" i="41"/>
  <c r="U81" i="41" s="1"/>
  <c r="S81" i="41"/>
  <c r="R81" i="41"/>
  <c r="P81" i="41"/>
  <c r="Q81" i="41" s="1"/>
  <c r="N81" i="41"/>
  <c r="O81" i="41" s="1"/>
  <c r="M81" i="41"/>
  <c r="L81" i="41"/>
  <c r="K81" i="41"/>
  <c r="J81" i="41"/>
  <c r="AY80" i="41"/>
  <c r="AR80" i="41"/>
  <c r="AO80" i="41"/>
  <c r="AM80" i="41"/>
  <c r="AL80" i="41"/>
  <c r="AJ80" i="41"/>
  <c r="AE80" i="41"/>
  <c r="AF80" i="41" s="1"/>
  <c r="AC80" i="41"/>
  <c r="AB80" i="41"/>
  <c r="X80" i="41"/>
  <c r="Y80" i="41" s="1"/>
  <c r="W80" i="41"/>
  <c r="V80" i="41"/>
  <c r="U80" i="41"/>
  <c r="T80" i="41"/>
  <c r="R80" i="41"/>
  <c r="S80" i="41" s="1"/>
  <c r="P80" i="41"/>
  <c r="Q80" i="41" s="1"/>
  <c r="O80" i="41"/>
  <c r="N80" i="41"/>
  <c r="L80" i="41"/>
  <c r="M80" i="41" s="1"/>
  <c r="J80" i="41"/>
  <c r="K80" i="41" s="1"/>
  <c r="AY79" i="41"/>
  <c r="AR79" i="41"/>
  <c r="AO79" i="41"/>
  <c r="AM79" i="41"/>
  <c r="AL79" i="41"/>
  <c r="AJ79" i="41"/>
  <c r="AE79" i="41"/>
  <c r="AF79" i="41" s="1"/>
  <c r="AC79" i="41"/>
  <c r="AB79" i="41"/>
  <c r="X79" i="41"/>
  <c r="Y79" i="41" s="1"/>
  <c r="V79" i="41"/>
  <c r="W79" i="41" s="1"/>
  <c r="U79" i="41"/>
  <c r="T79" i="41"/>
  <c r="R79" i="41"/>
  <c r="S79" i="41" s="1"/>
  <c r="P79" i="41"/>
  <c r="Q79" i="41" s="1"/>
  <c r="N79" i="41"/>
  <c r="O79" i="41" s="1"/>
  <c r="L79" i="41"/>
  <c r="M79" i="41" s="1"/>
  <c r="J79" i="41"/>
  <c r="K79" i="41" s="1"/>
  <c r="AY78" i="41"/>
  <c r="AR78" i="41"/>
  <c r="AO78" i="41"/>
  <c r="AM78" i="41"/>
  <c r="AL78" i="41"/>
  <c r="AJ78" i="41"/>
  <c r="AF78" i="41"/>
  <c r="AE78" i="41"/>
  <c r="AC78" i="41"/>
  <c r="AB78" i="41"/>
  <c r="Y78" i="41"/>
  <c r="X78" i="41"/>
  <c r="V78" i="41"/>
  <c r="W78" i="41" s="1"/>
  <c r="T78" i="41"/>
  <c r="U78" i="41" s="1"/>
  <c r="R78" i="41"/>
  <c r="S78" i="41" s="1"/>
  <c r="Q78" i="41"/>
  <c r="P78" i="41"/>
  <c r="O78" i="41"/>
  <c r="N78" i="41"/>
  <c r="M78" i="41"/>
  <c r="L78" i="41"/>
  <c r="J78" i="41"/>
  <c r="K78" i="41" s="1"/>
  <c r="AY77" i="41"/>
  <c r="AR77" i="41"/>
  <c r="AO77" i="41"/>
  <c r="AM77" i="41"/>
  <c r="AL77" i="41"/>
  <c r="AJ77" i="41"/>
  <c r="AE77" i="41"/>
  <c r="AF77" i="41" s="1"/>
  <c r="AC77" i="41"/>
  <c r="AB77" i="41"/>
  <c r="X77" i="41"/>
  <c r="Y77" i="41" s="1"/>
  <c r="V77" i="41"/>
  <c r="W77" i="41" s="1"/>
  <c r="U77" i="41"/>
  <c r="T77" i="41"/>
  <c r="R77" i="41"/>
  <c r="S77" i="41" s="1"/>
  <c r="P77" i="41"/>
  <c r="Q77" i="41" s="1"/>
  <c r="N77" i="41"/>
  <c r="O77" i="41" s="1"/>
  <c r="M77" i="41"/>
  <c r="L77" i="41"/>
  <c r="J77" i="41"/>
  <c r="K77" i="41" s="1"/>
  <c r="AY76" i="41"/>
  <c r="AR76" i="41"/>
  <c r="AO76" i="41"/>
  <c r="AM76" i="41"/>
  <c r="AL76" i="41"/>
  <c r="AJ76" i="41"/>
  <c r="AE76" i="41"/>
  <c r="AF76" i="41" s="1"/>
  <c r="AC76" i="41"/>
  <c r="AB76" i="41"/>
  <c r="Y76" i="41"/>
  <c r="X76" i="41"/>
  <c r="V76" i="41"/>
  <c r="W76" i="41" s="1"/>
  <c r="T76" i="41"/>
  <c r="U76" i="41" s="1"/>
  <c r="S76" i="41"/>
  <c r="R76" i="41"/>
  <c r="Q76" i="41"/>
  <c r="P76" i="41"/>
  <c r="N76" i="41"/>
  <c r="O76" i="41" s="1"/>
  <c r="L76" i="41"/>
  <c r="M76" i="41" s="1"/>
  <c r="K76" i="41"/>
  <c r="J76" i="41"/>
  <c r="AY75" i="41"/>
  <c r="AR75" i="41"/>
  <c r="AO75" i="41"/>
  <c r="AM75" i="41"/>
  <c r="AL75" i="41"/>
  <c r="AJ75" i="41"/>
  <c r="AF75" i="41"/>
  <c r="AE75" i="41"/>
  <c r="AC75" i="41"/>
  <c r="AB75" i="41"/>
  <c r="Y75" i="41"/>
  <c r="X75" i="41"/>
  <c r="W75" i="41"/>
  <c r="V75" i="41"/>
  <c r="U75" i="41"/>
  <c r="T75" i="41"/>
  <c r="R75" i="41"/>
  <c r="S75" i="41" s="1"/>
  <c r="P75" i="41"/>
  <c r="Q75" i="41" s="1"/>
  <c r="O75" i="41"/>
  <c r="N75" i="41"/>
  <c r="M75" i="41"/>
  <c r="L75" i="41"/>
  <c r="J75" i="41"/>
  <c r="K75" i="41" s="1"/>
  <c r="AY74" i="41"/>
  <c r="AR74" i="41"/>
  <c r="AO74" i="41"/>
  <c r="AM74" i="41"/>
  <c r="AL74" i="41"/>
  <c r="AJ74" i="41"/>
  <c r="AE74" i="41"/>
  <c r="AF74" i="41" s="1"/>
  <c r="AC74" i="41"/>
  <c r="AB74" i="41"/>
  <c r="X74" i="41"/>
  <c r="Y74" i="41" s="1"/>
  <c r="V74" i="41"/>
  <c r="W74" i="41" s="1"/>
  <c r="T74" i="41"/>
  <c r="U74" i="41" s="1"/>
  <c r="R74" i="41"/>
  <c r="S74" i="41" s="1"/>
  <c r="P74" i="41"/>
  <c r="Q74" i="41" s="1"/>
  <c r="N74" i="41"/>
  <c r="O74" i="41" s="1"/>
  <c r="L74" i="41"/>
  <c r="M74" i="41" s="1"/>
  <c r="J74" i="41"/>
  <c r="K74" i="41" s="1"/>
  <c r="AY73" i="41"/>
  <c r="AR73" i="41"/>
  <c r="AO73" i="41"/>
  <c r="AM73" i="41"/>
  <c r="AL73" i="41"/>
  <c r="AJ73" i="41"/>
  <c r="AE73" i="41"/>
  <c r="AF73" i="41" s="1"/>
  <c r="AC73" i="41"/>
  <c r="AB73" i="41"/>
  <c r="X73" i="41"/>
  <c r="Y73" i="41" s="1"/>
  <c r="W73" i="41"/>
  <c r="V73" i="41"/>
  <c r="U73" i="41"/>
  <c r="T73" i="41"/>
  <c r="R73" i="41"/>
  <c r="S73" i="41" s="1"/>
  <c r="P73" i="41"/>
  <c r="Q73" i="41" s="1"/>
  <c r="N73" i="41"/>
  <c r="O73" i="41" s="1"/>
  <c r="L73" i="41"/>
  <c r="M73" i="41" s="1"/>
  <c r="J73" i="41"/>
  <c r="K73" i="41" s="1"/>
  <c r="AY72" i="41"/>
  <c r="AR72" i="41"/>
  <c r="AO72" i="41"/>
  <c r="AM72" i="41"/>
  <c r="AL72" i="41"/>
  <c r="AJ72" i="41"/>
  <c r="AF72" i="41"/>
  <c r="AE72" i="41"/>
  <c r="AC72" i="41"/>
  <c r="AB72" i="41"/>
  <c r="Y72" i="41"/>
  <c r="X72" i="41"/>
  <c r="V72" i="41"/>
  <c r="W72" i="41" s="1"/>
  <c r="T72" i="41"/>
  <c r="U72" i="41" s="1"/>
  <c r="S72" i="41"/>
  <c r="R72" i="41"/>
  <c r="Q72" i="41"/>
  <c r="P72" i="41"/>
  <c r="N72" i="41"/>
  <c r="O72" i="41" s="1"/>
  <c r="L72" i="41"/>
  <c r="M72" i="41" s="1"/>
  <c r="J72" i="41"/>
  <c r="K72" i="41" s="1"/>
  <c r="AY71" i="41"/>
  <c r="AR71" i="41"/>
  <c r="AO71" i="41"/>
  <c r="AM71" i="41"/>
  <c r="AL71" i="41"/>
  <c r="AJ71" i="41"/>
  <c r="AE71" i="41"/>
  <c r="AF71" i="41" s="1"/>
  <c r="AC71" i="41"/>
  <c r="AB71" i="41"/>
  <c r="X71" i="41"/>
  <c r="Y71" i="41" s="1"/>
  <c r="W71" i="41"/>
  <c r="V71" i="41"/>
  <c r="U71" i="41"/>
  <c r="T71" i="41"/>
  <c r="R71" i="41"/>
  <c r="S71" i="41" s="1"/>
  <c r="P71" i="41"/>
  <c r="Q71" i="41" s="1"/>
  <c r="N71" i="41"/>
  <c r="O71" i="41" s="1"/>
  <c r="L71" i="41"/>
  <c r="M71" i="41" s="1"/>
  <c r="J71" i="41"/>
  <c r="K71" i="41" s="1"/>
  <c r="AY70" i="41"/>
  <c r="AR70" i="41"/>
  <c r="AO70" i="41"/>
  <c r="AM70" i="41"/>
  <c r="AL70" i="41"/>
  <c r="AJ70" i="41"/>
  <c r="AE70" i="41"/>
  <c r="AF70" i="41" s="1"/>
  <c r="AC70" i="41"/>
  <c r="AB70" i="41"/>
  <c r="Y70" i="41"/>
  <c r="X70" i="41"/>
  <c r="V70" i="41"/>
  <c r="W70" i="41" s="1"/>
  <c r="T70" i="41"/>
  <c r="U70" i="41" s="1"/>
  <c r="R70" i="41"/>
  <c r="S70" i="41" s="1"/>
  <c r="P70" i="41"/>
  <c r="Q70" i="41" s="1"/>
  <c r="N70" i="41"/>
  <c r="O70" i="41" s="1"/>
  <c r="L70" i="41"/>
  <c r="M70" i="41" s="1"/>
  <c r="K70" i="41"/>
  <c r="J70" i="41"/>
  <c r="AY69" i="41"/>
  <c r="AR69" i="41"/>
  <c r="AO69" i="41"/>
  <c r="AM69" i="41"/>
  <c r="AL69" i="41"/>
  <c r="AJ69" i="41"/>
  <c r="AE69" i="41"/>
  <c r="AF69" i="41" s="1"/>
  <c r="AC69" i="41"/>
  <c r="AB69" i="41"/>
  <c r="X69" i="41"/>
  <c r="Y69" i="41" s="1"/>
  <c r="V69" i="41"/>
  <c r="W69" i="41" s="1"/>
  <c r="T69" i="41"/>
  <c r="U69" i="41" s="1"/>
  <c r="R69" i="41"/>
  <c r="S69" i="41" s="1"/>
  <c r="P69" i="41"/>
  <c r="Q69" i="41" s="1"/>
  <c r="N69" i="41"/>
  <c r="O69" i="41" s="1"/>
  <c r="M69" i="41"/>
  <c r="L69" i="41"/>
  <c r="J69" i="41"/>
  <c r="K69" i="41" s="1"/>
  <c r="AY68" i="41"/>
  <c r="AR68" i="41"/>
  <c r="AO68" i="41"/>
  <c r="AM68" i="41"/>
  <c r="AL68" i="41"/>
  <c r="AJ68" i="41"/>
  <c r="AE68" i="41"/>
  <c r="AF68" i="41" s="1"/>
  <c r="AC68" i="41"/>
  <c r="AB68" i="41"/>
  <c r="X68" i="41"/>
  <c r="Y68" i="41" s="1"/>
  <c r="V68" i="41"/>
  <c r="W68" i="41" s="1"/>
  <c r="T68" i="41"/>
  <c r="U68" i="41" s="1"/>
  <c r="R68" i="41"/>
  <c r="S68" i="41" s="1"/>
  <c r="P68" i="41"/>
  <c r="Q68" i="41" s="1"/>
  <c r="N68" i="41"/>
  <c r="O68" i="41" s="1"/>
  <c r="M68" i="41"/>
  <c r="L68" i="41"/>
  <c r="J68" i="41"/>
  <c r="K68" i="41" s="1"/>
  <c r="AY67" i="41"/>
  <c r="AR67" i="41"/>
  <c r="AO67" i="41"/>
  <c r="AM67" i="41"/>
  <c r="AL67" i="41"/>
  <c r="AJ67" i="41"/>
  <c r="AE67" i="41"/>
  <c r="AF67" i="41" s="1"/>
  <c r="AC67" i="41"/>
  <c r="AB67" i="41"/>
  <c r="X67" i="41"/>
  <c r="Y67" i="41" s="1"/>
  <c r="V67" i="41"/>
  <c r="W67" i="41" s="1"/>
  <c r="T67" i="41"/>
  <c r="U67" i="41" s="1"/>
  <c r="R67" i="41"/>
  <c r="S67" i="41" s="1"/>
  <c r="P67" i="41"/>
  <c r="Q67" i="41" s="1"/>
  <c r="N67" i="41"/>
  <c r="O67" i="41" s="1"/>
  <c r="L67" i="41"/>
  <c r="M67" i="41" s="1"/>
  <c r="J67" i="41"/>
  <c r="K67" i="41" s="1"/>
  <c r="AY66" i="41"/>
  <c r="AR66" i="41"/>
  <c r="AO66" i="41"/>
  <c r="AM66" i="41"/>
  <c r="AL66" i="41"/>
  <c r="AJ66" i="41"/>
  <c r="AE66" i="41"/>
  <c r="AF66" i="41" s="1"/>
  <c r="AC66" i="41"/>
  <c r="AB66" i="41"/>
  <c r="X66" i="41"/>
  <c r="Y66" i="41" s="1"/>
  <c r="V66" i="41"/>
  <c r="W66" i="41" s="1"/>
  <c r="T66" i="41"/>
  <c r="U66" i="41" s="1"/>
  <c r="R66" i="41"/>
  <c r="S66" i="41" s="1"/>
  <c r="P66" i="41"/>
  <c r="Q66" i="41" s="1"/>
  <c r="N66" i="41"/>
  <c r="O66" i="41" s="1"/>
  <c r="L66" i="41"/>
  <c r="M66" i="41" s="1"/>
  <c r="K66" i="41"/>
  <c r="J66" i="41"/>
  <c r="AY65" i="41"/>
  <c r="AR65" i="41"/>
  <c r="AO65" i="41"/>
  <c r="AM65" i="41"/>
  <c r="AL65" i="41"/>
  <c r="AJ65" i="41"/>
  <c r="AE65" i="41"/>
  <c r="AF65" i="41" s="1"/>
  <c r="AC65" i="41"/>
  <c r="AB65" i="41"/>
  <c r="X65" i="41"/>
  <c r="Y65" i="41" s="1"/>
  <c r="V65" i="41"/>
  <c r="W65" i="41" s="1"/>
  <c r="T65" i="41"/>
  <c r="U65" i="41" s="1"/>
  <c r="R65" i="41"/>
  <c r="S65" i="41" s="1"/>
  <c r="P65" i="41"/>
  <c r="Q65" i="41" s="1"/>
  <c r="N65" i="41"/>
  <c r="O65" i="41" s="1"/>
  <c r="L65" i="41"/>
  <c r="M65" i="41" s="1"/>
  <c r="J65" i="41"/>
  <c r="K65" i="41" s="1"/>
  <c r="AY64" i="41"/>
  <c r="AR64" i="41"/>
  <c r="AO64" i="41"/>
  <c r="AM64" i="41"/>
  <c r="AL64" i="41"/>
  <c r="AJ64" i="41"/>
  <c r="AE64" i="41"/>
  <c r="AF64" i="41" s="1"/>
  <c r="AC64" i="41"/>
  <c r="AB64" i="41"/>
  <c r="X64" i="41"/>
  <c r="Y64" i="41" s="1"/>
  <c r="V64" i="41"/>
  <c r="W64" i="41" s="1"/>
  <c r="U64" i="41"/>
  <c r="T64" i="41"/>
  <c r="S64" i="41"/>
  <c r="R64" i="41"/>
  <c r="P64" i="41"/>
  <c r="Q64" i="41" s="1"/>
  <c r="N64" i="41"/>
  <c r="O64" i="41" s="1"/>
  <c r="L64" i="41"/>
  <c r="M64" i="41" s="1"/>
  <c r="J64" i="41"/>
  <c r="K64" i="41" s="1"/>
  <c r="AY63" i="41"/>
  <c r="AR63" i="41"/>
  <c r="AO63" i="41"/>
  <c r="AM63" i="41"/>
  <c r="AL63" i="41"/>
  <c r="AJ63" i="41"/>
  <c r="AE63" i="41"/>
  <c r="AF63" i="41" s="1"/>
  <c r="AC63" i="41"/>
  <c r="AB63" i="41"/>
  <c r="X63" i="41"/>
  <c r="Y63" i="41" s="1"/>
  <c r="V63" i="41"/>
  <c r="W63" i="41" s="1"/>
  <c r="T63" i="41"/>
  <c r="U63" i="41" s="1"/>
  <c r="R63" i="41"/>
  <c r="S63" i="41" s="1"/>
  <c r="Q63" i="41"/>
  <c r="P63" i="41"/>
  <c r="N63" i="41"/>
  <c r="O63" i="41" s="1"/>
  <c r="L63" i="41"/>
  <c r="M63" i="41" s="1"/>
  <c r="J63" i="41"/>
  <c r="K63" i="41" s="1"/>
  <c r="AY62" i="41"/>
  <c r="AR62" i="41"/>
  <c r="AO62" i="41"/>
  <c r="AM62" i="41"/>
  <c r="AL62" i="41"/>
  <c r="AJ62" i="41"/>
  <c r="AF62" i="41"/>
  <c r="AE62" i="41"/>
  <c r="AC62" i="41"/>
  <c r="AB62" i="41"/>
  <c r="X62" i="41"/>
  <c r="Y62" i="41" s="1"/>
  <c r="V62" i="41"/>
  <c r="W62" i="41" s="1"/>
  <c r="T62" i="41"/>
  <c r="U62" i="41" s="1"/>
  <c r="R62" i="41"/>
  <c r="S62" i="41" s="1"/>
  <c r="Q62" i="41"/>
  <c r="P62" i="41"/>
  <c r="N62" i="41"/>
  <c r="O62" i="41" s="1"/>
  <c r="L62" i="41"/>
  <c r="M62" i="41" s="1"/>
  <c r="J62" i="41"/>
  <c r="K62" i="41" s="1"/>
  <c r="AY61" i="41"/>
  <c r="AR61" i="41"/>
  <c r="AO61" i="41"/>
  <c r="AM61" i="41"/>
  <c r="AL61" i="41"/>
  <c r="AJ61" i="41"/>
  <c r="AF61" i="41"/>
  <c r="AE61" i="41"/>
  <c r="AC61" i="41"/>
  <c r="AB61" i="41"/>
  <c r="X61" i="41"/>
  <c r="Y61" i="41" s="1"/>
  <c r="V61" i="41"/>
  <c r="W61" i="41" s="1"/>
  <c r="T61" i="41"/>
  <c r="U61" i="41" s="1"/>
  <c r="R61" i="41"/>
  <c r="S61" i="41" s="1"/>
  <c r="Q61" i="41"/>
  <c r="P61" i="41"/>
  <c r="N61" i="41"/>
  <c r="O61" i="41" s="1"/>
  <c r="L61" i="41"/>
  <c r="M61" i="41" s="1"/>
  <c r="J61" i="41"/>
  <c r="K61" i="41" s="1"/>
  <c r="AY60" i="41"/>
  <c r="AR60" i="41"/>
  <c r="AO60" i="41"/>
  <c r="AM60" i="41"/>
  <c r="AL60" i="41"/>
  <c r="AJ60" i="41"/>
  <c r="AE60" i="41"/>
  <c r="AF60" i="41" s="1"/>
  <c r="AC60" i="41"/>
  <c r="AB60" i="41"/>
  <c r="Y60" i="41"/>
  <c r="X60" i="41"/>
  <c r="W60" i="41"/>
  <c r="V60" i="41"/>
  <c r="T60" i="41"/>
  <c r="U60" i="41" s="1"/>
  <c r="R60" i="41"/>
  <c r="S60" i="41" s="1"/>
  <c r="Q60" i="41"/>
  <c r="P60" i="41"/>
  <c r="O60" i="41"/>
  <c r="N60" i="41"/>
  <c r="M60" i="41"/>
  <c r="L60" i="41"/>
  <c r="J60" i="41"/>
  <c r="K60" i="41" s="1"/>
  <c r="AY59" i="41"/>
  <c r="AR59" i="41"/>
  <c r="AO59" i="41"/>
  <c r="AM59" i="41"/>
  <c r="AL59" i="41"/>
  <c r="AJ59" i="41"/>
  <c r="AE59" i="41"/>
  <c r="AF59" i="41" s="1"/>
  <c r="AC59" i="41"/>
  <c r="AB59" i="41"/>
  <c r="X59" i="41"/>
  <c r="Y59" i="41" s="1"/>
  <c r="V59" i="41"/>
  <c r="W59" i="41" s="1"/>
  <c r="T59" i="41"/>
  <c r="U59" i="41" s="1"/>
  <c r="R59" i="41"/>
  <c r="S59" i="41" s="1"/>
  <c r="P59" i="41"/>
  <c r="Q59" i="41" s="1"/>
  <c r="N59" i="41"/>
  <c r="O59" i="41" s="1"/>
  <c r="M59" i="41"/>
  <c r="L59" i="41"/>
  <c r="K59" i="41"/>
  <c r="J59" i="41"/>
  <c r="AY58" i="41"/>
  <c r="AR58" i="41"/>
  <c r="AO58" i="41"/>
  <c r="AM58" i="41"/>
  <c r="AL58" i="41"/>
  <c r="AJ58" i="41"/>
  <c r="AE58" i="41"/>
  <c r="AF58" i="41" s="1"/>
  <c r="AC58" i="41"/>
  <c r="AB58" i="41"/>
  <c r="X58" i="41"/>
  <c r="Y58" i="41" s="1"/>
  <c r="V58" i="41"/>
  <c r="W58" i="41" s="1"/>
  <c r="T58" i="41"/>
  <c r="U58" i="41" s="1"/>
  <c r="R58" i="41"/>
  <c r="S58" i="41" s="1"/>
  <c r="P58" i="41"/>
  <c r="Q58" i="41" s="1"/>
  <c r="N58" i="41"/>
  <c r="O58" i="41" s="1"/>
  <c r="L58" i="41"/>
  <c r="M58" i="41" s="1"/>
  <c r="J58" i="41"/>
  <c r="K58" i="41" s="1"/>
  <c r="AY57" i="41"/>
  <c r="AR57" i="41"/>
  <c r="AO57" i="41"/>
  <c r="AM57" i="41"/>
  <c r="AL57" i="41"/>
  <c r="AJ57" i="41"/>
  <c r="AF57" i="41"/>
  <c r="AE57" i="41"/>
  <c r="AC57" i="41"/>
  <c r="AB57" i="41"/>
  <c r="X57" i="41"/>
  <c r="Y57" i="41" s="1"/>
  <c r="V57" i="41"/>
  <c r="W57" i="41" s="1"/>
  <c r="U57" i="41"/>
  <c r="T57" i="41"/>
  <c r="S57" i="41"/>
  <c r="R57" i="41"/>
  <c r="Q57" i="41"/>
  <c r="P57" i="41"/>
  <c r="N57" i="41"/>
  <c r="O57" i="41" s="1"/>
  <c r="L57" i="41"/>
  <c r="M57" i="41" s="1"/>
  <c r="J57" i="41"/>
  <c r="K57" i="41" s="1"/>
  <c r="AY56" i="41"/>
  <c r="AR56" i="41"/>
  <c r="AO56" i="41"/>
  <c r="AM56" i="41"/>
  <c r="AL56" i="41"/>
  <c r="AJ56" i="41"/>
  <c r="AE56" i="41"/>
  <c r="AF56" i="41" s="1"/>
  <c r="AC56" i="41"/>
  <c r="AB56" i="41"/>
  <c r="X56" i="41"/>
  <c r="Y56" i="41" s="1"/>
  <c r="V56" i="41"/>
  <c r="W56" i="41" s="1"/>
  <c r="T56" i="41"/>
  <c r="U56" i="41" s="1"/>
  <c r="R56" i="41"/>
  <c r="S56" i="41" s="1"/>
  <c r="Q56" i="41"/>
  <c r="P56" i="41"/>
  <c r="O56" i="41"/>
  <c r="N56" i="41"/>
  <c r="M56" i="41"/>
  <c r="L56" i="41"/>
  <c r="J56" i="41"/>
  <c r="K56" i="41" s="1"/>
  <c r="AY55" i="41"/>
  <c r="AR55" i="41"/>
  <c r="AO55" i="41"/>
  <c r="AM55" i="41"/>
  <c r="AL55" i="41"/>
  <c r="AJ55" i="41"/>
  <c r="AE55" i="41"/>
  <c r="AF55" i="41" s="1"/>
  <c r="AC55" i="41"/>
  <c r="AB55" i="41"/>
  <c r="X55" i="41"/>
  <c r="Y55" i="41" s="1"/>
  <c r="V55" i="41"/>
  <c r="W55" i="41" s="1"/>
  <c r="U55" i="41"/>
  <c r="T55" i="41"/>
  <c r="R55" i="41"/>
  <c r="S55" i="41" s="1"/>
  <c r="P55" i="41"/>
  <c r="Q55" i="41" s="1"/>
  <c r="N55" i="41"/>
  <c r="O55" i="41" s="1"/>
  <c r="M55" i="41"/>
  <c r="L55" i="41"/>
  <c r="K55" i="41"/>
  <c r="J55" i="41"/>
  <c r="AY54" i="41"/>
  <c r="AR54" i="41"/>
  <c r="AO54" i="41"/>
  <c r="AM54" i="41"/>
  <c r="AL54" i="41"/>
  <c r="AJ54" i="41"/>
  <c r="AF54" i="41"/>
  <c r="AE54" i="41"/>
  <c r="AC54" i="41"/>
  <c r="AB54" i="41"/>
  <c r="Y54" i="41"/>
  <c r="X54" i="41"/>
  <c r="W54" i="41"/>
  <c r="V54" i="41"/>
  <c r="U54" i="41"/>
  <c r="T54" i="41"/>
  <c r="R54" i="41"/>
  <c r="S54" i="41" s="1"/>
  <c r="P54" i="41"/>
  <c r="Q54" i="41" s="1"/>
  <c r="N54" i="41"/>
  <c r="O54" i="41" s="1"/>
  <c r="L54" i="41"/>
  <c r="M54" i="41" s="1"/>
  <c r="J54" i="41"/>
  <c r="K54" i="41" s="1"/>
  <c r="AY53" i="41"/>
  <c r="AR53" i="41"/>
  <c r="AO53" i="41"/>
  <c r="AM53" i="41"/>
  <c r="AL53" i="41"/>
  <c r="AJ53" i="41"/>
  <c r="AF53" i="41"/>
  <c r="AE53" i="41"/>
  <c r="AC53" i="41"/>
  <c r="AB53" i="41"/>
  <c r="X53" i="41"/>
  <c r="Y53" i="41" s="1"/>
  <c r="V53" i="41"/>
  <c r="W53" i="41" s="1"/>
  <c r="U53" i="41"/>
  <c r="T53" i="41"/>
  <c r="S53" i="41"/>
  <c r="R53" i="41"/>
  <c r="Q53" i="41"/>
  <c r="P53" i="41"/>
  <c r="N53" i="41"/>
  <c r="O53" i="41" s="1"/>
  <c r="L53" i="41"/>
  <c r="M53" i="41" s="1"/>
  <c r="J53" i="41"/>
  <c r="K53" i="41" s="1"/>
  <c r="AY52" i="41"/>
  <c r="AR52" i="41"/>
  <c r="AO52" i="41"/>
  <c r="AM52" i="41"/>
  <c r="AL52" i="41"/>
  <c r="AJ52" i="41"/>
  <c r="AE52" i="41"/>
  <c r="AF52" i="41" s="1"/>
  <c r="AC52" i="41"/>
  <c r="AB52" i="41"/>
  <c r="Y52" i="41"/>
  <c r="X52" i="41"/>
  <c r="V52" i="41"/>
  <c r="W52" i="41" s="1"/>
  <c r="T52" i="41"/>
  <c r="U52" i="41" s="1"/>
  <c r="R52" i="41"/>
  <c r="S52" i="41" s="1"/>
  <c r="P52" i="41"/>
  <c r="Q52" i="41" s="1"/>
  <c r="N52" i="41"/>
  <c r="O52" i="41" s="1"/>
  <c r="L52" i="41"/>
  <c r="M52" i="41" s="1"/>
  <c r="J52" i="41"/>
  <c r="K52" i="41" s="1"/>
  <c r="AY51" i="41"/>
  <c r="AR51" i="41"/>
  <c r="AO51" i="41"/>
  <c r="AM51" i="41"/>
  <c r="AL51" i="41"/>
  <c r="AJ51" i="41"/>
  <c r="AF51" i="41"/>
  <c r="AE51" i="41"/>
  <c r="AC51" i="41"/>
  <c r="AB51" i="41"/>
  <c r="Y51" i="41"/>
  <c r="X51" i="41"/>
  <c r="V51" i="41"/>
  <c r="W51" i="41" s="1"/>
  <c r="T51" i="41"/>
  <c r="U51" i="41" s="1"/>
  <c r="R51" i="41"/>
  <c r="S51" i="41" s="1"/>
  <c r="P51" i="41"/>
  <c r="Q51" i="41" s="1"/>
  <c r="N51" i="41"/>
  <c r="O51" i="41" s="1"/>
  <c r="L51" i="41"/>
  <c r="M51" i="41" s="1"/>
  <c r="K51" i="41"/>
  <c r="J51" i="41"/>
  <c r="AY50" i="41"/>
  <c r="AR50" i="41"/>
  <c r="AO50" i="41"/>
  <c r="AM50" i="41"/>
  <c r="AL50" i="41"/>
  <c r="AJ50" i="41"/>
  <c r="AE50" i="41"/>
  <c r="AF50" i="41" s="1"/>
  <c r="AC50" i="41"/>
  <c r="AB50" i="41"/>
  <c r="X50" i="41"/>
  <c r="Y50" i="41" s="1"/>
  <c r="V50" i="41"/>
  <c r="W50" i="41" s="1"/>
  <c r="U50" i="41"/>
  <c r="T50" i="41"/>
  <c r="R50" i="41"/>
  <c r="S50" i="41" s="1"/>
  <c r="P50" i="41"/>
  <c r="Q50" i="41" s="1"/>
  <c r="N50" i="41"/>
  <c r="O50" i="41" s="1"/>
  <c r="L50" i="41"/>
  <c r="M50" i="41" s="1"/>
  <c r="J50" i="41"/>
  <c r="K50" i="41" s="1"/>
  <c r="AY49" i="41"/>
  <c r="AR49" i="41"/>
  <c r="AO49" i="41"/>
  <c r="AM49" i="41"/>
  <c r="AL49" i="41"/>
  <c r="AJ49" i="41"/>
  <c r="AE49" i="41"/>
  <c r="AF49" i="41" s="1"/>
  <c r="AC49" i="41"/>
  <c r="AB49" i="41"/>
  <c r="X49" i="41"/>
  <c r="Y49" i="41" s="1"/>
  <c r="V49" i="41"/>
  <c r="W49" i="41" s="1"/>
  <c r="U49" i="41"/>
  <c r="T49" i="41"/>
  <c r="S49" i="41"/>
  <c r="R49" i="41"/>
  <c r="Q49" i="41"/>
  <c r="P49" i="41"/>
  <c r="N49" i="41"/>
  <c r="O49" i="41" s="1"/>
  <c r="L49" i="41"/>
  <c r="M49" i="41" s="1"/>
  <c r="J49" i="41"/>
  <c r="K49" i="41" s="1"/>
  <c r="AY48" i="41"/>
  <c r="AR48" i="41"/>
  <c r="AO48" i="41"/>
  <c r="AM48" i="41"/>
  <c r="AL48" i="41"/>
  <c r="AJ48" i="41"/>
  <c r="AE48" i="41"/>
  <c r="AF48" i="41" s="1"/>
  <c r="AC48" i="41"/>
  <c r="AB48" i="41"/>
  <c r="X48" i="41"/>
  <c r="Y48" i="41" s="1"/>
  <c r="V48" i="41"/>
  <c r="W48" i="41" s="1"/>
  <c r="T48" i="41"/>
  <c r="U48" i="41" s="1"/>
  <c r="R48" i="41"/>
  <c r="S48" i="41" s="1"/>
  <c r="Q48" i="41"/>
  <c r="P48" i="41"/>
  <c r="N48" i="41"/>
  <c r="O48" i="41" s="1"/>
  <c r="L48" i="41"/>
  <c r="M48" i="41" s="1"/>
  <c r="J48" i="41"/>
  <c r="K48" i="41" s="1"/>
  <c r="AY47" i="41"/>
  <c r="AR47" i="41"/>
  <c r="AO47" i="41"/>
  <c r="AM47" i="41"/>
  <c r="AL47" i="41"/>
  <c r="AJ47" i="41"/>
  <c r="AF47" i="41"/>
  <c r="AE47" i="41"/>
  <c r="AC47" i="41"/>
  <c r="AB47" i="41"/>
  <c r="X47" i="41"/>
  <c r="Y47" i="41" s="1"/>
  <c r="V47" i="41"/>
  <c r="W47" i="41" s="1"/>
  <c r="T47" i="41"/>
  <c r="U47" i="41" s="1"/>
  <c r="R47" i="41"/>
  <c r="S47" i="41" s="1"/>
  <c r="P47" i="41"/>
  <c r="Q47" i="41" s="1"/>
  <c r="N47" i="41"/>
  <c r="O47" i="41" s="1"/>
  <c r="M47" i="41"/>
  <c r="L47" i="41"/>
  <c r="K47" i="41"/>
  <c r="J47" i="41"/>
  <c r="AY46" i="41"/>
  <c r="AR46" i="41"/>
  <c r="AO46" i="41"/>
  <c r="AM46" i="41"/>
  <c r="AL46" i="41"/>
  <c r="AJ46" i="41"/>
  <c r="AE46" i="41"/>
  <c r="AF46" i="41" s="1"/>
  <c r="AC46" i="41"/>
  <c r="AB46" i="41"/>
  <c r="X46" i="41"/>
  <c r="Y46" i="41" s="1"/>
  <c r="W46" i="41"/>
  <c r="V46" i="41"/>
  <c r="U46" i="41"/>
  <c r="T46" i="41"/>
  <c r="R46" i="41"/>
  <c r="S46" i="41" s="1"/>
  <c r="P46" i="41"/>
  <c r="Q46" i="41" s="1"/>
  <c r="O46" i="41"/>
  <c r="N46" i="41"/>
  <c r="L46" i="41"/>
  <c r="M46" i="41" s="1"/>
  <c r="J46" i="41"/>
  <c r="K46" i="41" s="1"/>
  <c r="AY45" i="41"/>
  <c r="AR45" i="41"/>
  <c r="AO45" i="41"/>
  <c r="AM45" i="41"/>
  <c r="AL45" i="41"/>
  <c r="AJ45" i="41"/>
  <c r="AE45" i="41"/>
  <c r="AF45" i="41" s="1"/>
  <c r="AC45" i="41"/>
  <c r="AB45" i="41"/>
  <c r="X45" i="41"/>
  <c r="Y45" i="41" s="1"/>
  <c r="V45" i="41"/>
  <c r="W45" i="41" s="1"/>
  <c r="U45" i="41"/>
  <c r="T45" i="41"/>
  <c r="S45" i="41"/>
  <c r="R45" i="41"/>
  <c r="P45" i="41"/>
  <c r="Q45" i="41" s="1"/>
  <c r="N45" i="41"/>
  <c r="O45" i="41" s="1"/>
  <c r="L45" i="41"/>
  <c r="M45" i="41" s="1"/>
  <c r="J45" i="41"/>
  <c r="K45" i="41" s="1"/>
  <c r="AY44" i="41"/>
  <c r="AR44" i="41"/>
  <c r="AO44" i="41"/>
  <c r="AM44" i="41"/>
  <c r="AL44" i="41"/>
  <c r="AJ44" i="41"/>
  <c r="AF44" i="41"/>
  <c r="AE44" i="41"/>
  <c r="AC44" i="41"/>
  <c r="AB44" i="41"/>
  <c r="Y44" i="41"/>
  <c r="X44" i="41"/>
  <c r="W44" i="41"/>
  <c r="V44" i="41"/>
  <c r="U44" i="41"/>
  <c r="T44" i="41"/>
  <c r="R44" i="41"/>
  <c r="S44" i="41" s="1"/>
  <c r="P44" i="41"/>
  <c r="Q44" i="41" s="1"/>
  <c r="N44" i="41"/>
  <c r="O44" i="41" s="1"/>
  <c r="L44" i="41"/>
  <c r="M44" i="41" s="1"/>
  <c r="J44" i="41"/>
  <c r="K44" i="41" s="1"/>
  <c r="AY43" i="41"/>
  <c r="AZ43" i="41" s="1"/>
  <c r="AR43" i="41"/>
  <c r="AO43" i="41"/>
  <c r="AM43" i="41"/>
  <c r="AL43" i="41"/>
  <c r="AJ43" i="41"/>
  <c r="AE43" i="41"/>
  <c r="AF43" i="41" s="1"/>
  <c r="AC43" i="41"/>
  <c r="AB43" i="41"/>
  <c r="X43" i="41"/>
  <c r="Y43" i="41" s="1"/>
  <c r="V43" i="41"/>
  <c r="W43" i="41" s="1"/>
  <c r="T43" i="41"/>
  <c r="U43" i="41" s="1"/>
  <c r="R43" i="41"/>
  <c r="S43" i="41" s="1"/>
  <c r="P43" i="41"/>
  <c r="Q43" i="41" s="1"/>
  <c r="N43" i="41"/>
  <c r="O43" i="41" s="1"/>
  <c r="L43" i="41"/>
  <c r="M43" i="41" s="1"/>
  <c r="J43" i="41"/>
  <c r="K43" i="41" s="1"/>
  <c r="AY42" i="41"/>
  <c r="AZ42" i="41" s="1"/>
  <c r="AR42" i="41"/>
  <c r="AO42" i="41"/>
  <c r="AM42" i="41"/>
  <c r="AL42" i="41"/>
  <c r="AJ42" i="41"/>
  <c r="AE42" i="41"/>
  <c r="AF42" i="41" s="1"/>
  <c r="AC42" i="41"/>
  <c r="AB42" i="41"/>
  <c r="X42" i="41"/>
  <c r="Y42" i="41" s="1"/>
  <c r="V42" i="41"/>
  <c r="W42" i="41" s="1"/>
  <c r="T42" i="41"/>
  <c r="U42" i="41" s="1"/>
  <c r="R42" i="41"/>
  <c r="S42" i="41" s="1"/>
  <c r="P42" i="41"/>
  <c r="Q42" i="41" s="1"/>
  <c r="N42" i="41"/>
  <c r="O42" i="41" s="1"/>
  <c r="L42" i="41"/>
  <c r="M42" i="41" s="1"/>
  <c r="J42" i="41"/>
  <c r="K42" i="41" s="1"/>
  <c r="AY41" i="41"/>
  <c r="AZ41" i="41" s="1"/>
  <c r="AR41" i="41"/>
  <c r="AO41" i="41"/>
  <c r="AM41" i="41"/>
  <c r="AL41" i="41"/>
  <c r="AJ41" i="41"/>
  <c r="AE41" i="41"/>
  <c r="AF41" i="41" s="1"/>
  <c r="AC41" i="41"/>
  <c r="AB41" i="41"/>
  <c r="X41" i="41"/>
  <c r="Y41" i="41" s="1"/>
  <c r="V41" i="41"/>
  <c r="W41" i="41" s="1"/>
  <c r="T41" i="41"/>
  <c r="U41" i="41" s="1"/>
  <c r="R41" i="41"/>
  <c r="S41" i="41" s="1"/>
  <c r="P41" i="41"/>
  <c r="Q41" i="41" s="1"/>
  <c r="N41" i="41"/>
  <c r="O41" i="41" s="1"/>
  <c r="L41" i="41"/>
  <c r="M41" i="41" s="1"/>
  <c r="J41" i="41"/>
  <c r="K41" i="41" s="1"/>
  <c r="AY40" i="41"/>
  <c r="AZ40" i="41" s="1"/>
  <c r="AR40" i="41"/>
  <c r="AO40" i="41"/>
  <c r="AM40" i="41"/>
  <c r="AL40" i="41"/>
  <c r="AJ40" i="41"/>
  <c r="AE40" i="41"/>
  <c r="AF40" i="41" s="1"/>
  <c r="AC40" i="41"/>
  <c r="AB40" i="41"/>
  <c r="X40" i="41"/>
  <c r="Y40" i="41" s="1"/>
  <c r="V40" i="41"/>
  <c r="W40" i="41" s="1"/>
  <c r="T40" i="41"/>
  <c r="U40" i="41" s="1"/>
  <c r="R40" i="41"/>
  <c r="S40" i="41" s="1"/>
  <c r="Q40" i="41"/>
  <c r="P40" i="41"/>
  <c r="N40" i="41"/>
  <c r="O40" i="41" s="1"/>
  <c r="L40" i="41"/>
  <c r="M40" i="41" s="1"/>
  <c r="J40" i="41"/>
  <c r="K40" i="41" s="1"/>
  <c r="AY39" i="41"/>
  <c r="AZ39" i="41" s="1"/>
  <c r="AR39" i="41"/>
  <c r="AO39" i="41"/>
  <c r="AM39" i="41"/>
  <c r="AL39" i="41"/>
  <c r="AJ39" i="41"/>
  <c r="AF39" i="41"/>
  <c r="AE39" i="41"/>
  <c r="AC39" i="41"/>
  <c r="AB39" i="41"/>
  <c r="X39" i="41"/>
  <c r="Y39" i="41" s="1"/>
  <c r="V39" i="41"/>
  <c r="W39" i="41" s="1"/>
  <c r="T39" i="41"/>
  <c r="U39" i="41" s="1"/>
  <c r="R39" i="41"/>
  <c r="S39" i="41" s="1"/>
  <c r="P39" i="41"/>
  <c r="Q39" i="41" s="1"/>
  <c r="N39" i="41"/>
  <c r="O39" i="41" s="1"/>
  <c r="M39" i="41"/>
  <c r="L39" i="41"/>
  <c r="J39" i="41"/>
  <c r="K39" i="41" s="1"/>
  <c r="AY38" i="41"/>
  <c r="AZ38" i="41" s="1"/>
  <c r="AR38" i="41"/>
  <c r="AO38" i="41"/>
  <c r="AM38" i="41"/>
  <c r="AL38" i="41"/>
  <c r="AJ38" i="41"/>
  <c r="AE38" i="41"/>
  <c r="AF38" i="41" s="1"/>
  <c r="AC38" i="41"/>
  <c r="AB38" i="41"/>
  <c r="X38" i="41"/>
  <c r="Y38" i="41" s="1"/>
  <c r="W38" i="41"/>
  <c r="V38" i="41"/>
  <c r="T38" i="41"/>
  <c r="U38" i="41" s="1"/>
  <c r="R38" i="41"/>
  <c r="S38" i="41" s="1"/>
  <c r="P38" i="41"/>
  <c r="Q38" i="41" s="1"/>
  <c r="N38" i="41"/>
  <c r="O38" i="41" s="1"/>
  <c r="L38" i="41"/>
  <c r="M38" i="41" s="1"/>
  <c r="J38" i="41"/>
  <c r="K38" i="41" s="1"/>
  <c r="AY37" i="41"/>
  <c r="AZ37" i="41" s="1"/>
  <c r="AR37" i="41"/>
  <c r="AO37" i="41"/>
  <c r="AM37" i="41"/>
  <c r="AL37" i="41"/>
  <c r="AJ37" i="41"/>
  <c r="AE37" i="41"/>
  <c r="AF37" i="41" s="1"/>
  <c r="AC37" i="41"/>
  <c r="AB37" i="41"/>
  <c r="X37" i="41"/>
  <c r="Y37" i="41" s="1"/>
  <c r="V37" i="41"/>
  <c r="W37" i="41" s="1"/>
  <c r="T37" i="41"/>
  <c r="U37" i="41" s="1"/>
  <c r="R37" i="41"/>
  <c r="S37" i="41" s="1"/>
  <c r="P37" i="41"/>
  <c r="Q37" i="41" s="1"/>
  <c r="N37" i="41"/>
  <c r="O37" i="41" s="1"/>
  <c r="L37" i="41"/>
  <c r="M37" i="41" s="1"/>
  <c r="J37" i="41"/>
  <c r="K37" i="41" s="1"/>
  <c r="AY36" i="41"/>
  <c r="AZ36" i="41" s="1"/>
  <c r="AR36" i="41"/>
  <c r="AO36" i="41"/>
  <c r="AM36" i="41"/>
  <c r="AL36" i="41"/>
  <c r="AJ36" i="41"/>
  <c r="AE36" i="41"/>
  <c r="AF36" i="41" s="1"/>
  <c r="AC36" i="41"/>
  <c r="AB36" i="41"/>
  <c r="Y36" i="41"/>
  <c r="X36" i="41"/>
  <c r="V36" i="41"/>
  <c r="W36" i="41" s="1"/>
  <c r="T36" i="41"/>
  <c r="U36" i="41" s="1"/>
  <c r="R36" i="41"/>
  <c r="S36" i="41" s="1"/>
  <c r="P36" i="41"/>
  <c r="Q36" i="41" s="1"/>
  <c r="N36" i="41"/>
  <c r="O36" i="41" s="1"/>
  <c r="L36" i="41"/>
  <c r="M36" i="41" s="1"/>
  <c r="J36" i="41"/>
  <c r="K36" i="41" s="1"/>
  <c r="AY35" i="41"/>
  <c r="AZ35" i="41" s="1"/>
  <c r="AR35" i="41"/>
  <c r="AO35" i="41"/>
  <c r="AM35" i="41"/>
  <c r="AL35" i="41"/>
  <c r="AJ35" i="41"/>
  <c r="AE35" i="41"/>
  <c r="AF35" i="41" s="1"/>
  <c r="AC35" i="41"/>
  <c r="AB35" i="41"/>
  <c r="X35" i="41"/>
  <c r="Y35" i="41" s="1"/>
  <c r="V35" i="41"/>
  <c r="W35" i="41" s="1"/>
  <c r="T35" i="41"/>
  <c r="U35" i="41" s="1"/>
  <c r="R35" i="41"/>
  <c r="S35" i="41" s="1"/>
  <c r="P35" i="41"/>
  <c r="Q35" i="41" s="1"/>
  <c r="N35" i="41"/>
  <c r="O35" i="41" s="1"/>
  <c r="L35" i="41"/>
  <c r="M35" i="41" s="1"/>
  <c r="J35" i="41"/>
  <c r="K35" i="41" s="1"/>
  <c r="AY34" i="41"/>
  <c r="AZ34" i="41" s="1"/>
  <c r="AR34" i="41"/>
  <c r="AO34" i="41"/>
  <c r="AM34" i="41"/>
  <c r="AL34" i="41"/>
  <c r="AJ34" i="41"/>
  <c r="AE34" i="41"/>
  <c r="AF34" i="41" s="1"/>
  <c r="AC34" i="41"/>
  <c r="AB34" i="41"/>
  <c r="X34" i="41"/>
  <c r="Y34" i="41" s="1"/>
  <c r="V34" i="41"/>
  <c r="W34" i="41" s="1"/>
  <c r="T34" i="41"/>
  <c r="U34" i="41" s="1"/>
  <c r="R34" i="41"/>
  <c r="S34" i="41" s="1"/>
  <c r="P34" i="41"/>
  <c r="Q34" i="41" s="1"/>
  <c r="N34" i="41"/>
  <c r="O34" i="41" s="1"/>
  <c r="M34" i="41"/>
  <c r="L34" i="41"/>
  <c r="J34" i="41"/>
  <c r="K34" i="41" s="1"/>
  <c r="AY33" i="41"/>
  <c r="AZ33" i="41" s="1"/>
  <c r="AR33" i="41"/>
  <c r="AO33" i="41"/>
  <c r="AM33" i="41"/>
  <c r="AL33" i="41"/>
  <c r="AJ33" i="41"/>
  <c r="AE33" i="41"/>
  <c r="AF33" i="41" s="1"/>
  <c r="AC33" i="41"/>
  <c r="AB33" i="41"/>
  <c r="X33" i="41"/>
  <c r="Y33" i="41" s="1"/>
  <c r="V33" i="41"/>
  <c r="W33" i="41" s="1"/>
  <c r="T33" i="41"/>
  <c r="U33" i="41" s="1"/>
  <c r="R33" i="41"/>
  <c r="S33" i="41" s="1"/>
  <c r="P33" i="41"/>
  <c r="Q33" i="41" s="1"/>
  <c r="N33" i="41"/>
  <c r="O33" i="41" s="1"/>
  <c r="L33" i="41"/>
  <c r="M33" i="41" s="1"/>
  <c r="J33" i="41"/>
  <c r="K33" i="41" s="1"/>
  <c r="AY32" i="41"/>
  <c r="AZ32" i="41" s="1"/>
  <c r="AR32" i="41"/>
  <c r="AO32" i="41"/>
  <c r="AM32" i="41"/>
  <c r="AL32" i="41"/>
  <c r="AJ32" i="41"/>
  <c r="AE32" i="41"/>
  <c r="AF32" i="41" s="1"/>
  <c r="AC32" i="41"/>
  <c r="AB32" i="41"/>
  <c r="X32" i="41"/>
  <c r="Y32" i="41" s="1"/>
  <c r="V32" i="41"/>
  <c r="W32" i="41" s="1"/>
  <c r="T32" i="41"/>
  <c r="U32" i="41" s="1"/>
  <c r="R32" i="41"/>
  <c r="S32" i="41" s="1"/>
  <c r="P32" i="41"/>
  <c r="Q32" i="41" s="1"/>
  <c r="N32" i="41"/>
  <c r="O32" i="41" s="1"/>
  <c r="L32" i="41"/>
  <c r="M32" i="41" s="1"/>
  <c r="J32" i="41"/>
  <c r="K32" i="41" s="1"/>
  <c r="AY31" i="41"/>
  <c r="AZ31" i="41" s="1"/>
  <c r="AX31" i="41"/>
  <c r="AT31" i="41"/>
  <c r="AR31" i="41"/>
  <c r="AO31" i="41"/>
  <c r="AM31" i="41"/>
  <c r="AL31" i="41"/>
  <c r="AJ31" i="41"/>
  <c r="AE31" i="41"/>
  <c r="AF31" i="41" s="1"/>
  <c r="AC31" i="41"/>
  <c r="AB31" i="41"/>
  <c r="X31" i="41"/>
  <c r="Y31" i="41" s="1"/>
  <c r="V31" i="41"/>
  <c r="W31" i="41" s="1"/>
  <c r="T31" i="41"/>
  <c r="U31" i="41" s="1"/>
  <c r="R31" i="41"/>
  <c r="S31" i="41" s="1"/>
  <c r="P31" i="41"/>
  <c r="Q31" i="41" s="1"/>
  <c r="N31" i="41"/>
  <c r="O31" i="41" s="1"/>
  <c r="L31" i="41"/>
  <c r="M31" i="41" s="1"/>
  <c r="J31" i="41"/>
  <c r="K31" i="41" s="1"/>
  <c r="AY30" i="41"/>
  <c r="AZ30" i="41" s="1"/>
  <c r="AX30" i="41"/>
  <c r="AV30" i="41"/>
  <c r="AT30" i="41"/>
  <c r="AR30" i="41"/>
  <c r="AO30" i="41"/>
  <c r="AM30" i="41"/>
  <c r="AL30" i="41"/>
  <c r="AJ30" i="41"/>
  <c r="AE30" i="41"/>
  <c r="AF30" i="41" s="1"/>
  <c r="AC30" i="41"/>
  <c r="AB30" i="41"/>
  <c r="X30" i="41"/>
  <c r="Y30" i="41" s="1"/>
  <c r="V30" i="41"/>
  <c r="W30" i="41" s="1"/>
  <c r="T30" i="41"/>
  <c r="U30" i="41" s="1"/>
  <c r="R30" i="41"/>
  <c r="S30" i="41" s="1"/>
  <c r="P30" i="41"/>
  <c r="Q30" i="41" s="1"/>
  <c r="N30" i="41"/>
  <c r="O30" i="41" s="1"/>
  <c r="L30" i="41"/>
  <c r="M30" i="41" s="1"/>
  <c r="J30" i="41"/>
  <c r="K30" i="41" s="1"/>
  <c r="AY29" i="41"/>
  <c r="AZ29" i="41" s="1"/>
  <c r="AX29" i="41"/>
  <c r="AV29" i="41"/>
  <c r="AT29" i="41"/>
  <c r="AR29" i="41"/>
  <c r="AO29" i="41"/>
  <c r="AM29" i="41"/>
  <c r="AL29" i="41"/>
  <c r="AJ29" i="41"/>
  <c r="AE29" i="41"/>
  <c r="AF29" i="41" s="1"/>
  <c r="AC29" i="41"/>
  <c r="AB29" i="41"/>
  <c r="X29" i="41"/>
  <c r="Y29" i="41" s="1"/>
  <c r="V29" i="41"/>
  <c r="W29" i="41" s="1"/>
  <c r="T29" i="41"/>
  <c r="U29" i="41" s="1"/>
  <c r="R29" i="41"/>
  <c r="S29" i="41" s="1"/>
  <c r="Q29" i="41"/>
  <c r="P29" i="41"/>
  <c r="N29" i="41"/>
  <c r="O29" i="41" s="1"/>
  <c r="L29" i="41"/>
  <c r="M29" i="41" s="1"/>
  <c r="J29" i="41"/>
  <c r="K29" i="41" s="1"/>
  <c r="AY28" i="41"/>
  <c r="AZ28" i="41" s="1"/>
  <c r="AX28" i="41"/>
  <c r="AV28" i="41"/>
  <c r="AT28" i="41"/>
  <c r="AR28" i="41"/>
  <c r="AO28" i="41"/>
  <c r="AM28" i="41"/>
  <c r="AL28" i="41"/>
  <c r="AJ28" i="41"/>
  <c r="AE28" i="41"/>
  <c r="AF28" i="41" s="1"/>
  <c r="AC28" i="41"/>
  <c r="AB28" i="41"/>
  <c r="X28" i="41"/>
  <c r="Y28" i="41" s="1"/>
  <c r="V28" i="41"/>
  <c r="W28" i="41" s="1"/>
  <c r="T28" i="41"/>
  <c r="U28" i="41" s="1"/>
  <c r="R28" i="41"/>
  <c r="S28" i="41" s="1"/>
  <c r="P28" i="41"/>
  <c r="Q28" i="41" s="1"/>
  <c r="N28" i="41"/>
  <c r="O28" i="41" s="1"/>
  <c r="L28" i="41"/>
  <c r="M28" i="41" s="1"/>
  <c r="J28" i="41"/>
  <c r="K28" i="41" s="1"/>
  <c r="AY27" i="41"/>
  <c r="AZ27" i="41" s="1"/>
  <c r="AX27" i="41"/>
  <c r="AV27" i="41"/>
  <c r="AT27" i="41"/>
  <c r="AR27" i="41"/>
  <c r="AO27" i="41"/>
  <c r="AM27" i="41"/>
  <c r="AL27" i="41"/>
  <c r="AJ27" i="41"/>
  <c r="AE27" i="41"/>
  <c r="AF27" i="41" s="1"/>
  <c r="AC27" i="41"/>
  <c r="AB27" i="41"/>
  <c r="X27" i="41"/>
  <c r="Y27" i="41" s="1"/>
  <c r="V27" i="41"/>
  <c r="W27" i="41" s="1"/>
  <c r="T27" i="41"/>
  <c r="U27" i="41" s="1"/>
  <c r="S27" i="41"/>
  <c r="R27" i="41"/>
  <c r="P27" i="41"/>
  <c r="Q27" i="41" s="1"/>
  <c r="N27" i="41"/>
  <c r="O27" i="41" s="1"/>
  <c r="L27" i="41"/>
  <c r="M27" i="41" s="1"/>
  <c r="J27" i="41"/>
  <c r="K27" i="41" s="1"/>
  <c r="AY26" i="41"/>
  <c r="AZ26" i="41" s="1"/>
  <c r="AX26" i="41"/>
  <c r="AV26" i="41"/>
  <c r="AT26" i="41"/>
  <c r="AR26" i="41"/>
  <c r="AO26" i="41"/>
  <c r="AM26" i="41"/>
  <c r="AL26" i="41"/>
  <c r="AJ26" i="41"/>
  <c r="AE26" i="41"/>
  <c r="AF26" i="41" s="1"/>
  <c r="AC26" i="41"/>
  <c r="AB26" i="41"/>
  <c r="X26" i="41"/>
  <c r="Y26" i="41" s="1"/>
  <c r="V26" i="41"/>
  <c r="W26" i="41" s="1"/>
  <c r="T26" i="41"/>
  <c r="U26" i="41" s="1"/>
  <c r="R26" i="41"/>
  <c r="S26" i="41" s="1"/>
  <c r="P26" i="41"/>
  <c r="Q26" i="41" s="1"/>
  <c r="N26" i="41"/>
  <c r="O26" i="41" s="1"/>
  <c r="L26" i="41"/>
  <c r="M26" i="41" s="1"/>
  <c r="J26" i="41"/>
  <c r="K26" i="41" s="1"/>
  <c r="AY25" i="41"/>
  <c r="AZ25" i="41" s="1"/>
  <c r="AX25" i="41"/>
  <c r="AV25" i="41"/>
  <c r="AT25" i="41"/>
  <c r="AR25" i="41"/>
  <c r="AO25" i="41"/>
  <c r="AM25" i="41"/>
  <c r="AL25" i="41"/>
  <c r="AJ25" i="41"/>
  <c r="AE25" i="41"/>
  <c r="AF25" i="41" s="1"/>
  <c r="AC25" i="41"/>
  <c r="AB25" i="41"/>
  <c r="X25" i="41"/>
  <c r="Y25" i="41" s="1"/>
  <c r="V25" i="41"/>
  <c r="W25" i="41" s="1"/>
  <c r="T25" i="41"/>
  <c r="U25" i="41" s="1"/>
  <c r="R25" i="41"/>
  <c r="S25" i="41" s="1"/>
  <c r="P25" i="41"/>
  <c r="Q25" i="41" s="1"/>
  <c r="N25" i="41"/>
  <c r="O25" i="41" s="1"/>
  <c r="L25" i="41"/>
  <c r="M25" i="41" s="1"/>
  <c r="J25" i="41"/>
  <c r="K25" i="41" s="1"/>
  <c r="AY24" i="41"/>
  <c r="AZ24" i="41" s="1"/>
  <c r="AV24" i="41"/>
  <c r="AT24" i="41"/>
  <c r="AR24" i="41"/>
  <c r="AO24" i="41"/>
  <c r="AM24" i="41"/>
  <c r="AL24" i="41"/>
  <c r="AJ24" i="41"/>
  <c r="AE24" i="41"/>
  <c r="AF24" i="41" s="1"/>
  <c r="AC24" i="41"/>
  <c r="AB24" i="41"/>
  <c r="X24" i="41"/>
  <c r="Y24" i="41" s="1"/>
  <c r="V24" i="41"/>
  <c r="W24" i="41" s="1"/>
  <c r="T24" i="41"/>
  <c r="U24" i="41" s="1"/>
  <c r="R24" i="41"/>
  <c r="S24" i="41" s="1"/>
  <c r="P24" i="41"/>
  <c r="Q24" i="41" s="1"/>
  <c r="N24" i="41"/>
  <c r="O24" i="41" s="1"/>
  <c r="L24" i="41"/>
  <c r="M24" i="41" s="1"/>
  <c r="J24" i="41"/>
  <c r="K24" i="41" s="1"/>
  <c r="AY23" i="41"/>
  <c r="AZ23" i="41" s="1"/>
  <c r="AV23" i="41"/>
  <c r="AT23" i="41"/>
  <c r="AR23" i="41"/>
  <c r="AO23" i="41"/>
  <c r="AM23" i="41"/>
  <c r="AL23" i="41"/>
  <c r="AJ23" i="41"/>
  <c r="AE23" i="41"/>
  <c r="AF23" i="41" s="1"/>
  <c r="AC23" i="41"/>
  <c r="AB23" i="41"/>
  <c r="X23" i="41"/>
  <c r="Y23" i="41" s="1"/>
  <c r="V23" i="41"/>
  <c r="W23" i="41" s="1"/>
  <c r="T23" i="41"/>
  <c r="U23" i="41" s="1"/>
  <c r="R23" i="41"/>
  <c r="S23" i="41" s="1"/>
  <c r="P23" i="41"/>
  <c r="Q23" i="41" s="1"/>
  <c r="N23" i="41"/>
  <c r="O23" i="41" s="1"/>
  <c r="M23" i="41"/>
  <c r="L23" i="41"/>
  <c r="J23" i="41"/>
  <c r="K23" i="41" s="1"/>
  <c r="AY22" i="41"/>
  <c r="AZ22" i="41" s="1"/>
  <c r="AX22" i="41"/>
  <c r="AV22" i="41"/>
  <c r="AR22" i="41"/>
  <c r="AO22" i="41"/>
  <c r="AM22" i="41"/>
  <c r="AL22" i="41"/>
  <c r="AJ22" i="41"/>
  <c r="AE22" i="41"/>
  <c r="AF22" i="41" s="1"/>
  <c r="AC22" i="41"/>
  <c r="AB22" i="41"/>
  <c r="X22" i="41"/>
  <c r="Y22" i="41" s="1"/>
  <c r="V22" i="41"/>
  <c r="W22" i="41" s="1"/>
  <c r="T22" i="41"/>
  <c r="U22" i="41" s="1"/>
  <c r="R22" i="41"/>
  <c r="S22" i="41" s="1"/>
  <c r="P22" i="41"/>
  <c r="Q22" i="41" s="1"/>
  <c r="N22" i="41"/>
  <c r="O22" i="41" s="1"/>
  <c r="L22" i="41"/>
  <c r="M22" i="41" s="1"/>
  <c r="J22" i="41"/>
  <c r="K22" i="41" s="1"/>
  <c r="AY21" i="41"/>
  <c r="AZ21" i="41" s="1"/>
  <c r="AX21" i="41"/>
  <c r="AT21" i="41"/>
  <c r="AR21" i="41"/>
  <c r="AO21" i="41"/>
  <c r="AM21" i="41"/>
  <c r="AL21" i="41"/>
  <c r="AJ21" i="41"/>
  <c r="AE21" i="41"/>
  <c r="AF21" i="41" s="1"/>
  <c r="AC21" i="41"/>
  <c r="AB21" i="41"/>
  <c r="X21" i="41"/>
  <c r="Y21" i="41" s="1"/>
  <c r="V21" i="41"/>
  <c r="W21" i="41" s="1"/>
  <c r="T21" i="41"/>
  <c r="U21" i="41" s="1"/>
  <c r="R21" i="41"/>
  <c r="S21" i="41" s="1"/>
  <c r="P21" i="41"/>
  <c r="Q21" i="41" s="1"/>
  <c r="N21" i="41"/>
  <c r="O21" i="41" s="1"/>
  <c r="L21" i="41"/>
  <c r="M21" i="41" s="1"/>
  <c r="K21" i="41"/>
  <c r="J21" i="41"/>
  <c r="AY20" i="41"/>
  <c r="AZ20" i="41" s="1"/>
  <c r="AR20" i="41"/>
  <c r="AO20" i="41"/>
  <c r="AM20" i="41"/>
  <c r="AL20" i="41"/>
  <c r="AJ20" i="41"/>
  <c r="AE20" i="41"/>
  <c r="AF20" i="41" s="1"/>
  <c r="AC20" i="41"/>
  <c r="AB20" i="41"/>
  <c r="X20" i="41"/>
  <c r="Y20" i="41" s="1"/>
  <c r="V20" i="41"/>
  <c r="W20" i="41" s="1"/>
  <c r="T20" i="41"/>
  <c r="U20" i="41" s="1"/>
  <c r="R20" i="41"/>
  <c r="S20" i="41" s="1"/>
  <c r="P20" i="41"/>
  <c r="Q20" i="41" s="1"/>
  <c r="N20" i="41"/>
  <c r="O20" i="41" s="1"/>
  <c r="M20" i="41"/>
  <c r="L20" i="41"/>
  <c r="J20" i="41"/>
  <c r="K20" i="41" s="1"/>
  <c r="AY19" i="41"/>
  <c r="AZ19" i="41" s="1"/>
  <c r="AX19" i="41"/>
  <c r="AV19" i="41"/>
  <c r="AT19" i="41"/>
  <c r="AR19" i="41"/>
  <c r="AO19" i="41"/>
  <c r="AM19" i="41"/>
  <c r="AL19" i="41"/>
  <c r="AJ19" i="41"/>
  <c r="AE19" i="41"/>
  <c r="AF19" i="41" s="1"/>
  <c r="AC19" i="41"/>
  <c r="AB19" i="41"/>
  <c r="X19" i="41"/>
  <c r="Y19" i="41" s="1"/>
  <c r="V19" i="41"/>
  <c r="W19" i="41" s="1"/>
  <c r="T19" i="41"/>
  <c r="U19" i="41" s="1"/>
  <c r="R19" i="41"/>
  <c r="S19" i="41" s="1"/>
  <c r="P19" i="41"/>
  <c r="Q19" i="41" s="1"/>
  <c r="N19" i="41"/>
  <c r="O19" i="41" s="1"/>
  <c r="L19" i="41"/>
  <c r="M19" i="41" s="1"/>
  <c r="J19" i="41"/>
  <c r="K19" i="41" s="1"/>
  <c r="AY18" i="41"/>
  <c r="AZ18" i="41" s="1"/>
  <c r="AX18" i="41"/>
  <c r="AV18" i="41"/>
  <c r="AT18" i="41"/>
  <c r="AR18" i="41"/>
  <c r="AO18" i="41"/>
  <c r="AM18" i="41"/>
  <c r="AL18" i="41"/>
  <c r="AJ18" i="41"/>
  <c r="AE18" i="41"/>
  <c r="AF18" i="41" s="1"/>
  <c r="AC18" i="41"/>
  <c r="AB18" i="41"/>
  <c r="X18" i="41"/>
  <c r="Y18" i="41" s="1"/>
  <c r="V18" i="41"/>
  <c r="W18" i="41" s="1"/>
  <c r="T18" i="41"/>
  <c r="U18" i="41" s="1"/>
  <c r="R18" i="41"/>
  <c r="S18" i="41" s="1"/>
  <c r="P18" i="41"/>
  <c r="Q18" i="41" s="1"/>
  <c r="N18" i="41"/>
  <c r="O18" i="41" s="1"/>
  <c r="L18" i="41"/>
  <c r="M18" i="41" s="1"/>
  <c r="J18" i="41"/>
  <c r="K18" i="41" s="1"/>
  <c r="AY17" i="41"/>
  <c r="AZ17" i="41" s="1"/>
  <c r="AX17" i="41"/>
  <c r="AV17" i="41"/>
  <c r="AT17" i="41"/>
  <c r="AR17" i="41"/>
  <c r="AO17" i="41"/>
  <c r="AM17" i="41"/>
  <c r="AL17" i="41"/>
  <c r="AJ17" i="41"/>
  <c r="AE17" i="41"/>
  <c r="AF17" i="41" s="1"/>
  <c r="AC17" i="41"/>
  <c r="AB17" i="41"/>
  <c r="X17" i="41"/>
  <c r="Y17" i="41" s="1"/>
  <c r="V17" i="41"/>
  <c r="W17" i="41" s="1"/>
  <c r="T17" i="41"/>
  <c r="U17" i="41" s="1"/>
  <c r="R17" i="41"/>
  <c r="S17" i="41" s="1"/>
  <c r="P17" i="41"/>
  <c r="Q17" i="41" s="1"/>
  <c r="N17" i="41"/>
  <c r="O17" i="41" s="1"/>
  <c r="L17" i="41"/>
  <c r="M17" i="41" s="1"/>
  <c r="J17" i="41"/>
  <c r="K17" i="41" s="1"/>
  <c r="AY16" i="41"/>
  <c r="AZ16" i="41" s="1"/>
  <c r="AX16" i="41"/>
  <c r="AV16" i="41"/>
  <c r="AT16" i="41"/>
  <c r="AR16" i="41"/>
  <c r="AO16" i="41"/>
  <c r="AM16" i="41"/>
  <c r="AL16" i="41"/>
  <c r="AJ16" i="41"/>
  <c r="AE16" i="41"/>
  <c r="AF16" i="41" s="1"/>
  <c r="AC16" i="41"/>
  <c r="AB16" i="41"/>
  <c r="X16" i="41"/>
  <c r="Y16" i="41" s="1"/>
  <c r="V16" i="41"/>
  <c r="W16" i="41" s="1"/>
  <c r="T16" i="41"/>
  <c r="U16" i="41" s="1"/>
  <c r="R16" i="41"/>
  <c r="S16" i="41" s="1"/>
  <c r="Q16" i="41"/>
  <c r="P16" i="41"/>
  <c r="N16" i="41"/>
  <c r="O16" i="41" s="1"/>
  <c r="L16" i="41"/>
  <c r="M16" i="41" s="1"/>
  <c r="J16" i="41"/>
  <c r="K16" i="41" s="1"/>
  <c r="AY15" i="41"/>
  <c r="AZ15" i="41" s="1"/>
  <c r="AX15" i="41"/>
  <c r="AV15" i="41"/>
  <c r="AT15" i="41"/>
  <c r="AR15" i="41"/>
  <c r="AO15" i="41"/>
  <c r="AM15" i="41"/>
  <c r="AL15" i="41"/>
  <c r="AJ15" i="41"/>
  <c r="AE15" i="41"/>
  <c r="AF15" i="41" s="1"/>
  <c r="AC15" i="41"/>
  <c r="AB15" i="41"/>
  <c r="X15" i="41"/>
  <c r="Y15" i="41" s="1"/>
  <c r="V15" i="41"/>
  <c r="W15" i="41" s="1"/>
  <c r="T15" i="41"/>
  <c r="U15" i="41" s="1"/>
  <c r="R15" i="41"/>
  <c r="S15" i="41" s="1"/>
  <c r="P15" i="41"/>
  <c r="Q15" i="41" s="1"/>
  <c r="N15" i="41"/>
  <c r="O15" i="41" s="1"/>
  <c r="L15" i="41"/>
  <c r="M15" i="41" s="1"/>
  <c r="J15" i="41"/>
  <c r="K15" i="41" s="1"/>
  <c r="AY14" i="41"/>
  <c r="AZ14" i="41" s="1"/>
  <c r="AX14" i="41"/>
  <c r="AV14" i="41"/>
  <c r="AT14" i="41"/>
  <c r="AR14" i="41"/>
  <c r="AO14" i="41"/>
  <c r="AM14" i="41"/>
  <c r="AL14" i="41"/>
  <c r="AJ14" i="41"/>
  <c r="AE14" i="41"/>
  <c r="AF14" i="41" s="1"/>
  <c r="AC14" i="41"/>
  <c r="AB14" i="41"/>
  <c r="Y14" i="41"/>
  <c r="X14" i="41"/>
  <c r="W14" i="41"/>
  <c r="V14" i="41"/>
  <c r="T14" i="41"/>
  <c r="U14" i="41" s="1"/>
  <c r="R14" i="41"/>
  <c r="S14" i="41" s="1"/>
  <c r="P14" i="41"/>
  <c r="Q14" i="41" s="1"/>
  <c r="O14" i="41"/>
  <c r="N14" i="41"/>
  <c r="L14" i="41"/>
  <c r="M14" i="41" s="1"/>
  <c r="J14" i="41"/>
  <c r="K14" i="41" s="1"/>
  <c r="AY13" i="41"/>
  <c r="AZ13" i="41" s="1"/>
  <c r="AX13" i="41"/>
  <c r="AV13" i="41"/>
  <c r="AT13" i="41"/>
  <c r="AR13" i="41"/>
  <c r="AO13" i="41"/>
  <c r="AM13" i="41"/>
  <c r="AL13" i="41"/>
  <c r="AJ13" i="41"/>
  <c r="AE13" i="41"/>
  <c r="AF13" i="41" s="1"/>
  <c r="AC13" i="41"/>
  <c r="AB13" i="41"/>
  <c r="X13" i="41"/>
  <c r="Y13" i="41" s="1"/>
  <c r="V13" i="41"/>
  <c r="W13" i="41" s="1"/>
  <c r="T13" i="41"/>
  <c r="U13" i="41" s="1"/>
  <c r="R13" i="41"/>
  <c r="S13" i="41" s="1"/>
  <c r="P13" i="41"/>
  <c r="Q13" i="41" s="1"/>
  <c r="N13" i="41"/>
  <c r="O13" i="41" s="1"/>
  <c r="L13" i="41"/>
  <c r="M13" i="41" s="1"/>
  <c r="J13" i="41"/>
  <c r="K13" i="41" s="1"/>
  <c r="AY12" i="41"/>
  <c r="AZ12" i="41" s="1"/>
  <c r="AR12" i="41"/>
  <c r="AO12" i="41"/>
  <c r="AM12" i="41"/>
  <c r="AL12" i="41"/>
  <c r="AJ12" i="41"/>
  <c r="AE12" i="41"/>
  <c r="AF12" i="41" s="1"/>
  <c r="AC12" i="41"/>
  <c r="AB12" i="41"/>
  <c r="X12" i="41"/>
  <c r="Y12" i="41" s="1"/>
  <c r="V12" i="41"/>
  <c r="W12" i="41" s="1"/>
  <c r="T12" i="41"/>
  <c r="U12" i="41" s="1"/>
  <c r="R12" i="41"/>
  <c r="S12" i="41" s="1"/>
  <c r="P12" i="41"/>
  <c r="Q12" i="41" s="1"/>
  <c r="N12" i="41"/>
  <c r="O12" i="41" s="1"/>
  <c r="L12" i="41"/>
  <c r="M12" i="41" s="1"/>
  <c r="J12" i="41"/>
  <c r="K12" i="41" s="1"/>
  <c r="AY11" i="41"/>
  <c r="AZ11" i="41" s="1"/>
  <c r="AR11" i="41"/>
  <c r="AO11" i="41"/>
  <c r="AM11" i="41"/>
  <c r="AL11" i="41"/>
  <c r="AJ11" i="41"/>
  <c r="AE11" i="41"/>
  <c r="AF11" i="41" s="1"/>
  <c r="AC11" i="41"/>
  <c r="AB11" i="41"/>
  <c r="X11" i="41"/>
  <c r="Y11" i="41" s="1"/>
  <c r="V11" i="41"/>
  <c r="W11" i="41" s="1"/>
  <c r="T11" i="41"/>
  <c r="U11" i="41" s="1"/>
  <c r="R11" i="41"/>
  <c r="S11" i="41" s="1"/>
  <c r="P11" i="41"/>
  <c r="Q11" i="41" s="1"/>
  <c r="N11" i="41"/>
  <c r="O11" i="41" s="1"/>
  <c r="L11" i="41"/>
  <c r="M11" i="41" s="1"/>
  <c r="J11" i="41"/>
  <c r="K11" i="41" s="1"/>
  <c r="AY10" i="41"/>
  <c r="AZ10" i="41" s="1"/>
  <c r="AR10" i="41"/>
  <c r="AO10" i="41"/>
  <c r="AM10" i="41"/>
  <c r="AL10" i="41"/>
  <c r="AJ10" i="41"/>
  <c r="AE10" i="41"/>
  <c r="AF10" i="41" s="1"/>
  <c r="AC10" i="41"/>
  <c r="AB10" i="41"/>
  <c r="X10" i="41"/>
  <c r="Y10" i="41" s="1"/>
  <c r="V10" i="41"/>
  <c r="W10" i="41" s="1"/>
  <c r="T10" i="41"/>
  <c r="U10" i="41" s="1"/>
  <c r="S10" i="41"/>
  <c r="R10" i="41"/>
  <c r="P10" i="41"/>
  <c r="Q10" i="41" s="1"/>
  <c r="N10" i="41"/>
  <c r="O10" i="41" s="1"/>
  <c r="L10" i="41"/>
  <c r="M10" i="41" s="1"/>
  <c r="J10" i="41"/>
  <c r="K10" i="41" s="1"/>
  <c r="AY9" i="41"/>
  <c r="AZ9" i="41" s="1"/>
  <c r="AR9" i="41"/>
  <c r="AO9" i="41"/>
  <c r="AM9" i="41"/>
  <c r="AL9" i="41"/>
  <c r="AJ9" i="41"/>
  <c r="AE9" i="41"/>
  <c r="AF9" i="41" s="1"/>
  <c r="AC9" i="41"/>
  <c r="AB9" i="41"/>
  <c r="X9" i="41"/>
  <c r="Y9" i="41" s="1"/>
  <c r="V9" i="41"/>
  <c r="W9" i="41" s="1"/>
  <c r="T9" i="41"/>
  <c r="U9" i="41" s="1"/>
  <c r="R9" i="41"/>
  <c r="S9" i="41" s="1"/>
  <c r="P9" i="41"/>
  <c r="Q9" i="41" s="1"/>
  <c r="N9" i="41"/>
  <c r="O9" i="41" s="1"/>
  <c r="L9" i="41"/>
  <c r="M9" i="41" s="1"/>
  <c r="J9" i="41"/>
  <c r="K9" i="41" s="1"/>
  <c r="AY8" i="41"/>
  <c r="AZ8" i="41" s="1"/>
  <c r="AR8" i="41"/>
  <c r="AO8" i="41"/>
  <c r="AM8" i="41"/>
  <c r="AL8" i="41"/>
  <c r="AJ8" i="41"/>
  <c r="AE8" i="41"/>
  <c r="AF8" i="41" s="1"/>
  <c r="AC8" i="41"/>
  <c r="AB8" i="41"/>
  <c r="X8" i="41"/>
  <c r="Y8" i="41" s="1"/>
  <c r="V8" i="41"/>
  <c r="W8" i="41" s="1"/>
  <c r="T8" i="41"/>
  <c r="U8" i="41" s="1"/>
  <c r="R8" i="41"/>
  <c r="S8" i="41" s="1"/>
  <c r="P8" i="41"/>
  <c r="Q8" i="41" s="1"/>
  <c r="N8" i="41"/>
  <c r="O8" i="41" s="1"/>
  <c r="L8" i="41"/>
  <c r="M8" i="41" s="1"/>
  <c r="J8" i="41"/>
  <c r="K8" i="41" s="1"/>
  <c r="AY7" i="41"/>
  <c r="AZ7" i="41" s="1"/>
  <c r="AR7" i="41"/>
  <c r="AO7" i="41"/>
  <c r="AM7" i="41"/>
  <c r="AL7" i="41"/>
  <c r="AJ7" i="41"/>
  <c r="AE7" i="41"/>
  <c r="AF7" i="41" s="1"/>
  <c r="AC7" i="41"/>
  <c r="AB7" i="41"/>
  <c r="X7" i="41"/>
  <c r="Y7" i="41" s="1"/>
  <c r="W7" i="41"/>
  <c r="V7" i="41"/>
  <c r="T7" i="41"/>
  <c r="U7" i="41" s="1"/>
  <c r="R7" i="41"/>
  <c r="S7" i="41" s="1"/>
  <c r="P7" i="41"/>
  <c r="Q7" i="41" s="1"/>
  <c r="N7" i="41"/>
  <c r="O7" i="41" s="1"/>
  <c r="L7" i="41"/>
  <c r="M7" i="41" s="1"/>
  <c r="J7" i="41"/>
  <c r="K7" i="41" s="1"/>
  <c r="AY6" i="41"/>
  <c r="AZ6" i="41" s="1"/>
  <c r="AX6" i="41"/>
  <c r="AX20" i="43" s="1"/>
  <c r="AW6" i="41"/>
  <c r="AV6" i="41"/>
  <c r="AV20" i="50" s="1"/>
  <c r="AU6" i="41"/>
  <c r="AT6" i="41"/>
  <c r="AT20" i="41" s="1"/>
  <c r="AS6" i="41"/>
  <c r="AR6" i="41"/>
  <c r="AO6" i="41"/>
  <c r="AM6" i="41"/>
  <c r="AM5" i="41" s="1"/>
  <c r="AL6" i="41"/>
  <c r="AL5" i="41" s="1"/>
  <c r="AJ6" i="41"/>
  <c r="AE6" i="41"/>
  <c r="AF6" i="41" s="1"/>
  <c r="AC6" i="41"/>
  <c r="AB6" i="41"/>
  <c r="X6" i="41"/>
  <c r="Y6" i="41" s="1"/>
  <c r="V6" i="41"/>
  <c r="W6" i="41" s="1"/>
  <c r="T6" i="41"/>
  <c r="U6" i="41" s="1"/>
  <c r="R6" i="41"/>
  <c r="S6" i="41" s="1"/>
  <c r="P6" i="41"/>
  <c r="Q6" i="41" s="1"/>
  <c r="N6" i="41"/>
  <c r="O6" i="41" s="1"/>
  <c r="L6" i="41"/>
  <c r="M6" i="41" s="1"/>
  <c r="J6" i="41"/>
  <c r="K6" i="41" s="1"/>
  <c r="AY5" i="41"/>
  <c r="AZ5" i="41" s="1"/>
  <c r="AR5" i="41"/>
  <c r="AO5" i="41"/>
  <c r="AO4" i="41" s="1"/>
  <c r="AC5" i="41"/>
  <c r="AB5" i="41"/>
  <c r="AD5" i="41" s="1"/>
  <c r="Y5" i="41"/>
  <c r="X5" i="41"/>
  <c r="V5" i="41"/>
  <c r="W5" i="41" s="1"/>
  <c r="T5" i="41"/>
  <c r="U5" i="41" s="1"/>
  <c r="R5" i="41"/>
  <c r="S5" i="41" s="1"/>
  <c r="P5" i="41"/>
  <c r="Q5" i="41" s="1"/>
  <c r="N5" i="41"/>
  <c r="O5" i="41" s="1"/>
  <c r="L5" i="41"/>
  <c r="M5" i="41" s="1"/>
  <c r="J5" i="41"/>
  <c r="K5" i="41" s="1"/>
  <c r="AI3" i="41"/>
  <c r="AG3" i="41"/>
  <c r="AZ3" i="41"/>
  <c r="AK3" i="41"/>
  <c r="AH3" i="41"/>
  <c r="AA3" i="41"/>
  <c r="AR111" i="40"/>
  <c r="AQ111" i="40"/>
  <c r="AP111" i="40"/>
  <c r="AO111" i="40"/>
  <c r="AM111" i="40"/>
  <c r="AL111" i="40"/>
  <c r="AJ111" i="40"/>
  <c r="AE111" i="40"/>
  <c r="AF111" i="40" s="1"/>
  <c r="AC111" i="40"/>
  <c r="AB111" i="40"/>
  <c r="Y111" i="40"/>
  <c r="X111" i="40"/>
  <c r="W111" i="40"/>
  <c r="V111" i="40"/>
  <c r="T111" i="40"/>
  <c r="U111" i="40" s="1"/>
  <c r="S111" i="40"/>
  <c r="R111" i="40"/>
  <c r="Q111" i="40"/>
  <c r="P111" i="40"/>
  <c r="O111" i="40"/>
  <c r="N111" i="40"/>
  <c r="L111" i="40"/>
  <c r="M111" i="40" s="1"/>
  <c r="K111" i="40"/>
  <c r="J111" i="40"/>
  <c r="AR110" i="40"/>
  <c r="AQ110" i="40"/>
  <c r="AP110" i="40"/>
  <c r="AO110" i="40"/>
  <c r="AM110" i="40"/>
  <c r="AL110" i="40"/>
  <c r="AJ110" i="40"/>
  <c r="AF110" i="40"/>
  <c r="AE110" i="40"/>
  <c r="AC110" i="40"/>
  <c r="AB110" i="40"/>
  <c r="X110" i="40"/>
  <c r="Y110" i="40" s="1"/>
  <c r="W110" i="40"/>
  <c r="V110" i="40"/>
  <c r="T110" i="40"/>
  <c r="U110" i="40" s="1"/>
  <c r="S110" i="40"/>
  <c r="R110" i="40"/>
  <c r="P110" i="40"/>
  <c r="Q110" i="40" s="1"/>
  <c r="O110" i="40"/>
  <c r="N110" i="40"/>
  <c r="M110" i="40"/>
  <c r="L110" i="40"/>
  <c r="K110" i="40"/>
  <c r="J110" i="40"/>
  <c r="AR109" i="40"/>
  <c r="AQ109" i="40"/>
  <c r="AP109" i="40"/>
  <c r="AO109" i="40"/>
  <c r="AM109" i="40"/>
  <c r="AL109" i="40"/>
  <c r="AJ109" i="40"/>
  <c r="AF109" i="40"/>
  <c r="AE109" i="40"/>
  <c r="AC109" i="40"/>
  <c r="AB109" i="40"/>
  <c r="Y109" i="40"/>
  <c r="X109" i="40"/>
  <c r="V109" i="40"/>
  <c r="W109" i="40" s="1"/>
  <c r="U109" i="40"/>
  <c r="T109" i="40"/>
  <c r="S109" i="40"/>
  <c r="R109" i="40"/>
  <c r="Q109" i="40"/>
  <c r="P109" i="40"/>
  <c r="N109" i="40"/>
  <c r="O109" i="40" s="1"/>
  <c r="M109" i="40"/>
  <c r="L109" i="40"/>
  <c r="K109" i="40"/>
  <c r="J109" i="40"/>
  <c r="AR108" i="40"/>
  <c r="AQ108" i="40"/>
  <c r="AP108" i="40"/>
  <c r="AO108" i="40"/>
  <c r="AM108" i="40"/>
  <c r="AL108" i="40"/>
  <c r="AJ108" i="40"/>
  <c r="AF108" i="40"/>
  <c r="AE108" i="40"/>
  <c r="AC108" i="40"/>
  <c r="AB108" i="40"/>
  <c r="Y108" i="40"/>
  <c r="X108" i="40"/>
  <c r="V108" i="40"/>
  <c r="W108" i="40" s="1"/>
  <c r="U108" i="40"/>
  <c r="T108" i="40"/>
  <c r="R108" i="40"/>
  <c r="S108" i="40" s="1"/>
  <c r="Q108" i="40"/>
  <c r="P108" i="40"/>
  <c r="O108" i="40"/>
  <c r="N108" i="40"/>
  <c r="M108" i="40"/>
  <c r="L108" i="40"/>
  <c r="J108" i="40"/>
  <c r="K108" i="40" s="1"/>
  <c r="AR107" i="40"/>
  <c r="AQ107" i="40"/>
  <c r="AP107" i="40"/>
  <c r="AO107" i="40"/>
  <c r="AM107" i="40"/>
  <c r="AL107" i="40"/>
  <c r="AJ107" i="40"/>
  <c r="AF107" i="40"/>
  <c r="AE107" i="40"/>
  <c r="AC107" i="40"/>
  <c r="AB107" i="40"/>
  <c r="X107" i="40"/>
  <c r="Y107" i="40" s="1"/>
  <c r="W107" i="40"/>
  <c r="V107" i="40"/>
  <c r="U107" i="40"/>
  <c r="T107" i="40"/>
  <c r="S107" i="40"/>
  <c r="R107" i="40"/>
  <c r="P107" i="40"/>
  <c r="Q107" i="40" s="1"/>
  <c r="O107" i="40"/>
  <c r="N107" i="40"/>
  <c r="M107" i="40"/>
  <c r="L107" i="40"/>
  <c r="K107" i="40"/>
  <c r="J107" i="40"/>
  <c r="AR106" i="40"/>
  <c r="AQ106" i="40"/>
  <c r="AP106" i="40"/>
  <c r="AO106" i="40"/>
  <c r="AM106" i="40"/>
  <c r="AL106" i="40"/>
  <c r="AJ106" i="40"/>
  <c r="AE106" i="40"/>
  <c r="AF106" i="40" s="1"/>
  <c r="AC106" i="40"/>
  <c r="AB106" i="40"/>
  <c r="X106" i="40"/>
  <c r="Y106" i="40" s="1"/>
  <c r="W106" i="40"/>
  <c r="V106" i="40"/>
  <c r="T106" i="40"/>
  <c r="U106" i="40" s="1"/>
  <c r="S106" i="40"/>
  <c r="R106" i="40"/>
  <c r="P106" i="40"/>
  <c r="Q106" i="40" s="1"/>
  <c r="O106" i="40"/>
  <c r="N106" i="40"/>
  <c r="L106" i="40"/>
  <c r="M106" i="40" s="1"/>
  <c r="K106" i="40"/>
  <c r="J106" i="40"/>
  <c r="AR105" i="40"/>
  <c r="AQ105" i="40"/>
  <c r="AP105" i="40"/>
  <c r="AO105" i="40"/>
  <c r="AM105" i="40"/>
  <c r="AL105" i="40"/>
  <c r="AJ105" i="40"/>
  <c r="AF105" i="40"/>
  <c r="AE105" i="40"/>
  <c r="AC105" i="40"/>
  <c r="AB105" i="40"/>
  <c r="Y105" i="40"/>
  <c r="X105" i="40"/>
  <c r="W105" i="40"/>
  <c r="V105" i="40"/>
  <c r="U105" i="40"/>
  <c r="T105" i="40"/>
  <c r="R105" i="40"/>
  <c r="S105" i="40" s="1"/>
  <c r="Q105" i="40"/>
  <c r="P105" i="40"/>
  <c r="O105" i="40"/>
  <c r="N105" i="40"/>
  <c r="M105" i="40"/>
  <c r="L105" i="40"/>
  <c r="J105" i="40"/>
  <c r="K105" i="40" s="1"/>
  <c r="AY104" i="40"/>
  <c r="AR104" i="40"/>
  <c r="AQ104" i="40"/>
  <c r="AP104" i="40"/>
  <c r="AO104" i="40"/>
  <c r="AM104" i="40"/>
  <c r="AL104" i="40"/>
  <c r="AJ104" i="40"/>
  <c r="AF104" i="40"/>
  <c r="AE104" i="40"/>
  <c r="AC104" i="40"/>
  <c r="AB104" i="40"/>
  <c r="Y104" i="40"/>
  <c r="X104" i="40"/>
  <c r="V104" i="40"/>
  <c r="W104" i="40" s="1"/>
  <c r="U104" i="40"/>
  <c r="T104" i="40"/>
  <c r="S104" i="40"/>
  <c r="R104" i="40"/>
  <c r="Q104" i="40"/>
  <c r="P104" i="40"/>
  <c r="N104" i="40"/>
  <c r="O104" i="40" s="1"/>
  <c r="M104" i="40"/>
  <c r="L104" i="40"/>
  <c r="K104" i="40"/>
  <c r="J104" i="40"/>
  <c r="AY103" i="40"/>
  <c r="AR103" i="40"/>
  <c r="AQ103" i="40"/>
  <c r="AP103" i="40"/>
  <c r="AO103" i="40"/>
  <c r="AM103" i="40"/>
  <c r="AL103" i="40"/>
  <c r="AJ103" i="40"/>
  <c r="AF103" i="40"/>
  <c r="AE103" i="40"/>
  <c r="AC103" i="40"/>
  <c r="AB103" i="40"/>
  <c r="Y103" i="40"/>
  <c r="X103" i="40"/>
  <c r="W103" i="40"/>
  <c r="V103" i="40"/>
  <c r="U103" i="40"/>
  <c r="T103" i="40"/>
  <c r="R103" i="40"/>
  <c r="S103" i="40" s="1"/>
  <c r="Q103" i="40"/>
  <c r="P103" i="40"/>
  <c r="O103" i="40"/>
  <c r="N103" i="40"/>
  <c r="M103" i="40"/>
  <c r="L103" i="40"/>
  <c r="J103" i="40"/>
  <c r="K103" i="40" s="1"/>
  <c r="AY102" i="40"/>
  <c r="AR102" i="40"/>
  <c r="AQ102" i="40"/>
  <c r="AP102" i="40"/>
  <c r="AO102" i="40"/>
  <c r="AM102" i="40"/>
  <c r="AL102" i="40"/>
  <c r="AJ102" i="40"/>
  <c r="AF102" i="40"/>
  <c r="AE102" i="40"/>
  <c r="AC102" i="40"/>
  <c r="AB102" i="40"/>
  <c r="Y102" i="40"/>
  <c r="X102" i="40"/>
  <c r="V102" i="40"/>
  <c r="W102" i="40" s="1"/>
  <c r="U102" i="40"/>
  <c r="T102" i="40"/>
  <c r="S102" i="40"/>
  <c r="R102" i="40"/>
  <c r="Q102" i="40"/>
  <c r="P102" i="40"/>
  <c r="N102" i="40"/>
  <c r="O102" i="40" s="1"/>
  <c r="M102" i="40"/>
  <c r="L102" i="40"/>
  <c r="K102" i="40"/>
  <c r="J102" i="40"/>
  <c r="AY101" i="40"/>
  <c r="AR101" i="40"/>
  <c r="AQ101" i="40"/>
  <c r="AP101" i="40"/>
  <c r="AO101" i="40"/>
  <c r="AM101" i="40"/>
  <c r="AL101" i="40"/>
  <c r="AJ101" i="40"/>
  <c r="AF101" i="40"/>
  <c r="AE101" i="40"/>
  <c r="AC101" i="40"/>
  <c r="AB101" i="40"/>
  <c r="Y101" i="40"/>
  <c r="X101" i="40"/>
  <c r="W101" i="40"/>
  <c r="V101" i="40"/>
  <c r="U101" i="40"/>
  <c r="T101" i="40"/>
  <c r="R101" i="40"/>
  <c r="S101" i="40" s="1"/>
  <c r="Q101" i="40"/>
  <c r="P101" i="40"/>
  <c r="O101" i="40"/>
  <c r="N101" i="40"/>
  <c r="M101" i="40"/>
  <c r="L101" i="40"/>
  <c r="J101" i="40"/>
  <c r="K101" i="40" s="1"/>
  <c r="AY100" i="40"/>
  <c r="AR100" i="40"/>
  <c r="AQ100" i="40"/>
  <c r="AP100" i="40"/>
  <c r="AO100" i="40"/>
  <c r="AM100" i="40"/>
  <c r="AL100" i="40"/>
  <c r="AJ100" i="40"/>
  <c r="AE100" i="40"/>
  <c r="AF100" i="40" s="1"/>
  <c r="AC100" i="40"/>
  <c r="AB100" i="40"/>
  <c r="Y100" i="40"/>
  <c r="X100" i="40"/>
  <c r="V100" i="40"/>
  <c r="W100" i="40" s="1"/>
  <c r="U100" i="40"/>
  <c r="T100" i="40"/>
  <c r="S100" i="40"/>
  <c r="R100" i="40"/>
  <c r="Q100" i="40"/>
  <c r="P100" i="40"/>
  <c r="N100" i="40"/>
  <c r="O100" i="40" s="1"/>
  <c r="M100" i="40"/>
  <c r="L100" i="40"/>
  <c r="K100" i="40"/>
  <c r="J100" i="40"/>
  <c r="AY99" i="40"/>
  <c r="AR99" i="40"/>
  <c r="AQ99" i="40"/>
  <c r="AP99" i="40"/>
  <c r="AO99" i="40"/>
  <c r="AM99" i="40"/>
  <c r="AL99" i="40"/>
  <c r="AJ99" i="40"/>
  <c r="AF99" i="40"/>
  <c r="AE99" i="40"/>
  <c r="AC99" i="40"/>
  <c r="AB99" i="40"/>
  <c r="X99" i="40"/>
  <c r="Y99" i="40" s="1"/>
  <c r="V99" i="40"/>
  <c r="W99" i="40" s="1"/>
  <c r="U99" i="40"/>
  <c r="T99" i="40"/>
  <c r="R99" i="40"/>
  <c r="S99" i="40" s="1"/>
  <c r="P99" i="40"/>
  <c r="Q99" i="40" s="1"/>
  <c r="N99" i="40"/>
  <c r="O99" i="40" s="1"/>
  <c r="M99" i="40"/>
  <c r="L99" i="40"/>
  <c r="J99" i="40"/>
  <c r="K99" i="40" s="1"/>
  <c r="AY98" i="40"/>
  <c r="AR98" i="40"/>
  <c r="AO98" i="40"/>
  <c r="AM98" i="40"/>
  <c r="AL98" i="40"/>
  <c r="AJ98" i="40"/>
  <c r="AF98" i="40"/>
  <c r="AE98" i="40"/>
  <c r="AC98" i="40"/>
  <c r="AB98" i="40"/>
  <c r="X98" i="40"/>
  <c r="Y98" i="40" s="1"/>
  <c r="V98" i="40"/>
  <c r="W98" i="40" s="1"/>
  <c r="U98" i="40"/>
  <c r="T98" i="40"/>
  <c r="R98" i="40"/>
  <c r="S98" i="40" s="1"/>
  <c r="P98" i="40"/>
  <c r="Q98" i="40" s="1"/>
  <c r="N98" i="40"/>
  <c r="O98" i="40" s="1"/>
  <c r="L98" i="40"/>
  <c r="M98" i="40" s="1"/>
  <c r="K98" i="40"/>
  <c r="J98" i="40"/>
  <c r="AY97" i="40"/>
  <c r="AR97" i="40"/>
  <c r="AO97" i="40"/>
  <c r="AM97" i="40"/>
  <c r="AL97" i="40"/>
  <c r="AJ97" i="40"/>
  <c r="AF97" i="40"/>
  <c r="AE97" i="40"/>
  <c r="AC97" i="40"/>
  <c r="AB97" i="40"/>
  <c r="X97" i="40"/>
  <c r="Y97" i="40" s="1"/>
  <c r="V97" i="40"/>
  <c r="W97" i="40" s="1"/>
  <c r="U97" i="40"/>
  <c r="T97" i="40"/>
  <c r="R97" i="40"/>
  <c r="S97" i="40" s="1"/>
  <c r="Q97" i="40"/>
  <c r="P97" i="40"/>
  <c r="N97" i="40"/>
  <c r="O97" i="40" s="1"/>
  <c r="L97" i="40"/>
  <c r="M97" i="40" s="1"/>
  <c r="J97" i="40"/>
  <c r="K97" i="40" s="1"/>
  <c r="AY96" i="40"/>
  <c r="AR96" i="40"/>
  <c r="AO96" i="40"/>
  <c r="AM96" i="40"/>
  <c r="AL96" i="40"/>
  <c r="AJ96" i="40"/>
  <c r="AE96" i="40"/>
  <c r="AF96" i="40" s="1"/>
  <c r="AC96" i="40"/>
  <c r="AB96" i="40"/>
  <c r="Y96" i="40"/>
  <c r="X96" i="40"/>
  <c r="V96" i="40"/>
  <c r="W96" i="40" s="1"/>
  <c r="T96" i="40"/>
  <c r="U96" i="40" s="1"/>
  <c r="R96" i="40"/>
  <c r="S96" i="40" s="1"/>
  <c r="P96" i="40"/>
  <c r="Q96" i="40" s="1"/>
  <c r="N96" i="40"/>
  <c r="O96" i="40" s="1"/>
  <c r="L96" i="40"/>
  <c r="M96" i="40" s="1"/>
  <c r="J96" i="40"/>
  <c r="K96" i="40" s="1"/>
  <c r="AY95" i="40"/>
  <c r="AR95" i="40"/>
  <c r="AO95" i="40"/>
  <c r="AM95" i="40"/>
  <c r="AL95" i="40"/>
  <c r="AJ95" i="40"/>
  <c r="AF95" i="40"/>
  <c r="AE95" i="40"/>
  <c r="AC95" i="40"/>
  <c r="AB95" i="40"/>
  <c r="X95" i="40"/>
  <c r="Y95" i="40" s="1"/>
  <c r="V95" i="40"/>
  <c r="W95" i="40" s="1"/>
  <c r="T95" i="40"/>
  <c r="U95" i="40" s="1"/>
  <c r="R95" i="40"/>
  <c r="S95" i="40" s="1"/>
  <c r="P95" i="40"/>
  <c r="Q95" i="40" s="1"/>
  <c r="N95" i="40"/>
  <c r="O95" i="40" s="1"/>
  <c r="L95" i="40"/>
  <c r="M95" i="40" s="1"/>
  <c r="J95" i="40"/>
  <c r="K95" i="40" s="1"/>
  <c r="AY94" i="40"/>
  <c r="AR94" i="40"/>
  <c r="AO94" i="40"/>
  <c r="AM94" i="40"/>
  <c r="AL94" i="40"/>
  <c r="AJ94" i="40"/>
  <c r="AE94" i="40"/>
  <c r="AF94" i="40" s="1"/>
  <c r="AC94" i="40"/>
  <c r="AB94" i="40"/>
  <c r="X94" i="40"/>
  <c r="Y94" i="40" s="1"/>
  <c r="V94" i="40"/>
  <c r="W94" i="40" s="1"/>
  <c r="T94" i="40"/>
  <c r="U94" i="40" s="1"/>
  <c r="R94" i="40"/>
  <c r="S94" i="40" s="1"/>
  <c r="P94" i="40"/>
  <c r="Q94" i="40" s="1"/>
  <c r="N94" i="40"/>
  <c r="O94" i="40" s="1"/>
  <c r="L94" i="40"/>
  <c r="M94" i="40" s="1"/>
  <c r="J94" i="40"/>
  <c r="K94" i="40" s="1"/>
  <c r="AY93" i="40"/>
  <c r="AR93" i="40"/>
  <c r="AO93" i="40"/>
  <c r="AM93" i="40"/>
  <c r="AL93" i="40"/>
  <c r="AJ93" i="40"/>
  <c r="AE93" i="40"/>
  <c r="AF93" i="40" s="1"/>
  <c r="AC93" i="40"/>
  <c r="AB93" i="40"/>
  <c r="X93" i="40"/>
  <c r="Y93" i="40" s="1"/>
  <c r="V93" i="40"/>
  <c r="W93" i="40" s="1"/>
  <c r="T93" i="40"/>
  <c r="U93" i="40" s="1"/>
  <c r="R93" i="40"/>
  <c r="S93" i="40" s="1"/>
  <c r="P93" i="40"/>
  <c r="Q93" i="40" s="1"/>
  <c r="N93" i="40"/>
  <c r="O93" i="40" s="1"/>
  <c r="L93" i="40"/>
  <c r="M93" i="40" s="1"/>
  <c r="J93" i="40"/>
  <c r="K93" i="40" s="1"/>
  <c r="AY92" i="40"/>
  <c r="AR92" i="40"/>
  <c r="AO92" i="40"/>
  <c r="AM92" i="40"/>
  <c r="AL92" i="40"/>
  <c r="AJ92" i="40"/>
  <c r="AE92" i="40"/>
  <c r="AF92" i="40" s="1"/>
  <c r="AC92" i="40"/>
  <c r="AB92" i="40"/>
  <c r="Y92" i="40"/>
  <c r="X92" i="40"/>
  <c r="V92" i="40"/>
  <c r="W92" i="40" s="1"/>
  <c r="U92" i="40"/>
  <c r="T92" i="40"/>
  <c r="R92" i="40"/>
  <c r="S92" i="40" s="1"/>
  <c r="P92" i="40"/>
  <c r="Q92" i="40" s="1"/>
  <c r="N92" i="40"/>
  <c r="O92" i="40" s="1"/>
  <c r="L92" i="40"/>
  <c r="M92" i="40" s="1"/>
  <c r="J92" i="40"/>
  <c r="K92" i="40" s="1"/>
  <c r="AY91" i="40"/>
  <c r="AR91" i="40"/>
  <c r="AO91" i="40"/>
  <c r="AM91" i="40"/>
  <c r="AL91" i="40"/>
  <c r="AJ91" i="40"/>
  <c r="AE91" i="40"/>
  <c r="AF91" i="40" s="1"/>
  <c r="AC91" i="40"/>
  <c r="AB91" i="40"/>
  <c r="Y91" i="40"/>
  <c r="X91" i="40"/>
  <c r="V91" i="40"/>
  <c r="W91" i="40" s="1"/>
  <c r="T91" i="40"/>
  <c r="U91" i="40" s="1"/>
  <c r="R91" i="40"/>
  <c r="S91" i="40" s="1"/>
  <c r="Q91" i="40"/>
  <c r="P91" i="40"/>
  <c r="N91" i="40"/>
  <c r="O91" i="40" s="1"/>
  <c r="L91" i="40"/>
  <c r="M91" i="40" s="1"/>
  <c r="J91" i="40"/>
  <c r="K91" i="40" s="1"/>
  <c r="AY90" i="40"/>
  <c r="AR90" i="40"/>
  <c r="AO90" i="40"/>
  <c r="AM90" i="40"/>
  <c r="AL90" i="40"/>
  <c r="AJ90" i="40"/>
  <c r="AE90" i="40"/>
  <c r="AF90" i="40" s="1"/>
  <c r="AC90" i="40"/>
  <c r="AB90" i="40"/>
  <c r="X90" i="40"/>
  <c r="Y90" i="40" s="1"/>
  <c r="V90" i="40"/>
  <c r="W90" i="40" s="1"/>
  <c r="U90" i="40"/>
  <c r="T90" i="40"/>
  <c r="R90" i="40"/>
  <c r="S90" i="40" s="1"/>
  <c r="P90" i="40"/>
  <c r="Q90" i="40" s="1"/>
  <c r="N90" i="40"/>
  <c r="O90" i="40" s="1"/>
  <c r="L90" i="40"/>
  <c r="M90" i="40" s="1"/>
  <c r="J90" i="40"/>
  <c r="K90" i="40" s="1"/>
  <c r="AY89" i="40"/>
  <c r="AR89" i="40"/>
  <c r="AO89" i="40"/>
  <c r="AM89" i="40"/>
  <c r="AL89" i="40"/>
  <c r="AJ89" i="40"/>
  <c r="AF89" i="40"/>
  <c r="AE89" i="40"/>
  <c r="AC89" i="40"/>
  <c r="AB89" i="40"/>
  <c r="X89" i="40"/>
  <c r="Y89" i="40" s="1"/>
  <c r="V89" i="40"/>
  <c r="W89" i="40" s="1"/>
  <c r="T89" i="40"/>
  <c r="U89" i="40" s="1"/>
  <c r="R89" i="40"/>
  <c r="S89" i="40" s="1"/>
  <c r="P89" i="40"/>
  <c r="Q89" i="40" s="1"/>
  <c r="O89" i="40"/>
  <c r="N89" i="40"/>
  <c r="L89" i="40"/>
  <c r="M89" i="40" s="1"/>
  <c r="J89" i="40"/>
  <c r="K89" i="40" s="1"/>
  <c r="AY88" i="40"/>
  <c r="AR88" i="40"/>
  <c r="AO88" i="40"/>
  <c r="AM88" i="40"/>
  <c r="AL88" i="40"/>
  <c r="AJ88" i="40"/>
  <c r="AE88" i="40"/>
  <c r="AF88" i="40" s="1"/>
  <c r="AC88" i="40"/>
  <c r="AB88" i="40"/>
  <c r="Y88" i="40"/>
  <c r="X88" i="40"/>
  <c r="V88" i="40"/>
  <c r="W88" i="40" s="1"/>
  <c r="T88" i="40"/>
  <c r="U88" i="40" s="1"/>
  <c r="R88" i="40"/>
  <c r="S88" i="40" s="1"/>
  <c r="P88" i="40"/>
  <c r="Q88" i="40" s="1"/>
  <c r="N88" i="40"/>
  <c r="O88" i="40" s="1"/>
  <c r="L88" i="40"/>
  <c r="M88" i="40" s="1"/>
  <c r="J88" i="40"/>
  <c r="K88" i="40" s="1"/>
  <c r="AY87" i="40"/>
  <c r="AR87" i="40"/>
  <c r="AO87" i="40"/>
  <c r="AM87" i="40"/>
  <c r="AL87" i="40"/>
  <c r="AJ87" i="40"/>
  <c r="AE87" i="40"/>
  <c r="AF87" i="40" s="1"/>
  <c r="AC87" i="40"/>
  <c r="AB87" i="40"/>
  <c r="Y87" i="40"/>
  <c r="X87" i="40"/>
  <c r="V87" i="40"/>
  <c r="W87" i="40" s="1"/>
  <c r="T87" i="40"/>
  <c r="U87" i="40" s="1"/>
  <c r="R87" i="40"/>
  <c r="S87" i="40" s="1"/>
  <c r="P87" i="40"/>
  <c r="Q87" i="40" s="1"/>
  <c r="N87" i="40"/>
  <c r="O87" i="40" s="1"/>
  <c r="L87" i="40"/>
  <c r="M87" i="40" s="1"/>
  <c r="J87" i="40"/>
  <c r="K87" i="40" s="1"/>
  <c r="AY86" i="40"/>
  <c r="AR86" i="40"/>
  <c r="AO86" i="40"/>
  <c r="AM86" i="40"/>
  <c r="AL86" i="40"/>
  <c r="AJ86" i="40"/>
  <c r="AF86" i="40"/>
  <c r="AE86" i="40"/>
  <c r="AC86" i="40"/>
  <c r="AB86" i="40"/>
  <c r="X86" i="40"/>
  <c r="Y86" i="40" s="1"/>
  <c r="V86" i="40"/>
  <c r="W86" i="40" s="1"/>
  <c r="T86" i="40"/>
  <c r="U86" i="40" s="1"/>
  <c r="R86" i="40"/>
  <c r="S86" i="40" s="1"/>
  <c r="Q86" i="40"/>
  <c r="P86" i="40"/>
  <c r="N86" i="40"/>
  <c r="O86" i="40" s="1"/>
  <c r="M86" i="40"/>
  <c r="L86" i="40"/>
  <c r="J86" i="40"/>
  <c r="K86" i="40" s="1"/>
  <c r="AY85" i="40"/>
  <c r="AR85" i="40"/>
  <c r="AO85" i="40"/>
  <c r="AM85" i="40"/>
  <c r="AL85" i="40"/>
  <c r="AJ85" i="40"/>
  <c r="AF85" i="40"/>
  <c r="AE85" i="40"/>
  <c r="AC85" i="40"/>
  <c r="AB85" i="40"/>
  <c r="X85" i="40"/>
  <c r="Y85" i="40" s="1"/>
  <c r="W85" i="40"/>
  <c r="V85" i="40"/>
  <c r="T85" i="40"/>
  <c r="U85" i="40" s="1"/>
  <c r="R85" i="40"/>
  <c r="S85" i="40" s="1"/>
  <c r="Q85" i="40"/>
  <c r="P85" i="40"/>
  <c r="N85" i="40"/>
  <c r="O85" i="40" s="1"/>
  <c r="L85" i="40"/>
  <c r="M85" i="40" s="1"/>
  <c r="J85" i="40"/>
  <c r="K85" i="40" s="1"/>
  <c r="AY84" i="40"/>
  <c r="AR84" i="40"/>
  <c r="AO84" i="40"/>
  <c r="AM84" i="40"/>
  <c r="AL84" i="40"/>
  <c r="AJ84" i="40"/>
  <c r="AE84" i="40"/>
  <c r="AF84" i="40" s="1"/>
  <c r="AC84" i="40"/>
  <c r="AB84" i="40"/>
  <c r="X84" i="40"/>
  <c r="Y84" i="40" s="1"/>
  <c r="V84" i="40"/>
  <c r="W84" i="40" s="1"/>
  <c r="T84" i="40"/>
  <c r="U84" i="40" s="1"/>
  <c r="R84" i="40"/>
  <c r="S84" i="40" s="1"/>
  <c r="P84" i="40"/>
  <c r="Q84" i="40" s="1"/>
  <c r="N84" i="40"/>
  <c r="O84" i="40" s="1"/>
  <c r="L84" i="40"/>
  <c r="M84" i="40" s="1"/>
  <c r="J84" i="40"/>
  <c r="K84" i="40" s="1"/>
  <c r="AY83" i="40"/>
  <c r="AR83" i="40"/>
  <c r="AO83" i="40"/>
  <c r="AM83" i="40"/>
  <c r="AL83" i="40"/>
  <c r="AJ83" i="40"/>
  <c r="AE83" i="40"/>
  <c r="AF83" i="40" s="1"/>
  <c r="AC83" i="40"/>
  <c r="AB83" i="40"/>
  <c r="X83" i="40"/>
  <c r="Y83" i="40" s="1"/>
  <c r="W83" i="40"/>
  <c r="V83" i="40"/>
  <c r="T83" i="40"/>
  <c r="U83" i="40" s="1"/>
  <c r="R83" i="40"/>
  <c r="S83" i="40" s="1"/>
  <c r="P83" i="40"/>
  <c r="Q83" i="40" s="1"/>
  <c r="N83" i="40"/>
  <c r="O83" i="40" s="1"/>
  <c r="L83" i="40"/>
  <c r="M83" i="40" s="1"/>
  <c r="J83" i="40"/>
  <c r="K83" i="40" s="1"/>
  <c r="AY82" i="40"/>
  <c r="AR82" i="40"/>
  <c r="AO82" i="40"/>
  <c r="AM82" i="40"/>
  <c r="AL82" i="40"/>
  <c r="AJ82" i="40"/>
  <c r="AF82" i="40"/>
  <c r="AE82" i="40"/>
  <c r="AC82" i="40"/>
  <c r="AB82" i="40"/>
  <c r="X82" i="40"/>
  <c r="Y82" i="40" s="1"/>
  <c r="V82" i="40"/>
  <c r="W82" i="40" s="1"/>
  <c r="T82" i="40"/>
  <c r="U82" i="40" s="1"/>
  <c r="S82" i="40"/>
  <c r="R82" i="40"/>
  <c r="P82" i="40"/>
  <c r="Q82" i="40" s="1"/>
  <c r="N82" i="40"/>
  <c r="O82" i="40" s="1"/>
  <c r="L82" i="40"/>
  <c r="M82" i="40" s="1"/>
  <c r="J82" i="40"/>
  <c r="K82" i="40" s="1"/>
  <c r="AY81" i="40"/>
  <c r="AR81" i="40"/>
  <c r="AO81" i="40"/>
  <c r="AM81" i="40"/>
  <c r="AL81" i="40"/>
  <c r="AJ81" i="40"/>
  <c r="AE81" i="40"/>
  <c r="AF81" i="40" s="1"/>
  <c r="AC81" i="40"/>
  <c r="AB81" i="40"/>
  <c r="X81" i="40"/>
  <c r="Y81" i="40" s="1"/>
  <c r="V81" i="40"/>
  <c r="W81" i="40" s="1"/>
  <c r="T81" i="40"/>
  <c r="U81" i="40" s="1"/>
  <c r="R81" i="40"/>
  <c r="S81" i="40" s="1"/>
  <c r="Q81" i="40"/>
  <c r="P81" i="40"/>
  <c r="N81" i="40"/>
  <c r="O81" i="40" s="1"/>
  <c r="L81" i="40"/>
  <c r="M81" i="40" s="1"/>
  <c r="J81" i="40"/>
  <c r="K81" i="40" s="1"/>
  <c r="AY80" i="40"/>
  <c r="AR80" i="40"/>
  <c r="AO80" i="40"/>
  <c r="AM80" i="40"/>
  <c r="AL80" i="40"/>
  <c r="AJ80" i="40"/>
  <c r="AF80" i="40"/>
  <c r="AE80" i="40"/>
  <c r="AC80" i="40"/>
  <c r="AB80" i="40"/>
  <c r="X80" i="40"/>
  <c r="Y80" i="40" s="1"/>
  <c r="V80" i="40"/>
  <c r="W80" i="40" s="1"/>
  <c r="U80" i="40"/>
  <c r="T80" i="40"/>
  <c r="S80" i="40"/>
  <c r="R80" i="40"/>
  <c r="P80" i="40"/>
  <c r="Q80" i="40" s="1"/>
  <c r="N80" i="40"/>
  <c r="O80" i="40" s="1"/>
  <c r="M80" i="40"/>
  <c r="L80" i="40"/>
  <c r="K80" i="40"/>
  <c r="J80" i="40"/>
  <c r="AY79" i="40"/>
  <c r="AR79" i="40"/>
  <c r="AO79" i="40"/>
  <c r="AM79" i="40"/>
  <c r="AL79" i="40"/>
  <c r="AJ79" i="40"/>
  <c r="AE79" i="40"/>
  <c r="AF79" i="40" s="1"/>
  <c r="AC79" i="40"/>
  <c r="AB79" i="40"/>
  <c r="X79" i="40"/>
  <c r="Y79" i="40" s="1"/>
  <c r="W79" i="40"/>
  <c r="V79" i="40"/>
  <c r="T79" i="40"/>
  <c r="U79" i="40" s="1"/>
  <c r="R79" i="40"/>
  <c r="S79" i="40" s="1"/>
  <c r="Q79" i="40"/>
  <c r="P79" i="40"/>
  <c r="N79" i="40"/>
  <c r="O79" i="40" s="1"/>
  <c r="L79" i="40"/>
  <c r="M79" i="40" s="1"/>
  <c r="J79" i="40"/>
  <c r="K79" i="40" s="1"/>
  <c r="AY78" i="40"/>
  <c r="AR78" i="40"/>
  <c r="AO78" i="40"/>
  <c r="AM78" i="40"/>
  <c r="AL78" i="40"/>
  <c r="AJ78" i="40"/>
  <c r="AF78" i="40"/>
  <c r="AE78" i="40"/>
  <c r="AC78" i="40"/>
  <c r="AB78" i="40"/>
  <c r="X78" i="40"/>
  <c r="Y78" i="40" s="1"/>
  <c r="V78" i="40"/>
  <c r="W78" i="40" s="1"/>
  <c r="T78" i="40"/>
  <c r="U78" i="40" s="1"/>
  <c r="S78" i="40"/>
  <c r="R78" i="40"/>
  <c r="P78" i="40"/>
  <c r="Q78" i="40" s="1"/>
  <c r="N78" i="40"/>
  <c r="O78" i="40" s="1"/>
  <c r="M78" i="40"/>
  <c r="L78" i="40"/>
  <c r="J78" i="40"/>
  <c r="K78" i="40" s="1"/>
  <c r="AY77" i="40"/>
  <c r="AR77" i="40"/>
  <c r="AO77" i="40"/>
  <c r="AM77" i="40"/>
  <c r="AL77" i="40"/>
  <c r="AJ77" i="40"/>
  <c r="AE77" i="40"/>
  <c r="AF77" i="40" s="1"/>
  <c r="AC77" i="40"/>
  <c r="AB77" i="40"/>
  <c r="Y77" i="40"/>
  <c r="X77" i="40"/>
  <c r="W77" i="40"/>
  <c r="V77" i="40"/>
  <c r="T77" i="40"/>
  <c r="U77" i="40" s="1"/>
  <c r="R77" i="40"/>
  <c r="S77" i="40" s="1"/>
  <c r="Q77" i="40"/>
  <c r="P77" i="40"/>
  <c r="O77" i="40"/>
  <c r="N77" i="40"/>
  <c r="L77" i="40"/>
  <c r="M77" i="40" s="1"/>
  <c r="J77" i="40"/>
  <c r="K77" i="40" s="1"/>
  <c r="AY76" i="40"/>
  <c r="AR76" i="40"/>
  <c r="AO76" i="40"/>
  <c r="AM76" i="40"/>
  <c r="AL76" i="40"/>
  <c r="AJ76" i="40"/>
  <c r="AF76" i="40"/>
  <c r="AE76" i="40"/>
  <c r="AC76" i="40"/>
  <c r="AB76" i="40"/>
  <c r="X76" i="40"/>
  <c r="Y76" i="40" s="1"/>
  <c r="V76" i="40"/>
  <c r="W76" i="40" s="1"/>
  <c r="U76" i="40"/>
  <c r="T76" i="40"/>
  <c r="S76" i="40"/>
  <c r="R76" i="40"/>
  <c r="P76" i="40"/>
  <c r="Q76" i="40" s="1"/>
  <c r="N76" i="40"/>
  <c r="O76" i="40" s="1"/>
  <c r="M76" i="40"/>
  <c r="L76" i="40"/>
  <c r="K76" i="40"/>
  <c r="J76" i="40"/>
  <c r="AY75" i="40"/>
  <c r="AR75" i="40"/>
  <c r="AO75" i="40"/>
  <c r="AM75" i="40"/>
  <c r="AL75" i="40"/>
  <c r="AJ75" i="40"/>
  <c r="AE75" i="40"/>
  <c r="AF75" i="40" s="1"/>
  <c r="AC75" i="40"/>
  <c r="AB75" i="40"/>
  <c r="X75" i="40"/>
  <c r="Y75" i="40" s="1"/>
  <c r="W75" i="40"/>
  <c r="V75" i="40"/>
  <c r="T75" i="40"/>
  <c r="U75" i="40" s="1"/>
  <c r="R75" i="40"/>
  <c r="S75" i="40" s="1"/>
  <c r="P75" i="40"/>
  <c r="Q75" i="40" s="1"/>
  <c r="N75" i="40"/>
  <c r="O75" i="40" s="1"/>
  <c r="L75" i="40"/>
  <c r="M75" i="40" s="1"/>
  <c r="J75" i="40"/>
  <c r="K75" i="40" s="1"/>
  <c r="AY74" i="40"/>
  <c r="AR74" i="40"/>
  <c r="AO74" i="40"/>
  <c r="AM74" i="40"/>
  <c r="AL74" i="40"/>
  <c r="AJ74" i="40"/>
  <c r="AF74" i="40"/>
  <c r="AE74" i="40"/>
  <c r="AC74" i="40"/>
  <c r="AB74" i="40"/>
  <c r="X74" i="40"/>
  <c r="Y74" i="40" s="1"/>
  <c r="V74" i="40"/>
  <c r="W74" i="40" s="1"/>
  <c r="T74" i="40"/>
  <c r="U74" i="40" s="1"/>
  <c r="R74" i="40"/>
  <c r="S74" i="40" s="1"/>
  <c r="P74" i="40"/>
  <c r="Q74" i="40" s="1"/>
  <c r="N74" i="40"/>
  <c r="O74" i="40" s="1"/>
  <c r="M74" i="40"/>
  <c r="L74" i="40"/>
  <c r="J74" i="40"/>
  <c r="K74" i="40" s="1"/>
  <c r="AY73" i="40"/>
  <c r="AR73" i="40"/>
  <c r="AO73" i="40"/>
  <c r="AM73" i="40"/>
  <c r="AL73" i="40"/>
  <c r="AJ73" i="40"/>
  <c r="AE73" i="40"/>
  <c r="AF73" i="40" s="1"/>
  <c r="AC73" i="40"/>
  <c r="AB73" i="40"/>
  <c r="Y73" i="40"/>
  <c r="X73" i="40"/>
  <c r="V73" i="40"/>
  <c r="W73" i="40" s="1"/>
  <c r="T73" i="40"/>
  <c r="U73" i="40" s="1"/>
  <c r="R73" i="40"/>
  <c r="S73" i="40" s="1"/>
  <c r="P73" i="40"/>
  <c r="Q73" i="40" s="1"/>
  <c r="N73" i="40"/>
  <c r="O73" i="40" s="1"/>
  <c r="L73" i="40"/>
  <c r="M73" i="40" s="1"/>
  <c r="J73" i="40"/>
  <c r="K73" i="40" s="1"/>
  <c r="AY72" i="40"/>
  <c r="AR72" i="40"/>
  <c r="AO72" i="40"/>
  <c r="AM72" i="40"/>
  <c r="AL72" i="40"/>
  <c r="AJ72" i="40"/>
  <c r="AF72" i="40"/>
  <c r="AE72" i="40"/>
  <c r="AC72" i="40"/>
  <c r="AB72" i="40"/>
  <c r="X72" i="40"/>
  <c r="Y72" i="40" s="1"/>
  <c r="V72" i="40"/>
  <c r="W72" i="40" s="1"/>
  <c r="T72" i="40"/>
  <c r="U72" i="40" s="1"/>
  <c r="S72" i="40"/>
  <c r="R72" i="40"/>
  <c r="P72" i="40"/>
  <c r="Q72" i="40" s="1"/>
  <c r="N72" i="40"/>
  <c r="O72" i="40" s="1"/>
  <c r="L72" i="40"/>
  <c r="M72" i="40" s="1"/>
  <c r="J72" i="40"/>
  <c r="K72" i="40" s="1"/>
  <c r="AY71" i="40"/>
  <c r="AR71" i="40"/>
  <c r="AO71" i="40"/>
  <c r="AM71" i="40"/>
  <c r="AL71" i="40"/>
  <c r="AJ71" i="40"/>
  <c r="AE71" i="40"/>
  <c r="AF71" i="40" s="1"/>
  <c r="AC71" i="40"/>
  <c r="AB71" i="40"/>
  <c r="X71" i="40"/>
  <c r="Y71" i="40" s="1"/>
  <c r="W71" i="40"/>
  <c r="V71" i="40"/>
  <c r="T71" i="40"/>
  <c r="U71" i="40" s="1"/>
  <c r="R71" i="40"/>
  <c r="S71" i="40" s="1"/>
  <c r="P71" i="40"/>
  <c r="Q71" i="40" s="1"/>
  <c r="N71" i="40"/>
  <c r="O71" i="40" s="1"/>
  <c r="L71" i="40"/>
  <c r="M71" i="40" s="1"/>
  <c r="J71" i="40"/>
  <c r="K71" i="40" s="1"/>
  <c r="AY70" i="40"/>
  <c r="AR70" i="40"/>
  <c r="AO70" i="40"/>
  <c r="AM70" i="40"/>
  <c r="AL70" i="40"/>
  <c r="AJ70" i="40"/>
  <c r="AE70" i="40"/>
  <c r="AF70" i="40" s="1"/>
  <c r="AC70" i="40"/>
  <c r="AB70" i="40"/>
  <c r="X70" i="40"/>
  <c r="Y70" i="40" s="1"/>
  <c r="V70" i="40"/>
  <c r="W70" i="40" s="1"/>
  <c r="T70" i="40"/>
  <c r="U70" i="40" s="1"/>
  <c r="S70" i="40"/>
  <c r="R70" i="40"/>
  <c r="P70" i="40"/>
  <c r="Q70" i="40" s="1"/>
  <c r="N70" i="40"/>
  <c r="O70" i="40" s="1"/>
  <c r="M70" i="40"/>
  <c r="L70" i="40"/>
  <c r="J70" i="40"/>
  <c r="K70" i="40" s="1"/>
  <c r="AY69" i="40"/>
  <c r="AR69" i="40"/>
  <c r="AO69" i="40"/>
  <c r="AM69" i="40"/>
  <c r="AL69" i="40"/>
  <c r="AJ69" i="40"/>
  <c r="AE69" i="40"/>
  <c r="AF69" i="40" s="1"/>
  <c r="AC69" i="40"/>
  <c r="AB69" i="40"/>
  <c r="X69" i="40"/>
  <c r="Y69" i="40" s="1"/>
  <c r="V69" i="40"/>
  <c r="W69" i="40" s="1"/>
  <c r="T69" i="40"/>
  <c r="U69" i="40" s="1"/>
  <c r="R69" i="40"/>
  <c r="S69" i="40" s="1"/>
  <c r="P69" i="40"/>
  <c r="Q69" i="40" s="1"/>
  <c r="N69" i="40"/>
  <c r="O69" i="40" s="1"/>
  <c r="L69" i="40"/>
  <c r="M69" i="40" s="1"/>
  <c r="J69" i="40"/>
  <c r="K69" i="40" s="1"/>
  <c r="AY68" i="40"/>
  <c r="AR68" i="40"/>
  <c r="AO68" i="40"/>
  <c r="AM68" i="40"/>
  <c r="AL68" i="40"/>
  <c r="AJ68" i="40"/>
  <c r="AF68" i="40"/>
  <c r="AE68" i="40"/>
  <c r="AC68" i="40"/>
  <c r="AB68" i="40"/>
  <c r="X68" i="40"/>
  <c r="Y68" i="40" s="1"/>
  <c r="V68" i="40"/>
  <c r="W68" i="40" s="1"/>
  <c r="T68" i="40"/>
  <c r="U68" i="40" s="1"/>
  <c r="R68" i="40"/>
  <c r="S68" i="40" s="1"/>
  <c r="P68" i="40"/>
  <c r="Q68" i="40" s="1"/>
  <c r="N68" i="40"/>
  <c r="O68" i="40" s="1"/>
  <c r="L68" i="40"/>
  <c r="M68" i="40" s="1"/>
  <c r="K68" i="40"/>
  <c r="J68" i="40"/>
  <c r="AY67" i="40"/>
  <c r="AR67" i="40"/>
  <c r="AO67" i="40"/>
  <c r="AM67" i="40"/>
  <c r="AL67" i="40"/>
  <c r="AJ67" i="40"/>
  <c r="AE67" i="40"/>
  <c r="AF67" i="40" s="1"/>
  <c r="AC67" i="40"/>
  <c r="AB67" i="40"/>
  <c r="Y67" i="40"/>
  <c r="X67" i="40"/>
  <c r="V67" i="40"/>
  <c r="W67" i="40" s="1"/>
  <c r="U67" i="40"/>
  <c r="T67" i="40"/>
  <c r="R67" i="40"/>
  <c r="S67" i="40" s="1"/>
  <c r="P67" i="40"/>
  <c r="Q67" i="40" s="1"/>
  <c r="N67" i="40"/>
  <c r="O67" i="40" s="1"/>
  <c r="M67" i="40"/>
  <c r="L67" i="40"/>
  <c r="J67" i="40"/>
  <c r="K67" i="40" s="1"/>
  <c r="AY66" i="40"/>
  <c r="AR66" i="40"/>
  <c r="AO66" i="40"/>
  <c r="AM66" i="40"/>
  <c r="AL66" i="40"/>
  <c r="AJ66" i="40"/>
  <c r="AE66" i="40"/>
  <c r="AF66" i="40" s="1"/>
  <c r="AC66" i="40"/>
  <c r="AB66" i="40"/>
  <c r="X66" i="40"/>
  <c r="Y66" i="40" s="1"/>
  <c r="V66" i="40"/>
  <c r="W66" i="40" s="1"/>
  <c r="T66" i="40"/>
  <c r="U66" i="40" s="1"/>
  <c r="R66" i="40"/>
  <c r="S66" i="40" s="1"/>
  <c r="Q66" i="40"/>
  <c r="P66" i="40"/>
  <c r="N66" i="40"/>
  <c r="O66" i="40" s="1"/>
  <c r="L66" i="40"/>
  <c r="M66" i="40" s="1"/>
  <c r="J66" i="40"/>
  <c r="K66" i="40" s="1"/>
  <c r="AY65" i="40"/>
  <c r="AR65" i="40"/>
  <c r="AO65" i="40"/>
  <c r="AM65" i="40"/>
  <c r="AL65" i="40"/>
  <c r="AJ65" i="40"/>
  <c r="AE65" i="40"/>
  <c r="AF65" i="40" s="1"/>
  <c r="AC65" i="40"/>
  <c r="AB65" i="40"/>
  <c r="X65" i="40"/>
  <c r="Y65" i="40" s="1"/>
  <c r="V65" i="40"/>
  <c r="W65" i="40" s="1"/>
  <c r="T65" i="40"/>
  <c r="U65" i="40" s="1"/>
  <c r="R65" i="40"/>
  <c r="S65" i="40" s="1"/>
  <c r="P65" i="40"/>
  <c r="Q65" i="40" s="1"/>
  <c r="N65" i="40"/>
  <c r="O65" i="40" s="1"/>
  <c r="L65" i="40"/>
  <c r="M65" i="40" s="1"/>
  <c r="J65" i="40"/>
  <c r="K65" i="40" s="1"/>
  <c r="AY64" i="40"/>
  <c r="AR64" i="40"/>
  <c r="AO64" i="40"/>
  <c r="AM64" i="40"/>
  <c r="AL64" i="40"/>
  <c r="AJ64" i="40"/>
  <c r="AE64" i="40"/>
  <c r="AF64" i="40" s="1"/>
  <c r="AC64" i="40"/>
  <c r="AB64" i="40"/>
  <c r="Y64" i="40"/>
  <c r="X64" i="40"/>
  <c r="V64" i="40"/>
  <c r="W64" i="40" s="1"/>
  <c r="T64" i="40"/>
  <c r="U64" i="40" s="1"/>
  <c r="R64" i="40"/>
  <c r="S64" i="40" s="1"/>
  <c r="Q64" i="40"/>
  <c r="P64" i="40"/>
  <c r="N64" i="40"/>
  <c r="O64" i="40" s="1"/>
  <c r="L64" i="40"/>
  <c r="M64" i="40" s="1"/>
  <c r="J64" i="40"/>
  <c r="K64" i="40" s="1"/>
  <c r="AY63" i="40"/>
  <c r="AR63" i="40"/>
  <c r="AO63" i="40"/>
  <c r="AM63" i="40"/>
  <c r="AL63" i="40"/>
  <c r="AJ63" i="40"/>
  <c r="AE63" i="40"/>
  <c r="AF63" i="40" s="1"/>
  <c r="AC63" i="40"/>
  <c r="AB63" i="40"/>
  <c r="X63" i="40"/>
  <c r="Y63" i="40" s="1"/>
  <c r="V63" i="40"/>
  <c r="W63" i="40" s="1"/>
  <c r="T63" i="40"/>
  <c r="U63" i="40" s="1"/>
  <c r="R63" i="40"/>
  <c r="S63" i="40" s="1"/>
  <c r="P63" i="40"/>
  <c r="Q63" i="40" s="1"/>
  <c r="N63" i="40"/>
  <c r="O63" i="40" s="1"/>
  <c r="L63" i="40"/>
  <c r="M63" i="40" s="1"/>
  <c r="J63" i="40"/>
  <c r="K63" i="40" s="1"/>
  <c r="AY62" i="40"/>
  <c r="AR62" i="40"/>
  <c r="AO62" i="40"/>
  <c r="AM62" i="40"/>
  <c r="AL62" i="40"/>
  <c r="AJ62" i="40"/>
  <c r="AE62" i="40"/>
  <c r="AF62" i="40" s="1"/>
  <c r="AC62" i="40"/>
  <c r="AB62" i="40"/>
  <c r="Y62" i="40"/>
  <c r="X62" i="40"/>
  <c r="V62" i="40"/>
  <c r="W62" i="40" s="1"/>
  <c r="T62" i="40"/>
  <c r="U62" i="40" s="1"/>
  <c r="R62" i="40"/>
  <c r="S62" i="40" s="1"/>
  <c r="Q62" i="40"/>
  <c r="P62" i="40"/>
  <c r="N62" i="40"/>
  <c r="O62" i="40" s="1"/>
  <c r="L62" i="40"/>
  <c r="M62" i="40" s="1"/>
  <c r="J62" i="40"/>
  <c r="K62" i="40" s="1"/>
  <c r="AY61" i="40"/>
  <c r="AR61" i="40"/>
  <c r="AO61" i="40"/>
  <c r="AM61" i="40"/>
  <c r="AL61" i="40"/>
  <c r="AJ61" i="40"/>
  <c r="AE61" i="40"/>
  <c r="AF61" i="40" s="1"/>
  <c r="AC61" i="40"/>
  <c r="AB61" i="40"/>
  <c r="X61" i="40"/>
  <c r="Y61" i="40" s="1"/>
  <c r="V61" i="40"/>
  <c r="W61" i="40" s="1"/>
  <c r="T61" i="40"/>
  <c r="U61" i="40" s="1"/>
  <c r="R61" i="40"/>
  <c r="S61" i="40" s="1"/>
  <c r="Q61" i="40"/>
  <c r="P61" i="40"/>
  <c r="N61" i="40"/>
  <c r="O61" i="40" s="1"/>
  <c r="M61" i="40"/>
  <c r="L61" i="40"/>
  <c r="J61" i="40"/>
  <c r="K61" i="40" s="1"/>
  <c r="AY60" i="40"/>
  <c r="AR60" i="40"/>
  <c r="AO60" i="40"/>
  <c r="AM60" i="40"/>
  <c r="AL60" i="40"/>
  <c r="AJ60" i="40"/>
  <c r="AE60" i="40"/>
  <c r="AF60" i="40" s="1"/>
  <c r="AC60" i="40"/>
  <c r="AB60" i="40"/>
  <c r="X60" i="40"/>
  <c r="Y60" i="40" s="1"/>
  <c r="V60" i="40"/>
  <c r="W60" i="40" s="1"/>
  <c r="T60" i="40"/>
  <c r="U60" i="40" s="1"/>
  <c r="R60" i="40"/>
  <c r="S60" i="40" s="1"/>
  <c r="Q60" i="40"/>
  <c r="P60" i="40"/>
  <c r="N60" i="40"/>
  <c r="O60" i="40" s="1"/>
  <c r="L60" i="40"/>
  <c r="M60" i="40" s="1"/>
  <c r="J60" i="40"/>
  <c r="K60" i="40" s="1"/>
  <c r="AY59" i="40"/>
  <c r="AR59" i="40"/>
  <c r="AO59" i="40"/>
  <c r="AM59" i="40"/>
  <c r="AL59" i="40"/>
  <c r="AJ59" i="40"/>
  <c r="AE59" i="40"/>
  <c r="AF59" i="40" s="1"/>
  <c r="AC59" i="40"/>
  <c r="AB59" i="40"/>
  <c r="X59" i="40"/>
  <c r="Y59" i="40" s="1"/>
  <c r="V59" i="40"/>
  <c r="W59" i="40" s="1"/>
  <c r="U59" i="40"/>
  <c r="T59" i="40"/>
  <c r="R59" i="40"/>
  <c r="S59" i="40" s="1"/>
  <c r="P59" i="40"/>
  <c r="Q59" i="40" s="1"/>
  <c r="N59" i="40"/>
  <c r="O59" i="40" s="1"/>
  <c r="L59" i="40"/>
  <c r="M59" i="40" s="1"/>
  <c r="J59" i="40"/>
  <c r="K59" i="40" s="1"/>
  <c r="AY58" i="40"/>
  <c r="AR58" i="40"/>
  <c r="AO58" i="40"/>
  <c r="AM58" i="40"/>
  <c r="AL58" i="40"/>
  <c r="AJ58" i="40"/>
  <c r="AE58" i="40"/>
  <c r="AF58" i="40" s="1"/>
  <c r="AC58" i="40"/>
  <c r="AB58" i="40"/>
  <c r="X58" i="40"/>
  <c r="Y58" i="40" s="1"/>
  <c r="V58" i="40"/>
  <c r="W58" i="40" s="1"/>
  <c r="U58" i="40"/>
  <c r="T58" i="40"/>
  <c r="R58" i="40"/>
  <c r="S58" i="40" s="1"/>
  <c r="P58" i="40"/>
  <c r="Q58" i="40" s="1"/>
  <c r="N58" i="40"/>
  <c r="O58" i="40" s="1"/>
  <c r="L58" i="40"/>
  <c r="M58" i="40" s="1"/>
  <c r="J58" i="40"/>
  <c r="K58" i="40" s="1"/>
  <c r="AY57" i="40"/>
  <c r="AR57" i="40"/>
  <c r="AO57" i="40"/>
  <c r="AM57" i="40"/>
  <c r="AL57" i="40"/>
  <c r="AJ57" i="40"/>
  <c r="AE57" i="40"/>
  <c r="AF57" i="40" s="1"/>
  <c r="AC57" i="40"/>
  <c r="AB57" i="40"/>
  <c r="X57" i="40"/>
  <c r="Y57" i="40" s="1"/>
  <c r="V57" i="40"/>
  <c r="W57" i="40" s="1"/>
  <c r="T57" i="40"/>
  <c r="U57" i="40" s="1"/>
  <c r="R57" i="40"/>
  <c r="S57" i="40" s="1"/>
  <c r="P57" i="40"/>
  <c r="Q57" i="40" s="1"/>
  <c r="N57" i="40"/>
  <c r="O57" i="40" s="1"/>
  <c r="L57" i="40"/>
  <c r="M57" i="40" s="1"/>
  <c r="J57" i="40"/>
  <c r="K57" i="40" s="1"/>
  <c r="AY56" i="40"/>
  <c r="AR56" i="40"/>
  <c r="AO56" i="40"/>
  <c r="AM56" i="40"/>
  <c r="AL56" i="40"/>
  <c r="AJ56" i="40"/>
  <c r="AE56" i="40"/>
  <c r="AF56" i="40" s="1"/>
  <c r="AC56" i="40"/>
  <c r="AB56" i="40"/>
  <c r="X56" i="40"/>
  <c r="Y56" i="40" s="1"/>
  <c r="V56" i="40"/>
  <c r="W56" i="40" s="1"/>
  <c r="T56" i="40"/>
  <c r="U56" i="40" s="1"/>
  <c r="R56" i="40"/>
  <c r="S56" i="40" s="1"/>
  <c r="P56" i="40"/>
  <c r="Q56" i="40" s="1"/>
  <c r="N56" i="40"/>
  <c r="O56" i="40" s="1"/>
  <c r="L56" i="40"/>
  <c r="M56" i="40" s="1"/>
  <c r="J56" i="40"/>
  <c r="K56" i="40" s="1"/>
  <c r="AY55" i="40"/>
  <c r="AR55" i="40"/>
  <c r="AO55" i="40"/>
  <c r="AM55" i="40"/>
  <c r="AL55" i="40"/>
  <c r="AJ55" i="40"/>
  <c r="AF55" i="40"/>
  <c r="AE55" i="40"/>
  <c r="AC55" i="40"/>
  <c r="AB55" i="40"/>
  <c r="X55" i="40"/>
  <c r="Y55" i="40" s="1"/>
  <c r="V55" i="40"/>
  <c r="W55" i="40" s="1"/>
  <c r="U55" i="40"/>
  <c r="T55" i="40"/>
  <c r="R55" i="40"/>
  <c r="S55" i="40" s="1"/>
  <c r="P55" i="40"/>
  <c r="Q55" i="40" s="1"/>
  <c r="N55" i="40"/>
  <c r="O55" i="40" s="1"/>
  <c r="L55" i="40"/>
  <c r="M55" i="40" s="1"/>
  <c r="J55" i="40"/>
  <c r="K55" i="40" s="1"/>
  <c r="AY54" i="40"/>
  <c r="AR54" i="40"/>
  <c r="AO54" i="40"/>
  <c r="AM54" i="40"/>
  <c r="AL54" i="40"/>
  <c r="AJ54" i="40"/>
  <c r="AF54" i="40"/>
  <c r="AE54" i="40"/>
  <c r="AC54" i="40"/>
  <c r="AB54" i="40"/>
  <c r="X54" i="40"/>
  <c r="Y54" i="40" s="1"/>
  <c r="V54" i="40"/>
  <c r="W54" i="40" s="1"/>
  <c r="T54" i="40"/>
  <c r="U54" i="40" s="1"/>
  <c r="R54" i="40"/>
  <c r="S54" i="40" s="1"/>
  <c r="P54" i="40"/>
  <c r="Q54" i="40" s="1"/>
  <c r="N54" i="40"/>
  <c r="O54" i="40" s="1"/>
  <c r="L54" i="40"/>
  <c r="M54" i="40" s="1"/>
  <c r="K54" i="40"/>
  <c r="J54" i="40"/>
  <c r="AY53" i="40"/>
  <c r="AR53" i="40"/>
  <c r="AO53" i="40"/>
  <c r="AM53" i="40"/>
  <c r="AL53" i="40"/>
  <c r="AJ53" i="40"/>
  <c r="AE53" i="40"/>
  <c r="AF53" i="40" s="1"/>
  <c r="AC53" i="40"/>
  <c r="AB53" i="40"/>
  <c r="X53" i="40"/>
  <c r="Y53" i="40" s="1"/>
  <c r="V53" i="40"/>
  <c r="W53" i="40" s="1"/>
  <c r="T53" i="40"/>
  <c r="U53" i="40" s="1"/>
  <c r="R53" i="40"/>
  <c r="S53" i="40" s="1"/>
  <c r="P53" i="40"/>
  <c r="Q53" i="40" s="1"/>
  <c r="N53" i="40"/>
  <c r="O53" i="40" s="1"/>
  <c r="M53" i="40"/>
  <c r="L53" i="40"/>
  <c r="J53" i="40"/>
  <c r="K53" i="40" s="1"/>
  <c r="AY52" i="40"/>
  <c r="AR52" i="40"/>
  <c r="AO52" i="40"/>
  <c r="AM52" i="40"/>
  <c r="AL52" i="40"/>
  <c r="AJ52" i="40"/>
  <c r="AE52" i="40"/>
  <c r="AF52" i="40" s="1"/>
  <c r="AC52" i="40"/>
  <c r="AB52" i="40"/>
  <c r="X52" i="40"/>
  <c r="Y52" i="40" s="1"/>
  <c r="V52" i="40"/>
  <c r="W52" i="40" s="1"/>
  <c r="U52" i="40"/>
  <c r="T52" i="40"/>
  <c r="R52" i="40"/>
  <c r="S52" i="40" s="1"/>
  <c r="P52" i="40"/>
  <c r="Q52" i="40" s="1"/>
  <c r="N52" i="40"/>
  <c r="O52" i="40" s="1"/>
  <c r="M52" i="40"/>
  <c r="L52" i="40"/>
  <c r="J52" i="40"/>
  <c r="K52" i="40" s="1"/>
  <c r="AY51" i="40"/>
  <c r="AR51" i="40"/>
  <c r="AO51" i="40"/>
  <c r="AM51" i="40"/>
  <c r="AL51" i="40"/>
  <c r="AJ51" i="40"/>
  <c r="AE51" i="40"/>
  <c r="AF51" i="40" s="1"/>
  <c r="AC51" i="40"/>
  <c r="AB51" i="40"/>
  <c r="X51" i="40"/>
  <c r="Y51" i="40" s="1"/>
  <c r="V51" i="40"/>
  <c r="W51" i="40" s="1"/>
  <c r="T51" i="40"/>
  <c r="U51" i="40" s="1"/>
  <c r="R51" i="40"/>
  <c r="S51" i="40" s="1"/>
  <c r="P51" i="40"/>
  <c r="Q51" i="40" s="1"/>
  <c r="N51" i="40"/>
  <c r="O51" i="40" s="1"/>
  <c r="M51" i="40"/>
  <c r="L51" i="40"/>
  <c r="J51" i="40"/>
  <c r="K51" i="40" s="1"/>
  <c r="AY50" i="40"/>
  <c r="AR50" i="40"/>
  <c r="AO50" i="40"/>
  <c r="AM50" i="40"/>
  <c r="AL50" i="40"/>
  <c r="AJ50" i="40"/>
  <c r="AE50" i="40"/>
  <c r="AF50" i="40" s="1"/>
  <c r="AC50" i="40"/>
  <c r="AB50" i="40"/>
  <c r="X50" i="40"/>
  <c r="Y50" i="40" s="1"/>
  <c r="V50" i="40"/>
  <c r="W50" i="40" s="1"/>
  <c r="T50" i="40"/>
  <c r="U50" i="40" s="1"/>
  <c r="R50" i="40"/>
  <c r="S50" i="40" s="1"/>
  <c r="P50" i="40"/>
  <c r="Q50" i="40" s="1"/>
  <c r="N50" i="40"/>
  <c r="O50" i="40" s="1"/>
  <c r="L50" i="40"/>
  <c r="M50" i="40" s="1"/>
  <c r="J50" i="40"/>
  <c r="K50" i="40" s="1"/>
  <c r="AY49" i="40"/>
  <c r="AR49" i="40"/>
  <c r="AO49" i="40"/>
  <c r="AM49" i="40"/>
  <c r="AL49" i="40"/>
  <c r="AJ49" i="40"/>
  <c r="AE49" i="40"/>
  <c r="AF49" i="40" s="1"/>
  <c r="AC49" i="40"/>
  <c r="AB49" i="40"/>
  <c r="X49" i="40"/>
  <c r="Y49" i="40" s="1"/>
  <c r="V49" i="40"/>
  <c r="W49" i="40" s="1"/>
  <c r="T49" i="40"/>
  <c r="U49" i="40" s="1"/>
  <c r="R49" i="40"/>
  <c r="S49" i="40" s="1"/>
  <c r="Q49" i="40"/>
  <c r="P49" i="40"/>
  <c r="O49" i="40"/>
  <c r="N49" i="40"/>
  <c r="L49" i="40"/>
  <c r="M49" i="40" s="1"/>
  <c r="J49" i="40"/>
  <c r="K49" i="40" s="1"/>
  <c r="AY48" i="40"/>
  <c r="AR48" i="40"/>
  <c r="AO48" i="40"/>
  <c r="AM48" i="40"/>
  <c r="AL48" i="40"/>
  <c r="AJ48" i="40"/>
  <c r="AE48" i="40"/>
  <c r="AF48" i="40" s="1"/>
  <c r="AC48" i="40"/>
  <c r="AB48" i="40"/>
  <c r="X48" i="40"/>
  <c r="Y48" i="40" s="1"/>
  <c r="V48" i="40"/>
  <c r="W48" i="40" s="1"/>
  <c r="T48" i="40"/>
  <c r="U48" i="40" s="1"/>
  <c r="R48" i="40"/>
  <c r="S48" i="40" s="1"/>
  <c r="P48" i="40"/>
  <c r="Q48" i="40" s="1"/>
  <c r="N48" i="40"/>
  <c r="O48" i="40" s="1"/>
  <c r="L48" i="40"/>
  <c r="M48" i="40" s="1"/>
  <c r="K48" i="40"/>
  <c r="J48" i="40"/>
  <c r="AY47" i="40"/>
  <c r="AR47" i="40"/>
  <c r="AO47" i="40"/>
  <c r="AM47" i="40"/>
  <c r="AL47" i="40"/>
  <c r="AJ47" i="40"/>
  <c r="AE47" i="40"/>
  <c r="AF47" i="40" s="1"/>
  <c r="AC47" i="40"/>
  <c r="AB47" i="40"/>
  <c r="X47" i="40"/>
  <c r="Y47" i="40" s="1"/>
  <c r="W47" i="40"/>
  <c r="V47" i="40"/>
  <c r="U47" i="40"/>
  <c r="T47" i="40"/>
  <c r="R47" i="40"/>
  <c r="S47" i="40" s="1"/>
  <c r="P47" i="40"/>
  <c r="Q47" i="40" s="1"/>
  <c r="N47" i="40"/>
  <c r="O47" i="40" s="1"/>
  <c r="M47" i="40"/>
  <c r="L47" i="40"/>
  <c r="J47" i="40"/>
  <c r="K47" i="40" s="1"/>
  <c r="AY46" i="40"/>
  <c r="AR46" i="40"/>
  <c r="AO46" i="40"/>
  <c r="AM46" i="40"/>
  <c r="AL46" i="40"/>
  <c r="AJ46" i="40"/>
  <c r="AE46" i="40"/>
  <c r="AF46" i="40" s="1"/>
  <c r="AC46" i="40"/>
  <c r="AB46" i="40"/>
  <c r="X46" i="40"/>
  <c r="Y46" i="40" s="1"/>
  <c r="V46" i="40"/>
  <c r="W46" i="40" s="1"/>
  <c r="T46" i="40"/>
  <c r="U46" i="40" s="1"/>
  <c r="R46" i="40"/>
  <c r="S46" i="40" s="1"/>
  <c r="Q46" i="40"/>
  <c r="P46" i="40"/>
  <c r="N46" i="40"/>
  <c r="O46" i="40" s="1"/>
  <c r="L46" i="40"/>
  <c r="M46" i="40" s="1"/>
  <c r="K46" i="40"/>
  <c r="J46" i="40"/>
  <c r="AY45" i="40"/>
  <c r="AR45" i="40"/>
  <c r="AO45" i="40"/>
  <c r="AM45" i="40"/>
  <c r="AL45" i="40"/>
  <c r="AJ45" i="40"/>
  <c r="AF45" i="40"/>
  <c r="AE45" i="40"/>
  <c r="AC45" i="40"/>
  <c r="AB45" i="40"/>
  <c r="X45" i="40"/>
  <c r="Y45" i="40" s="1"/>
  <c r="V45" i="40"/>
  <c r="W45" i="40" s="1"/>
  <c r="T45" i="40"/>
  <c r="U45" i="40" s="1"/>
  <c r="R45" i="40"/>
  <c r="S45" i="40" s="1"/>
  <c r="P45" i="40"/>
  <c r="Q45" i="40" s="1"/>
  <c r="N45" i="40"/>
  <c r="O45" i="40" s="1"/>
  <c r="M45" i="40"/>
  <c r="L45" i="40"/>
  <c r="J45" i="40"/>
  <c r="K45" i="40" s="1"/>
  <c r="AY44" i="40"/>
  <c r="AR44" i="40"/>
  <c r="AO44" i="40"/>
  <c r="AM44" i="40"/>
  <c r="AL44" i="40"/>
  <c r="AJ44" i="40"/>
  <c r="AE44" i="40"/>
  <c r="AF44" i="40" s="1"/>
  <c r="AC44" i="40"/>
  <c r="AB44" i="40"/>
  <c r="Y44" i="40"/>
  <c r="X44" i="40"/>
  <c r="V44" i="40"/>
  <c r="W44" i="40" s="1"/>
  <c r="T44" i="40"/>
  <c r="U44" i="40" s="1"/>
  <c r="R44" i="40"/>
  <c r="S44" i="40" s="1"/>
  <c r="P44" i="40"/>
  <c r="Q44" i="40" s="1"/>
  <c r="N44" i="40"/>
  <c r="O44" i="40" s="1"/>
  <c r="L44" i="40"/>
  <c r="M44" i="40" s="1"/>
  <c r="J44" i="40"/>
  <c r="K44" i="40" s="1"/>
  <c r="AY43" i="40"/>
  <c r="AR43" i="40"/>
  <c r="AO43" i="40"/>
  <c r="AM43" i="40"/>
  <c r="AL43" i="40"/>
  <c r="AJ43" i="40"/>
  <c r="AF43" i="40"/>
  <c r="AE43" i="40"/>
  <c r="AC43" i="40"/>
  <c r="AB43" i="40"/>
  <c r="X43" i="40"/>
  <c r="Y43" i="40" s="1"/>
  <c r="V43" i="40"/>
  <c r="W43" i="40" s="1"/>
  <c r="U43" i="40"/>
  <c r="T43" i="40"/>
  <c r="R43" i="40"/>
  <c r="S43" i="40" s="1"/>
  <c r="P43" i="40"/>
  <c r="Q43" i="40" s="1"/>
  <c r="N43" i="40"/>
  <c r="O43" i="40" s="1"/>
  <c r="M43" i="40"/>
  <c r="L43" i="40"/>
  <c r="J43" i="40"/>
  <c r="K43" i="40" s="1"/>
  <c r="AY42" i="40"/>
  <c r="AR42" i="40"/>
  <c r="AO42" i="40"/>
  <c r="AM42" i="40"/>
  <c r="AL42" i="40"/>
  <c r="AJ42" i="40"/>
  <c r="AE42" i="40"/>
  <c r="AF42" i="40" s="1"/>
  <c r="AC42" i="40"/>
  <c r="AB42" i="40"/>
  <c r="Y42" i="40"/>
  <c r="X42" i="40"/>
  <c r="V42" i="40"/>
  <c r="W42" i="40" s="1"/>
  <c r="T42" i="40"/>
  <c r="U42" i="40" s="1"/>
  <c r="S42" i="40"/>
  <c r="R42" i="40"/>
  <c r="Q42" i="40"/>
  <c r="P42" i="40"/>
  <c r="N42" i="40"/>
  <c r="O42" i="40" s="1"/>
  <c r="L42" i="40"/>
  <c r="M42" i="40" s="1"/>
  <c r="J42" i="40"/>
  <c r="K42" i="40" s="1"/>
  <c r="AY41" i="40"/>
  <c r="AR41" i="40"/>
  <c r="AO41" i="40"/>
  <c r="AM41" i="40"/>
  <c r="AL41" i="40"/>
  <c r="AJ41" i="40"/>
  <c r="AE41" i="40"/>
  <c r="AF41" i="40" s="1"/>
  <c r="AC41" i="40"/>
  <c r="AB41" i="40"/>
  <c r="X41" i="40"/>
  <c r="Y41" i="40" s="1"/>
  <c r="W41" i="40"/>
  <c r="V41" i="40"/>
  <c r="U41" i="40"/>
  <c r="T41" i="40"/>
  <c r="R41" i="40"/>
  <c r="S41" i="40" s="1"/>
  <c r="P41" i="40"/>
  <c r="Q41" i="40" s="1"/>
  <c r="O41" i="40"/>
  <c r="N41" i="40"/>
  <c r="M41" i="40"/>
  <c r="L41" i="40"/>
  <c r="J41" i="40"/>
  <c r="K41" i="40" s="1"/>
  <c r="AY40" i="40"/>
  <c r="AR40" i="40"/>
  <c r="AO40" i="40"/>
  <c r="AM40" i="40"/>
  <c r="AL40" i="40"/>
  <c r="AJ40" i="40"/>
  <c r="AE40" i="40"/>
  <c r="AF40" i="40" s="1"/>
  <c r="AC40" i="40"/>
  <c r="AB40" i="40"/>
  <c r="X40" i="40"/>
  <c r="Y40" i="40" s="1"/>
  <c r="V40" i="40"/>
  <c r="W40" i="40" s="1"/>
  <c r="T40" i="40"/>
  <c r="U40" i="40" s="1"/>
  <c r="S40" i="40"/>
  <c r="R40" i="40"/>
  <c r="Q40" i="40"/>
  <c r="P40" i="40"/>
  <c r="N40" i="40"/>
  <c r="O40" i="40" s="1"/>
  <c r="L40" i="40"/>
  <c r="M40" i="40" s="1"/>
  <c r="J40" i="40"/>
  <c r="K40" i="40" s="1"/>
  <c r="AY39" i="40"/>
  <c r="AR39" i="40"/>
  <c r="AO39" i="40"/>
  <c r="AM39" i="40"/>
  <c r="AL39" i="40"/>
  <c r="AJ39" i="40"/>
  <c r="AF39" i="40"/>
  <c r="AE39" i="40"/>
  <c r="AC39" i="40"/>
  <c r="AB39" i="40"/>
  <c r="X39" i="40"/>
  <c r="Y39" i="40" s="1"/>
  <c r="V39" i="40"/>
  <c r="W39" i="40" s="1"/>
  <c r="U39" i="40"/>
  <c r="T39" i="40"/>
  <c r="R39" i="40"/>
  <c r="S39" i="40" s="1"/>
  <c r="P39" i="40"/>
  <c r="Q39" i="40" s="1"/>
  <c r="N39" i="40"/>
  <c r="O39" i="40" s="1"/>
  <c r="M39" i="40"/>
  <c r="L39" i="40"/>
  <c r="J39" i="40"/>
  <c r="K39" i="40" s="1"/>
  <c r="AY38" i="40"/>
  <c r="AR38" i="40"/>
  <c r="AO38" i="40"/>
  <c r="AM38" i="40"/>
  <c r="AL38" i="40"/>
  <c r="AJ38" i="40"/>
  <c r="AE38" i="40"/>
  <c r="AF38" i="40" s="1"/>
  <c r="AC38" i="40"/>
  <c r="AB38" i="40"/>
  <c r="Y38" i="40"/>
  <c r="X38" i="40"/>
  <c r="V38" i="40"/>
  <c r="W38" i="40" s="1"/>
  <c r="T38" i="40"/>
  <c r="U38" i="40" s="1"/>
  <c r="R38" i="40"/>
  <c r="S38" i="40" s="1"/>
  <c r="P38" i="40"/>
  <c r="Q38" i="40" s="1"/>
  <c r="N38" i="40"/>
  <c r="O38" i="40" s="1"/>
  <c r="L38" i="40"/>
  <c r="M38" i="40" s="1"/>
  <c r="J38" i="40"/>
  <c r="K38" i="40" s="1"/>
  <c r="AY37" i="40"/>
  <c r="AR37" i="40"/>
  <c r="AO37" i="40"/>
  <c r="AM37" i="40"/>
  <c r="AL37" i="40"/>
  <c r="AJ37" i="40"/>
  <c r="AE37" i="40"/>
  <c r="AF37" i="40" s="1"/>
  <c r="AC37" i="40"/>
  <c r="AB37" i="40"/>
  <c r="X37" i="40"/>
  <c r="Y37" i="40" s="1"/>
  <c r="V37" i="40"/>
  <c r="W37" i="40" s="1"/>
  <c r="U37" i="40"/>
  <c r="T37" i="40"/>
  <c r="R37" i="40"/>
  <c r="S37" i="40" s="1"/>
  <c r="P37" i="40"/>
  <c r="Q37" i="40" s="1"/>
  <c r="N37" i="40"/>
  <c r="O37" i="40" s="1"/>
  <c r="L37" i="40"/>
  <c r="M37" i="40" s="1"/>
  <c r="J37" i="40"/>
  <c r="K37" i="40" s="1"/>
  <c r="AY36" i="40"/>
  <c r="AR36" i="40"/>
  <c r="AO36" i="40"/>
  <c r="AM36" i="40"/>
  <c r="AL36" i="40"/>
  <c r="AJ36" i="40"/>
  <c r="AE36" i="40"/>
  <c r="AF36" i="40" s="1"/>
  <c r="AC36" i="40"/>
  <c r="AB36" i="40"/>
  <c r="Y36" i="40"/>
  <c r="X36" i="40"/>
  <c r="V36" i="40"/>
  <c r="W36" i="40" s="1"/>
  <c r="T36" i="40"/>
  <c r="U36" i="40" s="1"/>
  <c r="R36" i="40"/>
  <c r="S36" i="40" s="1"/>
  <c r="Q36" i="40"/>
  <c r="P36" i="40"/>
  <c r="N36" i="40"/>
  <c r="O36" i="40" s="1"/>
  <c r="L36" i="40"/>
  <c r="M36" i="40" s="1"/>
  <c r="J36" i="40"/>
  <c r="K36" i="40" s="1"/>
  <c r="AY35" i="40"/>
  <c r="AR35" i="40"/>
  <c r="AO35" i="40"/>
  <c r="AM35" i="40"/>
  <c r="AL35" i="40"/>
  <c r="AJ35" i="40"/>
  <c r="AE35" i="40"/>
  <c r="AF35" i="40" s="1"/>
  <c r="AC35" i="40"/>
  <c r="AB35" i="40"/>
  <c r="X35" i="40"/>
  <c r="Y35" i="40" s="1"/>
  <c r="W35" i="40"/>
  <c r="V35" i="40"/>
  <c r="U35" i="40"/>
  <c r="T35" i="40"/>
  <c r="R35" i="40"/>
  <c r="S35" i="40" s="1"/>
  <c r="P35" i="40"/>
  <c r="Q35" i="40" s="1"/>
  <c r="N35" i="40"/>
  <c r="O35" i="40" s="1"/>
  <c r="M35" i="40"/>
  <c r="L35" i="40"/>
  <c r="J35" i="40"/>
  <c r="K35" i="40" s="1"/>
  <c r="AY34" i="40"/>
  <c r="AR34" i="40"/>
  <c r="AO34" i="40"/>
  <c r="AM34" i="40"/>
  <c r="AL34" i="40"/>
  <c r="AJ34" i="40"/>
  <c r="AE34" i="40"/>
  <c r="AF34" i="40" s="1"/>
  <c r="AC34" i="40"/>
  <c r="AB34" i="40"/>
  <c r="X34" i="40"/>
  <c r="Y34" i="40" s="1"/>
  <c r="V34" i="40"/>
  <c r="W34" i="40" s="1"/>
  <c r="T34" i="40"/>
  <c r="U34" i="40" s="1"/>
  <c r="R34" i="40"/>
  <c r="S34" i="40" s="1"/>
  <c r="P34" i="40"/>
  <c r="Q34" i="40" s="1"/>
  <c r="N34" i="40"/>
  <c r="O34" i="40" s="1"/>
  <c r="L34" i="40"/>
  <c r="M34" i="40" s="1"/>
  <c r="K34" i="40"/>
  <c r="J34" i="40"/>
  <c r="AY33" i="40"/>
  <c r="AR33" i="40"/>
  <c r="AO33" i="40"/>
  <c r="AM33" i="40"/>
  <c r="AL33" i="40"/>
  <c r="AJ33" i="40"/>
  <c r="AF33" i="40"/>
  <c r="AE33" i="40"/>
  <c r="AC33" i="40"/>
  <c r="AB33" i="40"/>
  <c r="X33" i="40"/>
  <c r="Y33" i="40" s="1"/>
  <c r="V33" i="40"/>
  <c r="W33" i="40" s="1"/>
  <c r="U33" i="40"/>
  <c r="T33" i="40"/>
  <c r="R33" i="40"/>
  <c r="S33" i="40" s="1"/>
  <c r="P33" i="40"/>
  <c r="Q33" i="40" s="1"/>
  <c r="N33" i="40"/>
  <c r="O33" i="40" s="1"/>
  <c r="M33" i="40"/>
  <c r="L33" i="40"/>
  <c r="J33" i="40"/>
  <c r="K33" i="40" s="1"/>
  <c r="AY32" i="40"/>
  <c r="AR32" i="40"/>
  <c r="AO32" i="40"/>
  <c r="AM32" i="40"/>
  <c r="AL32" i="40"/>
  <c r="AJ32" i="40"/>
  <c r="AE32" i="40"/>
  <c r="AF32" i="40" s="1"/>
  <c r="AC32" i="40"/>
  <c r="AB32" i="40"/>
  <c r="X32" i="40"/>
  <c r="Y32" i="40" s="1"/>
  <c r="V32" i="40"/>
  <c r="W32" i="40" s="1"/>
  <c r="T32" i="40"/>
  <c r="U32" i="40" s="1"/>
  <c r="R32" i="40"/>
  <c r="S32" i="40" s="1"/>
  <c r="Q32" i="40"/>
  <c r="P32" i="40"/>
  <c r="N32" i="40"/>
  <c r="O32" i="40" s="1"/>
  <c r="L32" i="40"/>
  <c r="M32" i="40" s="1"/>
  <c r="J32" i="40"/>
  <c r="K32" i="40" s="1"/>
  <c r="AY31" i="40"/>
  <c r="AX31" i="40"/>
  <c r="AT31" i="40"/>
  <c r="AR31" i="40"/>
  <c r="AO31" i="40"/>
  <c r="AM31" i="40"/>
  <c r="AL31" i="40"/>
  <c r="AJ31" i="40"/>
  <c r="AE31" i="40"/>
  <c r="AF31" i="40" s="1"/>
  <c r="AC31" i="40"/>
  <c r="AB31" i="40"/>
  <c r="X31" i="40"/>
  <c r="Y31" i="40" s="1"/>
  <c r="W31" i="40"/>
  <c r="V31" i="40"/>
  <c r="U31" i="40"/>
  <c r="T31" i="40"/>
  <c r="R31" i="40"/>
  <c r="S31" i="40" s="1"/>
  <c r="P31" i="40"/>
  <c r="Q31" i="40" s="1"/>
  <c r="O31" i="40"/>
  <c r="N31" i="40"/>
  <c r="M31" i="40"/>
  <c r="L31" i="40"/>
  <c r="J31" i="40"/>
  <c r="K31" i="40" s="1"/>
  <c r="AY30" i="40"/>
  <c r="AX30" i="40"/>
  <c r="AV30" i="40"/>
  <c r="AT30" i="40"/>
  <c r="AR30" i="40"/>
  <c r="AO30" i="40"/>
  <c r="AM30" i="40"/>
  <c r="AL30" i="40"/>
  <c r="AJ30" i="40"/>
  <c r="AE30" i="40"/>
  <c r="AF30" i="40" s="1"/>
  <c r="AC30" i="40"/>
  <c r="AB30" i="40"/>
  <c r="Y30" i="40"/>
  <c r="X30" i="40"/>
  <c r="W30" i="40"/>
  <c r="V30" i="40"/>
  <c r="T30" i="40"/>
  <c r="U30" i="40" s="1"/>
  <c r="R30" i="40"/>
  <c r="S30" i="40" s="1"/>
  <c r="P30" i="40"/>
  <c r="Q30" i="40" s="1"/>
  <c r="N30" i="40"/>
  <c r="O30" i="40" s="1"/>
  <c r="L30" i="40"/>
  <c r="M30" i="40" s="1"/>
  <c r="J30" i="40"/>
  <c r="K30" i="40" s="1"/>
  <c r="AY29" i="40"/>
  <c r="AX29" i="40"/>
  <c r="AV29" i="40"/>
  <c r="AT29" i="40"/>
  <c r="AR29" i="40"/>
  <c r="AO29" i="40"/>
  <c r="AM29" i="40"/>
  <c r="AL29" i="40"/>
  <c r="AJ29" i="40"/>
  <c r="AE29" i="40"/>
  <c r="AF29" i="40" s="1"/>
  <c r="AC29" i="40"/>
  <c r="AB29" i="40"/>
  <c r="X29" i="40"/>
  <c r="Y29" i="40" s="1"/>
  <c r="V29" i="40"/>
  <c r="W29" i="40" s="1"/>
  <c r="U29" i="40"/>
  <c r="T29" i="40"/>
  <c r="R29" i="40"/>
  <c r="S29" i="40" s="1"/>
  <c r="P29" i="40"/>
  <c r="Q29" i="40" s="1"/>
  <c r="N29" i="40"/>
  <c r="O29" i="40" s="1"/>
  <c r="L29" i="40"/>
  <c r="M29" i="40" s="1"/>
  <c r="J29" i="40"/>
  <c r="K29" i="40" s="1"/>
  <c r="AY28" i="40"/>
  <c r="AX28" i="40"/>
  <c r="AV28" i="40"/>
  <c r="AT28" i="40"/>
  <c r="AR28" i="40"/>
  <c r="AO28" i="40"/>
  <c r="AM28" i="40"/>
  <c r="AL28" i="40"/>
  <c r="AJ28" i="40"/>
  <c r="AF28" i="40"/>
  <c r="AE28" i="40"/>
  <c r="AC28" i="40"/>
  <c r="AB28" i="40"/>
  <c r="X28" i="40"/>
  <c r="Y28" i="40" s="1"/>
  <c r="V28" i="40"/>
  <c r="W28" i="40" s="1"/>
  <c r="U28" i="40"/>
  <c r="T28" i="40"/>
  <c r="R28" i="40"/>
  <c r="S28" i="40" s="1"/>
  <c r="P28" i="40"/>
  <c r="Q28" i="40" s="1"/>
  <c r="N28" i="40"/>
  <c r="O28" i="40" s="1"/>
  <c r="L28" i="40"/>
  <c r="M28" i="40" s="1"/>
  <c r="J28" i="40"/>
  <c r="K28" i="40" s="1"/>
  <c r="AY27" i="40"/>
  <c r="AX27" i="40"/>
  <c r="AV27" i="40"/>
  <c r="AT27" i="40"/>
  <c r="AR27" i="40"/>
  <c r="AO27" i="40"/>
  <c r="AM27" i="40"/>
  <c r="AL27" i="40"/>
  <c r="AJ27" i="40"/>
  <c r="AE27" i="40"/>
  <c r="AF27" i="40" s="1"/>
  <c r="AC27" i="40"/>
  <c r="AB27" i="40"/>
  <c r="X27" i="40"/>
  <c r="Y27" i="40" s="1"/>
  <c r="V27" i="40"/>
  <c r="W27" i="40" s="1"/>
  <c r="U27" i="40"/>
  <c r="T27" i="40"/>
  <c r="S27" i="40"/>
  <c r="R27" i="40"/>
  <c r="Q27" i="40"/>
  <c r="P27" i="40"/>
  <c r="N27" i="40"/>
  <c r="O27" i="40" s="1"/>
  <c r="M27" i="40"/>
  <c r="L27" i="40"/>
  <c r="J27" i="40"/>
  <c r="K27" i="40" s="1"/>
  <c r="AY26" i="40"/>
  <c r="AX26" i="40"/>
  <c r="AV26" i="40"/>
  <c r="AT26" i="40"/>
  <c r="AR26" i="40"/>
  <c r="AO26" i="40"/>
  <c r="AM26" i="40"/>
  <c r="AL26" i="40"/>
  <c r="AJ26" i="40"/>
  <c r="AF26" i="40"/>
  <c r="AE26" i="40"/>
  <c r="AC26" i="40"/>
  <c r="AB26" i="40"/>
  <c r="X26" i="40"/>
  <c r="Y26" i="40" s="1"/>
  <c r="V26" i="40"/>
  <c r="W26" i="40" s="1"/>
  <c r="U26" i="40"/>
  <c r="T26" i="40"/>
  <c r="S26" i="40"/>
  <c r="R26" i="40"/>
  <c r="P26" i="40"/>
  <c r="Q26" i="40" s="1"/>
  <c r="N26" i="40"/>
  <c r="O26" i="40" s="1"/>
  <c r="L26" i="40"/>
  <c r="M26" i="40" s="1"/>
  <c r="J26" i="40"/>
  <c r="K26" i="40" s="1"/>
  <c r="AY25" i="40"/>
  <c r="AX25" i="40"/>
  <c r="AV25" i="40"/>
  <c r="AT25" i="40"/>
  <c r="AR25" i="40"/>
  <c r="AO25" i="40"/>
  <c r="AM25" i="40"/>
  <c r="AL25" i="40"/>
  <c r="AJ25" i="40"/>
  <c r="AE25" i="40"/>
  <c r="AF25" i="40" s="1"/>
  <c r="AC25" i="40"/>
  <c r="AB25" i="40"/>
  <c r="Y25" i="40"/>
  <c r="X25" i="40"/>
  <c r="W25" i="40"/>
  <c r="V25" i="40"/>
  <c r="T25" i="40"/>
  <c r="U25" i="40" s="1"/>
  <c r="R25" i="40"/>
  <c r="S25" i="40" s="1"/>
  <c r="Q25" i="40"/>
  <c r="P25" i="40"/>
  <c r="N25" i="40"/>
  <c r="O25" i="40" s="1"/>
  <c r="L25" i="40"/>
  <c r="M25" i="40" s="1"/>
  <c r="K25" i="40"/>
  <c r="J25" i="40"/>
  <c r="AY24" i="40"/>
  <c r="AV24" i="40"/>
  <c r="AT24" i="40"/>
  <c r="AR24" i="40"/>
  <c r="AO24" i="40"/>
  <c r="AM24" i="40"/>
  <c r="AL24" i="40"/>
  <c r="AJ24" i="40"/>
  <c r="AE24" i="40"/>
  <c r="AF24" i="40" s="1"/>
  <c r="AC24" i="40"/>
  <c r="AB24" i="40"/>
  <c r="Y24" i="40"/>
  <c r="X24" i="40"/>
  <c r="V24" i="40"/>
  <c r="W24" i="40" s="1"/>
  <c r="T24" i="40"/>
  <c r="U24" i="40" s="1"/>
  <c r="R24" i="40"/>
  <c r="S24" i="40" s="1"/>
  <c r="Q24" i="40"/>
  <c r="P24" i="40"/>
  <c r="N24" i="40"/>
  <c r="O24" i="40" s="1"/>
  <c r="L24" i="40"/>
  <c r="M24" i="40" s="1"/>
  <c r="J24" i="40"/>
  <c r="K24" i="40" s="1"/>
  <c r="AY23" i="40"/>
  <c r="AV23" i="40"/>
  <c r="AT23" i="40"/>
  <c r="AR23" i="40"/>
  <c r="AO23" i="40"/>
  <c r="AM23" i="40"/>
  <c r="AL23" i="40"/>
  <c r="AJ23" i="40"/>
  <c r="AE23" i="40"/>
  <c r="AF23" i="40" s="1"/>
  <c r="AC23" i="40"/>
  <c r="AB23" i="40"/>
  <c r="Y23" i="40"/>
  <c r="X23" i="40"/>
  <c r="W23" i="40"/>
  <c r="V23" i="40"/>
  <c r="T23" i="40"/>
  <c r="U23" i="40" s="1"/>
  <c r="R23" i="40"/>
  <c r="S23" i="40" s="1"/>
  <c r="P23" i="40"/>
  <c r="Q23" i="40" s="1"/>
  <c r="N23" i="40"/>
  <c r="O23" i="40" s="1"/>
  <c r="L23" i="40"/>
  <c r="M23" i="40" s="1"/>
  <c r="J23" i="40"/>
  <c r="K23" i="40" s="1"/>
  <c r="AY22" i="40"/>
  <c r="AX22" i="40"/>
  <c r="AV22" i="40"/>
  <c r="AT22" i="40"/>
  <c r="AR22" i="40"/>
  <c r="AO22" i="40"/>
  <c r="AM22" i="40"/>
  <c r="AL22" i="40"/>
  <c r="AJ22" i="40"/>
  <c r="AE22" i="40"/>
  <c r="AF22" i="40" s="1"/>
  <c r="AC22" i="40"/>
  <c r="AB22" i="40"/>
  <c r="X22" i="40"/>
  <c r="Y22" i="40" s="1"/>
  <c r="V22" i="40"/>
  <c r="W22" i="40" s="1"/>
  <c r="T22" i="40"/>
  <c r="U22" i="40" s="1"/>
  <c r="R22" i="40"/>
  <c r="S22" i="40" s="1"/>
  <c r="Q22" i="40"/>
  <c r="P22" i="40"/>
  <c r="O22" i="40"/>
  <c r="N22" i="40"/>
  <c r="L22" i="40"/>
  <c r="M22" i="40" s="1"/>
  <c r="J22" i="40"/>
  <c r="K22" i="40" s="1"/>
  <c r="AY21" i="40"/>
  <c r="AX21" i="40"/>
  <c r="AT21" i="40"/>
  <c r="AR21" i="40"/>
  <c r="AO21" i="40"/>
  <c r="AM21" i="40"/>
  <c r="AL21" i="40"/>
  <c r="AJ21" i="40"/>
  <c r="AF21" i="40"/>
  <c r="AE21" i="40"/>
  <c r="AC21" i="40"/>
  <c r="AB21" i="40"/>
  <c r="X21" i="40"/>
  <c r="Y21" i="40" s="1"/>
  <c r="V21" i="40"/>
  <c r="W21" i="40" s="1"/>
  <c r="U21" i="40"/>
  <c r="T21" i="40"/>
  <c r="R21" i="40"/>
  <c r="S21" i="40" s="1"/>
  <c r="P21" i="40"/>
  <c r="Q21" i="40" s="1"/>
  <c r="N21" i="40"/>
  <c r="O21" i="40" s="1"/>
  <c r="L21" i="40"/>
  <c r="M21" i="40" s="1"/>
  <c r="K21" i="40"/>
  <c r="J21" i="40"/>
  <c r="AY20" i="40"/>
  <c r="AX20" i="40"/>
  <c r="AV20" i="40"/>
  <c r="AT20" i="40"/>
  <c r="AR20" i="40"/>
  <c r="AO20" i="40"/>
  <c r="AM20" i="40"/>
  <c r="AL20" i="40"/>
  <c r="AJ20" i="40"/>
  <c r="AF20" i="40"/>
  <c r="AE20" i="40"/>
  <c r="AC20" i="40"/>
  <c r="AB20" i="40"/>
  <c r="X20" i="40"/>
  <c r="Y20" i="40" s="1"/>
  <c r="V20" i="40"/>
  <c r="W20" i="40" s="1"/>
  <c r="U20" i="40"/>
  <c r="T20" i="40"/>
  <c r="R20" i="40"/>
  <c r="S20" i="40" s="1"/>
  <c r="P20" i="40"/>
  <c r="Q20" i="40" s="1"/>
  <c r="O20" i="40"/>
  <c r="N20" i="40"/>
  <c r="L20" i="40"/>
  <c r="M20" i="40" s="1"/>
  <c r="J20" i="40"/>
  <c r="K20" i="40" s="1"/>
  <c r="AY19" i="40"/>
  <c r="AV19" i="40"/>
  <c r="AR19" i="40"/>
  <c r="AO19" i="40"/>
  <c r="AM19" i="40"/>
  <c r="AL19" i="40"/>
  <c r="AJ19" i="40"/>
  <c r="AE19" i="40"/>
  <c r="AF19" i="40" s="1"/>
  <c r="AC19" i="40"/>
  <c r="AB19" i="40"/>
  <c r="Y19" i="40"/>
  <c r="X19" i="40"/>
  <c r="V19" i="40"/>
  <c r="W19" i="40" s="1"/>
  <c r="T19" i="40"/>
  <c r="U19" i="40" s="1"/>
  <c r="S19" i="40"/>
  <c r="R19" i="40"/>
  <c r="Q19" i="40"/>
  <c r="P19" i="40"/>
  <c r="N19" i="40"/>
  <c r="O19" i="40" s="1"/>
  <c r="L19" i="40"/>
  <c r="M19" i="40" s="1"/>
  <c r="K19" i="40"/>
  <c r="J19" i="40"/>
  <c r="AY18" i="40"/>
  <c r="AX18" i="40"/>
  <c r="AV18" i="40"/>
  <c r="AT18" i="40"/>
  <c r="AR18" i="40"/>
  <c r="AO18" i="40"/>
  <c r="AM18" i="40"/>
  <c r="AL18" i="40"/>
  <c r="AJ18" i="40"/>
  <c r="AE18" i="40"/>
  <c r="AF18" i="40" s="1"/>
  <c r="AC18" i="40"/>
  <c r="AB18" i="40"/>
  <c r="X18" i="40"/>
  <c r="Y18" i="40" s="1"/>
  <c r="V18" i="40"/>
  <c r="W18" i="40" s="1"/>
  <c r="U18" i="40"/>
  <c r="T18" i="40"/>
  <c r="R18" i="40"/>
  <c r="S18" i="40" s="1"/>
  <c r="P18" i="40"/>
  <c r="Q18" i="40" s="1"/>
  <c r="N18" i="40"/>
  <c r="O18" i="40" s="1"/>
  <c r="L18" i="40"/>
  <c r="M18" i="40" s="1"/>
  <c r="J18" i="40"/>
  <c r="K18" i="40" s="1"/>
  <c r="AY17" i="40"/>
  <c r="AX17" i="40"/>
  <c r="AV17" i="40"/>
  <c r="AT17" i="40"/>
  <c r="AR17" i="40"/>
  <c r="AO17" i="40"/>
  <c r="AM17" i="40"/>
  <c r="AL17" i="40"/>
  <c r="AJ17" i="40"/>
  <c r="AE17" i="40"/>
  <c r="AF17" i="40" s="1"/>
  <c r="AC17" i="40"/>
  <c r="AB17" i="40"/>
  <c r="X17" i="40"/>
  <c r="Y17" i="40" s="1"/>
  <c r="W17" i="40"/>
  <c r="V17" i="40"/>
  <c r="T17" i="40"/>
  <c r="U17" i="40" s="1"/>
  <c r="S17" i="40"/>
  <c r="R17" i="40"/>
  <c r="Q17" i="40"/>
  <c r="P17" i="40"/>
  <c r="N17" i="40"/>
  <c r="O17" i="40" s="1"/>
  <c r="L17" i="40"/>
  <c r="M17" i="40" s="1"/>
  <c r="J17" i="40"/>
  <c r="K17" i="40" s="1"/>
  <c r="AY16" i="40"/>
  <c r="AX16" i="40"/>
  <c r="AV16" i="40"/>
  <c r="AT16" i="40"/>
  <c r="AR16" i="40"/>
  <c r="AO16" i="40"/>
  <c r="AM16" i="40"/>
  <c r="AL16" i="40"/>
  <c r="AJ16" i="40"/>
  <c r="AE16" i="40"/>
  <c r="AF16" i="40" s="1"/>
  <c r="AC16" i="40"/>
  <c r="AB16" i="40"/>
  <c r="Y16" i="40"/>
  <c r="X16" i="40"/>
  <c r="V16" i="40"/>
  <c r="W16" i="40" s="1"/>
  <c r="T16" i="40"/>
  <c r="U16" i="40" s="1"/>
  <c r="S16" i="40"/>
  <c r="R16" i="40"/>
  <c r="P16" i="40"/>
  <c r="Q16" i="40" s="1"/>
  <c r="N16" i="40"/>
  <c r="O16" i="40" s="1"/>
  <c r="L16" i="40"/>
  <c r="M16" i="40" s="1"/>
  <c r="J16" i="40"/>
  <c r="K16" i="40" s="1"/>
  <c r="AY15" i="40"/>
  <c r="AX15" i="40"/>
  <c r="AV15" i="40"/>
  <c r="AT15" i="40"/>
  <c r="AR15" i="40"/>
  <c r="AO15" i="40"/>
  <c r="AM15" i="40"/>
  <c r="AL15" i="40"/>
  <c r="AJ15" i="40"/>
  <c r="AF15" i="40"/>
  <c r="AE15" i="40"/>
  <c r="AC15" i="40"/>
  <c r="AB15" i="40"/>
  <c r="Y15" i="40"/>
  <c r="X15" i="40"/>
  <c r="W15" i="40"/>
  <c r="V15" i="40"/>
  <c r="U15" i="40"/>
  <c r="T15" i="40"/>
  <c r="R15" i="40"/>
  <c r="S15" i="40" s="1"/>
  <c r="Q15" i="40"/>
  <c r="P15" i="40"/>
  <c r="N15" i="40"/>
  <c r="O15" i="40" s="1"/>
  <c r="L15" i="40"/>
  <c r="M15" i="40" s="1"/>
  <c r="J15" i="40"/>
  <c r="K15" i="40" s="1"/>
  <c r="AY14" i="40"/>
  <c r="AX14" i="40"/>
  <c r="AV14" i="40"/>
  <c r="AT14" i="40"/>
  <c r="AR14" i="40"/>
  <c r="AO14" i="40"/>
  <c r="AM14" i="40"/>
  <c r="AL14" i="40"/>
  <c r="AJ14" i="40"/>
  <c r="AE14" i="40"/>
  <c r="AF14" i="40" s="1"/>
  <c r="AC14" i="40"/>
  <c r="AB14" i="40"/>
  <c r="Y14" i="40"/>
  <c r="X14" i="40"/>
  <c r="W14" i="40"/>
  <c r="V14" i="40"/>
  <c r="T14" i="40"/>
  <c r="U14" i="40" s="1"/>
  <c r="R14" i="40"/>
  <c r="S14" i="40" s="1"/>
  <c r="P14" i="40"/>
  <c r="Q14" i="40" s="1"/>
  <c r="N14" i="40"/>
  <c r="O14" i="40" s="1"/>
  <c r="L14" i="40"/>
  <c r="M14" i="40" s="1"/>
  <c r="J14" i="40"/>
  <c r="K14" i="40" s="1"/>
  <c r="AY13" i="40"/>
  <c r="AX13" i="40"/>
  <c r="AV13" i="40"/>
  <c r="AT13" i="40"/>
  <c r="AR13" i="40"/>
  <c r="AO13" i="40"/>
  <c r="AM13" i="40"/>
  <c r="AL13" i="40"/>
  <c r="AJ13" i="40"/>
  <c r="AE13" i="40"/>
  <c r="AF13" i="40" s="1"/>
  <c r="AC13" i="40"/>
  <c r="AB13" i="40"/>
  <c r="X13" i="40"/>
  <c r="Y13" i="40" s="1"/>
  <c r="V13" i="40"/>
  <c r="W13" i="40" s="1"/>
  <c r="U13" i="40"/>
  <c r="T13" i="40"/>
  <c r="R13" i="40"/>
  <c r="S13" i="40" s="1"/>
  <c r="P13" i="40"/>
  <c r="Q13" i="40" s="1"/>
  <c r="N13" i="40"/>
  <c r="O13" i="40" s="1"/>
  <c r="L13" i="40"/>
  <c r="M13" i="40" s="1"/>
  <c r="J13" i="40"/>
  <c r="K13" i="40" s="1"/>
  <c r="AY12" i="40"/>
  <c r="AR12" i="40"/>
  <c r="AO12" i="40"/>
  <c r="AM12" i="40"/>
  <c r="AL12" i="40"/>
  <c r="AJ12" i="40"/>
  <c r="AF12" i="40"/>
  <c r="AE12" i="40"/>
  <c r="AC12" i="40"/>
  <c r="AB12" i="40"/>
  <c r="X12" i="40"/>
  <c r="Y12" i="40" s="1"/>
  <c r="V12" i="40"/>
  <c r="W12" i="40" s="1"/>
  <c r="U12" i="40"/>
  <c r="T12" i="40"/>
  <c r="R12" i="40"/>
  <c r="S12" i="40" s="1"/>
  <c r="P12" i="40"/>
  <c r="Q12" i="40" s="1"/>
  <c r="N12" i="40"/>
  <c r="O12" i="40" s="1"/>
  <c r="M12" i="40"/>
  <c r="L12" i="40"/>
  <c r="J12" i="40"/>
  <c r="K12" i="40" s="1"/>
  <c r="AY11" i="40"/>
  <c r="AR11" i="40"/>
  <c r="AO11" i="40"/>
  <c r="AM11" i="40"/>
  <c r="AL11" i="40"/>
  <c r="AJ11" i="40"/>
  <c r="AE11" i="40"/>
  <c r="AF11" i="40" s="1"/>
  <c r="AC11" i="40"/>
  <c r="AB11" i="40"/>
  <c r="Y11" i="40"/>
  <c r="X11" i="40"/>
  <c r="V11" i="40"/>
  <c r="W11" i="40" s="1"/>
  <c r="U11" i="40"/>
  <c r="T11" i="40"/>
  <c r="R11" i="40"/>
  <c r="S11" i="40" s="1"/>
  <c r="P11" i="40"/>
  <c r="Q11" i="40" s="1"/>
  <c r="N11" i="40"/>
  <c r="O11" i="40" s="1"/>
  <c r="L11" i="40"/>
  <c r="M11" i="40" s="1"/>
  <c r="K11" i="40"/>
  <c r="J11" i="40"/>
  <c r="AY10" i="40"/>
  <c r="AR10" i="40"/>
  <c r="AO10" i="40"/>
  <c r="AM10" i="40"/>
  <c r="AL10" i="40"/>
  <c r="AJ10" i="40"/>
  <c r="AF10" i="40"/>
  <c r="AE10" i="40"/>
  <c r="AC10" i="40"/>
  <c r="AB10" i="40"/>
  <c r="X10" i="40"/>
  <c r="Y10" i="40" s="1"/>
  <c r="V10" i="40"/>
  <c r="W10" i="40" s="1"/>
  <c r="T10" i="40"/>
  <c r="U10" i="40" s="1"/>
  <c r="R10" i="40"/>
  <c r="S10" i="40" s="1"/>
  <c r="P10" i="40"/>
  <c r="Q10" i="40" s="1"/>
  <c r="N10" i="40"/>
  <c r="O10" i="40" s="1"/>
  <c r="L10" i="40"/>
  <c r="M10" i="40" s="1"/>
  <c r="K10" i="40"/>
  <c r="J10" i="40"/>
  <c r="AY9" i="40"/>
  <c r="AR9" i="40"/>
  <c r="AO9" i="40"/>
  <c r="AM9" i="40"/>
  <c r="AL9" i="40"/>
  <c r="AJ9" i="40"/>
  <c r="AE9" i="40"/>
  <c r="AF9" i="40" s="1"/>
  <c r="AC9" i="40"/>
  <c r="AB9" i="40"/>
  <c r="Y9" i="40"/>
  <c r="X9" i="40"/>
  <c r="V9" i="40"/>
  <c r="W9" i="40" s="1"/>
  <c r="T9" i="40"/>
  <c r="U9" i="40" s="1"/>
  <c r="R9" i="40"/>
  <c r="S9" i="40" s="1"/>
  <c r="P9" i="40"/>
  <c r="Q9" i="40" s="1"/>
  <c r="O9" i="40"/>
  <c r="N9" i="40"/>
  <c r="M9" i="40"/>
  <c r="L9" i="40"/>
  <c r="J9" i="40"/>
  <c r="K9" i="40" s="1"/>
  <c r="AY8" i="40"/>
  <c r="AR8" i="40"/>
  <c r="AO8" i="40"/>
  <c r="AM8" i="40"/>
  <c r="AL8" i="40"/>
  <c r="AJ8" i="40"/>
  <c r="AE8" i="40"/>
  <c r="AF8" i="40" s="1"/>
  <c r="AC8" i="40"/>
  <c r="AB8" i="40"/>
  <c r="Y8" i="40"/>
  <c r="X8" i="40"/>
  <c r="V8" i="40"/>
  <c r="W8" i="40" s="1"/>
  <c r="T8" i="40"/>
  <c r="U8" i="40" s="1"/>
  <c r="R8" i="40"/>
  <c r="S8" i="40" s="1"/>
  <c r="Q8" i="40"/>
  <c r="P8" i="40"/>
  <c r="N8" i="40"/>
  <c r="O8" i="40" s="1"/>
  <c r="L8" i="40"/>
  <c r="M8" i="40" s="1"/>
  <c r="J8" i="40"/>
  <c r="K8" i="40" s="1"/>
  <c r="AY7" i="40"/>
  <c r="AR7" i="40"/>
  <c r="AO7" i="40"/>
  <c r="AM7" i="40"/>
  <c r="AL7" i="40"/>
  <c r="AJ7" i="40"/>
  <c r="AE7" i="40"/>
  <c r="AF7" i="40" s="1"/>
  <c r="AC7" i="40"/>
  <c r="AB7" i="40"/>
  <c r="X7" i="40"/>
  <c r="Y7" i="40" s="1"/>
  <c r="V7" i="40"/>
  <c r="W7" i="40" s="1"/>
  <c r="T7" i="40"/>
  <c r="U7" i="40" s="1"/>
  <c r="S7" i="40"/>
  <c r="R7" i="40"/>
  <c r="P7" i="40"/>
  <c r="Q7" i="40" s="1"/>
  <c r="N7" i="40"/>
  <c r="O7" i="40" s="1"/>
  <c r="M7" i="40"/>
  <c r="L7" i="40"/>
  <c r="J7" i="40"/>
  <c r="K7" i="40" s="1"/>
  <c r="AY6" i="40"/>
  <c r="AX6" i="40"/>
  <c r="AX19" i="40" s="1"/>
  <c r="AW6" i="40"/>
  <c r="AV6" i="40"/>
  <c r="AU6" i="40"/>
  <c r="AT6" i="40"/>
  <c r="AT19" i="40" s="1"/>
  <c r="AS6" i="40"/>
  <c r="AR6" i="40"/>
  <c r="AO6" i="40"/>
  <c r="AM6" i="40"/>
  <c r="AL6" i="40"/>
  <c r="AJ6" i="40"/>
  <c r="AE6" i="40"/>
  <c r="AF6" i="40" s="1"/>
  <c r="AC6" i="40"/>
  <c r="AB6" i="40"/>
  <c r="Y6" i="40"/>
  <c r="X6" i="40"/>
  <c r="V6" i="40"/>
  <c r="W6" i="40" s="1"/>
  <c r="T6" i="40"/>
  <c r="U6" i="40" s="1"/>
  <c r="R6" i="40"/>
  <c r="S6" i="40" s="1"/>
  <c r="Q6" i="40"/>
  <c r="P6" i="40"/>
  <c r="N6" i="40"/>
  <c r="O6" i="40" s="1"/>
  <c r="L6" i="40"/>
  <c r="M6" i="40" s="1"/>
  <c r="K6" i="40"/>
  <c r="J6" i="40"/>
  <c r="AY5" i="40"/>
  <c r="AR5" i="40"/>
  <c r="AO5" i="40"/>
  <c r="AC5" i="40"/>
  <c r="AB5" i="40"/>
  <c r="X5" i="40"/>
  <c r="Y5" i="40" s="1"/>
  <c r="V5" i="40"/>
  <c r="W5" i="40" s="1"/>
  <c r="T5" i="40"/>
  <c r="U5" i="40" s="1"/>
  <c r="S5" i="40"/>
  <c r="R5" i="40"/>
  <c r="P5" i="40"/>
  <c r="Q5" i="40" s="1"/>
  <c r="N5" i="40"/>
  <c r="O5" i="40" s="1"/>
  <c r="L5" i="40"/>
  <c r="M5" i="40" s="1"/>
  <c r="J5" i="40"/>
  <c r="K5" i="40" s="1"/>
  <c r="AK3" i="40"/>
  <c r="AH3" i="40"/>
  <c r="AG3" i="40"/>
  <c r="AZ3" i="40"/>
  <c r="AI3" i="40"/>
  <c r="AA3" i="40"/>
  <c r="AR111" i="39"/>
  <c r="AQ111" i="39"/>
  <c r="AP111" i="39"/>
  <c r="AO111" i="39"/>
  <c r="AM111" i="39"/>
  <c r="AL111" i="39"/>
  <c r="AJ111" i="39"/>
  <c r="AF111" i="39"/>
  <c r="AE111" i="39"/>
  <c r="AC111" i="39"/>
  <c r="AB111" i="39"/>
  <c r="Y111" i="39"/>
  <c r="X111" i="39"/>
  <c r="V111" i="39"/>
  <c r="W111" i="39" s="1"/>
  <c r="U111" i="39"/>
  <c r="T111" i="39"/>
  <c r="S111" i="39"/>
  <c r="R111" i="39"/>
  <c r="Q111" i="39"/>
  <c r="P111" i="39"/>
  <c r="N111" i="39"/>
  <c r="O111" i="39" s="1"/>
  <c r="M111" i="39"/>
  <c r="L111" i="39"/>
  <c r="K111" i="39"/>
  <c r="J111" i="39"/>
  <c r="AR110" i="39"/>
  <c r="AQ110" i="39"/>
  <c r="AP110" i="39"/>
  <c r="AO110" i="39"/>
  <c r="AM110" i="39"/>
  <c r="AL110" i="39"/>
  <c r="AJ110" i="39"/>
  <c r="AE110" i="39"/>
  <c r="AF110" i="39" s="1"/>
  <c r="AC110" i="39"/>
  <c r="AB110" i="39"/>
  <c r="X110" i="39"/>
  <c r="Y110" i="39" s="1"/>
  <c r="V110" i="39"/>
  <c r="W110" i="39" s="1"/>
  <c r="T110" i="39"/>
  <c r="U110" i="39" s="1"/>
  <c r="R110" i="39"/>
  <c r="S110" i="39" s="1"/>
  <c r="P110" i="39"/>
  <c r="Q110" i="39" s="1"/>
  <c r="N110" i="39"/>
  <c r="O110" i="39" s="1"/>
  <c r="L110" i="39"/>
  <c r="M110" i="39" s="1"/>
  <c r="J110" i="39"/>
  <c r="K110" i="39" s="1"/>
  <c r="AR109" i="39"/>
  <c r="AQ109" i="39"/>
  <c r="AP109" i="39"/>
  <c r="AO109" i="39"/>
  <c r="AM109" i="39"/>
  <c r="AL109" i="39"/>
  <c r="AJ109" i="39"/>
  <c r="AF109" i="39"/>
  <c r="AE109" i="39"/>
  <c r="AC109" i="39"/>
  <c r="AB109" i="39"/>
  <c r="Y109" i="39"/>
  <c r="X109" i="39"/>
  <c r="W109" i="39"/>
  <c r="V109" i="39"/>
  <c r="U109" i="39"/>
  <c r="T109" i="39"/>
  <c r="S109" i="39"/>
  <c r="R109" i="39"/>
  <c r="Q109" i="39"/>
  <c r="P109" i="39"/>
  <c r="O109" i="39"/>
  <c r="N109" i="39"/>
  <c r="M109" i="39"/>
  <c r="L109" i="39"/>
  <c r="K109" i="39"/>
  <c r="J109" i="39"/>
  <c r="AR108" i="39"/>
  <c r="AQ108" i="39"/>
  <c r="AP108" i="39"/>
  <c r="AO108" i="39"/>
  <c r="AM108" i="39"/>
  <c r="AL108" i="39"/>
  <c r="AJ108" i="39"/>
  <c r="AF108" i="39"/>
  <c r="AE108" i="39"/>
  <c r="AC108" i="39"/>
  <c r="AB108" i="39"/>
  <c r="X108" i="39"/>
  <c r="Y108" i="39" s="1"/>
  <c r="V108" i="39"/>
  <c r="W108" i="39" s="1"/>
  <c r="U108" i="39"/>
  <c r="T108" i="39"/>
  <c r="R108" i="39"/>
  <c r="S108" i="39" s="1"/>
  <c r="P108" i="39"/>
  <c r="Q108" i="39" s="1"/>
  <c r="N108" i="39"/>
  <c r="O108" i="39" s="1"/>
  <c r="M108" i="39"/>
  <c r="L108" i="39"/>
  <c r="J108" i="39"/>
  <c r="K108" i="39" s="1"/>
  <c r="AR107" i="39"/>
  <c r="AQ107" i="39"/>
  <c r="AP107" i="39"/>
  <c r="AO107" i="39"/>
  <c r="AM107" i="39"/>
  <c r="AL107" i="39"/>
  <c r="AJ107" i="39"/>
  <c r="AF107" i="39"/>
  <c r="AE107" i="39"/>
  <c r="AC107" i="39"/>
  <c r="AB107" i="39"/>
  <c r="Y107" i="39"/>
  <c r="X107" i="39"/>
  <c r="W107" i="39"/>
  <c r="V107" i="39"/>
  <c r="U107" i="39"/>
  <c r="T107" i="39"/>
  <c r="S107" i="39"/>
  <c r="R107" i="39"/>
  <c r="Q107" i="39"/>
  <c r="P107" i="39"/>
  <c r="O107" i="39"/>
  <c r="N107" i="39"/>
  <c r="M107" i="39"/>
  <c r="L107" i="39"/>
  <c r="K107" i="39"/>
  <c r="J107" i="39"/>
  <c r="AR106" i="39"/>
  <c r="AQ106" i="39"/>
  <c r="AP106" i="39"/>
  <c r="AO106" i="39"/>
  <c r="AM106" i="39"/>
  <c r="AL106" i="39"/>
  <c r="AJ106" i="39"/>
  <c r="AE106" i="39"/>
  <c r="AF106" i="39" s="1"/>
  <c r="AC106" i="39"/>
  <c r="AB106" i="39"/>
  <c r="X106" i="39"/>
  <c r="Y106" i="39" s="1"/>
  <c r="W106" i="39"/>
  <c r="V106" i="39"/>
  <c r="T106" i="39"/>
  <c r="U106" i="39" s="1"/>
  <c r="R106" i="39"/>
  <c r="S106" i="39" s="1"/>
  <c r="P106" i="39"/>
  <c r="Q106" i="39" s="1"/>
  <c r="O106" i="39"/>
  <c r="N106" i="39"/>
  <c r="L106" i="39"/>
  <c r="M106" i="39" s="1"/>
  <c r="J106" i="39"/>
  <c r="K106" i="39" s="1"/>
  <c r="AR105" i="39"/>
  <c r="AQ105" i="39"/>
  <c r="AP105" i="39"/>
  <c r="AO105" i="39"/>
  <c r="AM105" i="39"/>
  <c r="AL105" i="39"/>
  <c r="AJ105" i="39"/>
  <c r="AF105" i="39"/>
  <c r="AE105" i="39"/>
  <c r="AC105" i="39"/>
  <c r="AB105" i="39"/>
  <c r="Y105" i="39"/>
  <c r="X105" i="39"/>
  <c r="W105" i="39"/>
  <c r="V105" i="39"/>
  <c r="U105" i="39"/>
  <c r="T105" i="39"/>
  <c r="S105" i="39"/>
  <c r="R105" i="39"/>
  <c r="Q105" i="39"/>
  <c r="P105" i="39"/>
  <c r="O105" i="39"/>
  <c r="N105" i="39"/>
  <c r="M105" i="39"/>
  <c r="L105" i="39"/>
  <c r="K105" i="39"/>
  <c r="J105" i="39"/>
  <c r="AY104" i="39"/>
  <c r="AR104" i="39"/>
  <c r="AQ104" i="39"/>
  <c r="AP104" i="39"/>
  <c r="AO104" i="39"/>
  <c r="AM104" i="39"/>
  <c r="AL104" i="39"/>
  <c r="AJ104" i="39"/>
  <c r="AF104" i="39"/>
  <c r="AE104" i="39"/>
  <c r="AC104" i="39"/>
  <c r="AB104" i="39"/>
  <c r="Y104" i="39"/>
  <c r="X104" i="39"/>
  <c r="W104" i="39"/>
  <c r="V104" i="39"/>
  <c r="U104" i="39"/>
  <c r="T104" i="39"/>
  <c r="S104" i="39"/>
  <c r="R104" i="39"/>
  <c r="Q104" i="39"/>
  <c r="P104" i="39"/>
  <c r="O104" i="39"/>
  <c r="N104" i="39"/>
  <c r="M104" i="39"/>
  <c r="L104" i="39"/>
  <c r="K104" i="39"/>
  <c r="J104" i="39"/>
  <c r="AY103" i="39"/>
  <c r="AR103" i="39"/>
  <c r="AQ103" i="39"/>
  <c r="AP103" i="39"/>
  <c r="AO103" i="39"/>
  <c r="AM103" i="39"/>
  <c r="AL103" i="39"/>
  <c r="AJ103" i="39"/>
  <c r="AF103" i="39"/>
  <c r="AE103" i="39"/>
  <c r="AC103" i="39"/>
  <c r="AB103" i="39"/>
  <c r="Y103" i="39"/>
  <c r="X103" i="39"/>
  <c r="W103" i="39"/>
  <c r="V103" i="39"/>
  <c r="U103" i="39"/>
  <c r="T103" i="39"/>
  <c r="S103" i="39"/>
  <c r="R103" i="39"/>
  <c r="Q103" i="39"/>
  <c r="P103" i="39"/>
  <c r="O103" i="39"/>
  <c r="N103" i="39"/>
  <c r="M103" i="39"/>
  <c r="L103" i="39"/>
  <c r="K103" i="39"/>
  <c r="J103" i="39"/>
  <c r="AY102" i="39"/>
  <c r="AR102" i="39"/>
  <c r="AQ102" i="39"/>
  <c r="AP102" i="39"/>
  <c r="AO102" i="39"/>
  <c r="AM102" i="39"/>
  <c r="AL102" i="39"/>
  <c r="AJ102" i="39"/>
  <c r="AF102" i="39"/>
  <c r="AE102" i="39"/>
  <c r="AC102" i="39"/>
  <c r="AB102" i="39"/>
  <c r="Y102" i="39"/>
  <c r="X102" i="39"/>
  <c r="W102" i="39"/>
  <c r="V102" i="39"/>
  <c r="U102" i="39"/>
  <c r="T102" i="39"/>
  <c r="S102" i="39"/>
  <c r="R102" i="39"/>
  <c r="Q102" i="39"/>
  <c r="P102" i="39"/>
  <c r="O102" i="39"/>
  <c r="N102" i="39"/>
  <c r="M102" i="39"/>
  <c r="L102" i="39"/>
  <c r="K102" i="39"/>
  <c r="J102" i="39"/>
  <c r="AY101" i="39"/>
  <c r="AR101" i="39"/>
  <c r="AQ101" i="39"/>
  <c r="AP101" i="39"/>
  <c r="AO101" i="39"/>
  <c r="AM101" i="39"/>
  <c r="AL101" i="39"/>
  <c r="AJ101" i="39"/>
  <c r="AF101" i="39"/>
  <c r="AE101" i="39"/>
  <c r="AC101" i="39"/>
  <c r="AB101" i="39"/>
  <c r="Y101" i="39"/>
  <c r="X101" i="39"/>
  <c r="W101" i="39"/>
  <c r="V101" i="39"/>
  <c r="U101" i="39"/>
  <c r="T101" i="39"/>
  <c r="S101" i="39"/>
  <c r="R101" i="39"/>
  <c r="Q101" i="39"/>
  <c r="P101" i="39"/>
  <c r="O101" i="39"/>
  <c r="N101" i="39"/>
  <c r="M101" i="39"/>
  <c r="L101" i="39"/>
  <c r="K101" i="39"/>
  <c r="J101" i="39"/>
  <c r="AY100" i="39"/>
  <c r="AR100" i="39"/>
  <c r="AQ100" i="39"/>
  <c r="AP100" i="39"/>
  <c r="AO100" i="39"/>
  <c r="AM100" i="39"/>
  <c r="AL100" i="39"/>
  <c r="AJ100" i="39"/>
  <c r="AF100" i="39"/>
  <c r="AE100" i="39"/>
  <c r="AC100" i="39"/>
  <c r="AB100" i="39"/>
  <c r="X100" i="39"/>
  <c r="Y100" i="39" s="1"/>
  <c r="W100" i="39"/>
  <c r="V100" i="39"/>
  <c r="U100" i="39"/>
  <c r="T100" i="39"/>
  <c r="S100" i="39"/>
  <c r="R100" i="39"/>
  <c r="P100" i="39"/>
  <c r="Q100" i="39" s="1"/>
  <c r="O100" i="39"/>
  <c r="N100" i="39"/>
  <c r="M100" i="39"/>
  <c r="L100" i="39"/>
  <c r="K100" i="39"/>
  <c r="J100" i="39"/>
  <c r="AY99" i="39"/>
  <c r="AR99" i="39"/>
  <c r="AQ99" i="39"/>
  <c r="AP99" i="39"/>
  <c r="AO99" i="39"/>
  <c r="AM99" i="39"/>
  <c r="AL99" i="39"/>
  <c r="AJ99" i="39"/>
  <c r="AE99" i="39"/>
  <c r="AF99" i="39" s="1"/>
  <c r="AC99" i="39"/>
  <c r="AB99" i="39"/>
  <c r="Y99" i="39"/>
  <c r="X99" i="39"/>
  <c r="W99" i="39"/>
  <c r="V99" i="39"/>
  <c r="T99" i="39"/>
  <c r="U99" i="39" s="1"/>
  <c r="S99" i="39"/>
  <c r="R99" i="39"/>
  <c r="Q99" i="39"/>
  <c r="P99" i="39"/>
  <c r="O99" i="39"/>
  <c r="N99" i="39"/>
  <c r="L99" i="39"/>
  <c r="M99" i="39" s="1"/>
  <c r="K99" i="39"/>
  <c r="J99" i="39"/>
  <c r="AY98" i="39"/>
  <c r="AR98" i="39"/>
  <c r="AO98" i="39"/>
  <c r="AM98" i="39"/>
  <c r="AL98" i="39"/>
  <c r="AJ98" i="39"/>
  <c r="AE98" i="39"/>
  <c r="AF98" i="39" s="1"/>
  <c r="AC98" i="39"/>
  <c r="AB98" i="39"/>
  <c r="X98" i="39"/>
  <c r="Y98" i="39" s="1"/>
  <c r="V98" i="39"/>
  <c r="W98" i="39" s="1"/>
  <c r="T98" i="39"/>
  <c r="U98" i="39" s="1"/>
  <c r="R98" i="39"/>
  <c r="S98" i="39" s="1"/>
  <c r="P98" i="39"/>
  <c r="Q98" i="39" s="1"/>
  <c r="N98" i="39"/>
  <c r="O98" i="39" s="1"/>
  <c r="L98" i="39"/>
  <c r="M98" i="39" s="1"/>
  <c r="J98" i="39"/>
  <c r="K98" i="39" s="1"/>
  <c r="AY97" i="39"/>
  <c r="AR97" i="39"/>
  <c r="AO97" i="39"/>
  <c r="AM97" i="39"/>
  <c r="AL97" i="39"/>
  <c r="AJ97" i="39"/>
  <c r="AE97" i="39"/>
  <c r="AF97" i="39" s="1"/>
  <c r="AC97" i="39"/>
  <c r="AB97" i="39"/>
  <c r="X97" i="39"/>
  <c r="Y97" i="39" s="1"/>
  <c r="V97" i="39"/>
  <c r="W97" i="39" s="1"/>
  <c r="T97" i="39"/>
  <c r="U97" i="39" s="1"/>
  <c r="R97" i="39"/>
  <c r="S97" i="39" s="1"/>
  <c r="P97" i="39"/>
  <c r="Q97" i="39" s="1"/>
  <c r="N97" i="39"/>
  <c r="O97" i="39" s="1"/>
  <c r="L97" i="39"/>
  <c r="M97" i="39" s="1"/>
  <c r="J97" i="39"/>
  <c r="K97" i="39" s="1"/>
  <c r="AY96" i="39"/>
  <c r="AR96" i="39"/>
  <c r="AO96" i="39"/>
  <c r="AM96" i="39"/>
  <c r="AL96" i="39"/>
  <c r="AJ96" i="39"/>
  <c r="AE96" i="39"/>
  <c r="AF96" i="39" s="1"/>
  <c r="AC96" i="39"/>
  <c r="AB96" i="39"/>
  <c r="X96" i="39"/>
  <c r="Y96" i="39" s="1"/>
  <c r="V96" i="39"/>
  <c r="W96" i="39" s="1"/>
  <c r="T96" i="39"/>
  <c r="U96" i="39" s="1"/>
  <c r="R96" i="39"/>
  <c r="S96" i="39" s="1"/>
  <c r="P96" i="39"/>
  <c r="Q96" i="39" s="1"/>
  <c r="N96" i="39"/>
  <c r="O96" i="39" s="1"/>
  <c r="L96" i="39"/>
  <c r="M96" i="39" s="1"/>
  <c r="J96" i="39"/>
  <c r="K96" i="39" s="1"/>
  <c r="AY95" i="39"/>
  <c r="AR95" i="39"/>
  <c r="AO95" i="39"/>
  <c r="AM95" i="39"/>
  <c r="AL95" i="39"/>
  <c r="AJ95" i="39"/>
  <c r="AE95" i="39"/>
  <c r="AF95" i="39" s="1"/>
  <c r="AC95" i="39"/>
  <c r="AB95" i="39"/>
  <c r="X95" i="39"/>
  <c r="Y95" i="39" s="1"/>
  <c r="V95" i="39"/>
  <c r="W95" i="39" s="1"/>
  <c r="T95" i="39"/>
  <c r="U95" i="39" s="1"/>
  <c r="R95" i="39"/>
  <c r="S95" i="39" s="1"/>
  <c r="P95" i="39"/>
  <c r="Q95" i="39" s="1"/>
  <c r="N95" i="39"/>
  <c r="O95" i="39" s="1"/>
  <c r="L95" i="39"/>
  <c r="M95" i="39" s="1"/>
  <c r="J95" i="39"/>
  <c r="K95" i="39" s="1"/>
  <c r="AY94" i="39"/>
  <c r="AR94" i="39"/>
  <c r="AO94" i="39"/>
  <c r="AM94" i="39"/>
  <c r="AL94" i="39"/>
  <c r="AJ94" i="39"/>
  <c r="AE94" i="39"/>
  <c r="AF94" i="39" s="1"/>
  <c r="AC94" i="39"/>
  <c r="AB94" i="39"/>
  <c r="X94" i="39"/>
  <c r="Y94" i="39" s="1"/>
  <c r="V94" i="39"/>
  <c r="W94" i="39" s="1"/>
  <c r="T94" i="39"/>
  <c r="U94" i="39" s="1"/>
  <c r="R94" i="39"/>
  <c r="S94" i="39" s="1"/>
  <c r="P94" i="39"/>
  <c r="Q94" i="39" s="1"/>
  <c r="N94" i="39"/>
  <c r="O94" i="39" s="1"/>
  <c r="L94" i="39"/>
  <c r="M94" i="39" s="1"/>
  <c r="J94" i="39"/>
  <c r="K94" i="39" s="1"/>
  <c r="AY93" i="39"/>
  <c r="AR93" i="39"/>
  <c r="AO93" i="39"/>
  <c r="AM93" i="39"/>
  <c r="AL93" i="39"/>
  <c r="AJ93" i="39"/>
  <c r="AE93" i="39"/>
  <c r="AF93" i="39" s="1"/>
  <c r="AC93" i="39"/>
  <c r="AB93" i="39"/>
  <c r="X93" i="39"/>
  <c r="Y93" i="39" s="1"/>
  <c r="V93" i="39"/>
  <c r="W93" i="39" s="1"/>
  <c r="T93" i="39"/>
  <c r="U93" i="39" s="1"/>
  <c r="R93" i="39"/>
  <c r="S93" i="39" s="1"/>
  <c r="P93" i="39"/>
  <c r="Q93" i="39" s="1"/>
  <c r="N93" i="39"/>
  <c r="O93" i="39" s="1"/>
  <c r="L93" i="39"/>
  <c r="M93" i="39" s="1"/>
  <c r="J93" i="39"/>
  <c r="K93" i="39" s="1"/>
  <c r="AY92" i="39"/>
  <c r="AR92" i="39"/>
  <c r="AO92" i="39"/>
  <c r="AM92" i="39"/>
  <c r="AL92" i="39"/>
  <c r="AJ92" i="39"/>
  <c r="AE92" i="39"/>
  <c r="AF92" i="39" s="1"/>
  <c r="AC92" i="39"/>
  <c r="AB92" i="39"/>
  <c r="X92" i="39"/>
  <c r="Y92" i="39" s="1"/>
  <c r="V92" i="39"/>
  <c r="W92" i="39" s="1"/>
  <c r="T92" i="39"/>
  <c r="U92" i="39" s="1"/>
  <c r="R92" i="39"/>
  <c r="S92" i="39" s="1"/>
  <c r="P92" i="39"/>
  <c r="Q92" i="39" s="1"/>
  <c r="N92" i="39"/>
  <c r="O92" i="39" s="1"/>
  <c r="L92" i="39"/>
  <c r="M92" i="39" s="1"/>
  <c r="J92" i="39"/>
  <c r="K92" i="39" s="1"/>
  <c r="AY91" i="39"/>
  <c r="AR91" i="39"/>
  <c r="AO91" i="39"/>
  <c r="AM91" i="39"/>
  <c r="AL91" i="39"/>
  <c r="AJ91" i="39"/>
  <c r="AE91" i="39"/>
  <c r="AF91" i="39" s="1"/>
  <c r="AC91" i="39"/>
  <c r="AB91" i="39"/>
  <c r="X91" i="39"/>
  <c r="Y91" i="39" s="1"/>
  <c r="V91" i="39"/>
  <c r="W91" i="39" s="1"/>
  <c r="T91" i="39"/>
  <c r="U91" i="39" s="1"/>
  <c r="R91" i="39"/>
  <c r="S91" i="39" s="1"/>
  <c r="P91" i="39"/>
  <c r="Q91" i="39" s="1"/>
  <c r="N91" i="39"/>
  <c r="O91" i="39" s="1"/>
  <c r="L91" i="39"/>
  <c r="M91" i="39" s="1"/>
  <c r="J91" i="39"/>
  <c r="K91" i="39" s="1"/>
  <c r="AY90" i="39"/>
  <c r="AR90" i="39"/>
  <c r="AO90" i="39"/>
  <c r="AM90" i="39"/>
  <c r="AL90" i="39"/>
  <c r="AJ90" i="39"/>
  <c r="AE90" i="39"/>
  <c r="AF90" i="39" s="1"/>
  <c r="AC90" i="39"/>
  <c r="AB90" i="39"/>
  <c r="X90" i="39"/>
  <c r="Y90" i="39" s="1"/>
  <c r="V90" i="39"/>
  <c r="W90" i="39" s="1"/>
  <c r="T90" i="39"/>
  <c r="U90" i="39" s="1"/>
  <c r="R90" i="39"/>
  <c r="S90" i="39" s="1"/>
  <c r="P90" i="39"/>
  <c r="Q90" i="39" s="1"/>
  <c r="N90" i="39"/>
  <c r="O90" i="39" s="1"/>
  <c r="L90" i="39"/>
  <c r="M90" i="39" s="1"/>
  <c r="J90" i="39"/>
  <c r="K90" i="39" s="1"/>
  <c r="AY89" i="39"/>
  <c r="AR89" i="39"/>
  <c r="AO89" i="39"/>
  <c r="AM89" i="39"/>
  <c r="AL89" i="39"/>
  <c r="AJ89" i="39"/>
  <c r="AE89" i="39"/>
  <c r="AF89" i="39" s="1"/>
  <c r="AC89" i="39"/>
  <c r="AB89" i="39"/>
  <c r="X89" i="39"/>
  <c r="Y89" i="39" s="1"/>
  <c r="V89" i="39"/>
  <c r="W89" i="39" s="1"/>
  <c r="T89" i="39"/>
  <c r="U89" i="39" s="1"/>
  <c r="R89" i="39"/>
  <c r="S89" i="39" s="1"/>
  <c r="P89" i="39"/>
  <c r="Q89" i="39" s="1"/>
  <c r="N89" i="39"/>
  <c r="O89" i="39" s="1"/>
  <c r="L89" i="39"/>
  <c r="M89" i="39" s="1"/>
  <c r="J89" i="39"/>
  <c r="K89" i="39" s="1"/>
  <c r="AY88" i="39"/>
  <c r="AR88" i="39"/>
  <c r="AO88" i="39"/>
  <c r="AM88" i="39"/>
  <c r="AL88" i="39"/>
  <c r="AJ88" i="39"/>
  <c r="AE88" i="39"/>
  <c r="AF88" i="39" s="1"/>
  <c r="AC88" i="39"/>
  <c r="AB88" i="39"/>
  <c r="X88" i="39"/>
  <c r="Y88" i="39" s="1"/>
  <c r="V88" i="39"/>
  <c r="W88" i="39" s="1"/>
  <c r="T88" i="39"/>
  <c r="U88" i="39" s="1"/>
  <c r="R88" i="39"/>
  <c r="S88" i="39" s="1"/>
  <c r="P88" i="39"/>
  <c r="Q88" i="39" s="1"/>
  <c r="N88" i="39"/>
  <c r="O88" i="39" s="1"/>
  <c r="L88" i="39"/>
  <c r="M88" i="39" s="1"/>
  <c r="J88" i="39"/>
  <c r="K88" i="39" s="1"/>
  <c r="AY87" i="39"/>
  <c r="AR87" i="39"/>
  <c r="AO87" i="39"/>
  <c r="AM87" i="39"/>
  <c r="AL87" i="39"/>
  <c r="AJ87" i="39"/>
  <c r="AE87" i="39"/>
  <c r="AF87" i="39" s="1"/>
  <c r="AC87" i="39"/>
  <c r="AB87" i="39"/>
  <c r="X87" i="39"/>
  <c r="Y87" i="39" s="1"/>
  <c r="V87" i="39"/>
  <c r="W87" i="39" s="1"/>
  <c r="T87" i="39"/>
  <c r="U87" i="39" s="1"/>
  <c r="R87" i="39"/>
  <c r="S87" i="39" s="1"/>
  <c r="P87" i="39"/>
  <c r="Q87" i="39" s="1"/>
  <c r="N87" i="39"/>
  <c r="O87" i="39" s="1"/>
  <c r="L87" i="39"/>
  <c r="M87" i="39" s="1"/>
  <c r="J87" i="39"/>
  <c r="K87" i="39" s="1"/>
  <c r="AY86" i="39"/>
  <c r="AR86" i="39"/>
  <c r="AO86" i="39"/>
  <c r="AM86" i="39"/>
  <c r="AL86" i="39"/>
  <c r="AJ86" i="39"/>
  <c r="AE86" i="39"/>
  <c r="AF86" i="39" s="1"/>
  <c r="AC86" i="39"/>
  <c r="AB86" i="39"/>
  <c r="X86" i="39"/>
  <c r="Y86" i="39" s="1"/>
  <c r="V86" i="39"/>
  <c r="W86" i="39" s="1"/>
  <c r="T86" i="39"/>
  <c r="U86" i="39" s="1"/>
  <c r="R86" i="39"/>
  <c r="S86" i="39" s="1"/>
  <c r="P86" i="39"/>
  <c r="Q86" i="39" s="1"/>
  <c r="N86" i="39"/>
  <c r="O86" i="39" s="1"/>
  <c r="L86" i="39"/>
  <c r="M86" i="39" s="1"/>
  <c r="J86" i="39"/>
  <c r="K86" i="39" s="1"/>
  <c r="AY85" i="39"/>
  <c r="AR85" i="39"/>
  <c r="AO85" i="39"/>
  <c r="AM85" i="39"/>
  <c r="AL85" i="39"/>
  <c r="AJ85" i="39"/>
  <c r="AE85" i="39"/>
  <c r="AF85" i="39" s="1"/>
  <c r="AC85" i="39"/>
  <c r="AB85" i="39"/>
  <c r="X85" i="39"/>
  <c r="Y85" i="39" s="1"/>
  <c r="V85" i="39"/>
  <c r="W85" i="39" s="1"/>
  <c r="T85" i="39"/>
  <c r="U85" i="39" s="1"/>
  <c r="R85" i="39"/>
  <c r="S85" i="39" s="1"/>
  <c r="P85" i="39"/>
  <c r="Q85" i="39" s="1"/>
  <c r="N85" i="39"/>
  <c r="O85" i="39" s="1"/>
  <c r="L85" i="39"/>
  <c r="M85" i="39" s="1"/>
  <c r="J85" i="39"/>
  <c r="K85" i="39" s="1"/>
  <c r="AY84" i="39"/>
  <c r="AR84" i="39"/>
  <c r="AO84" i="39"/>
  <c r="AM84" i="39"/>
  <c r="AL84" i="39"/>
  <c r="AJ84" i="39"/>
  <c r="AE84" i="39"/>
  <c r="AF84" i="39" s="1"/>
  <c r="AC84" i="39"/>
  <c r="AB84" i="39"/>
  <c r="X84" i="39"/>
  <c r="Y84" i="39" s="1"/>
  <c r="V84" i="39"/>
  <c r="W84" i="39" s="1"/>
  <c r="T84" i="39"/>
  <c r="U84" i="39" s="1"/>
  <c r="R84" i="39"/>
  <c r="S84" i="39" s="1"/>
  <c r="P84" i="39"/>
  <c r="Q84" i="39" s="1"/>
  <c r="N84" i="39"/>
  <c r="O84" i="39" s="1"/>
  <c r="L84" i="39"/>
  <c r="M84" i="39" s="1"/>
  <c r="J84" i="39"/>
  <c r="K84" i="39" s="1"/>
  <c r="AY83" i="39"/>
  <c r="AR83" i="39"/>
  <c r="AO83" i="39"/>
  <c r="AM83" i="39"/>
  <c r="AL83" i="39"/>
  <c r="AJ83" i="39"/>
  <c r="AE83" i="39"/>
  <c r="AF83" i="39" s="1"/>
  <c r="AC83" i="39"/>
  <c r="AB83" i="39"/>
  <c r="X83" i="39"/>
  <c r="Y83" i="39" s="1"/>
  <c r="V83" i="39"/>
  <c r="W83" i="39" s="1"/>
  <c r="T83" i="39"/>
  <c r="U83" i="39" s="1"/>
  <c r="R83" i="39"/>
  <c r="S83" i="39" s="1"/>
  <c r="P83" i="39"/>
  <c r="Q83" i="39" s="1"/>
  <c r="N83" i="39"/>
  <c r="O83" i="39" s="1"/>
  <c r="L83" i="39"/>
  <c r="M83" i="39" s="1"/>
  <c r="J83" i="39"/>
  <c r="K83" i="39" s="1"/>
  <c r="AY82" i="39"/>
  <c r="AR82" i="39"/>
  <c r="AO82" i="39"/>
  <c r="AM82" i="39"/>
  <c r="AL82" i="39"/>
  <c r="AJ82" i="39"/>
  <c r="AE82" i="39"/>
  <c r="AF82" i="39" s="1"/>
  <c r="AC82" i="39"/>
  <c r="AB82" i="39"/>
  <c r="X82" i="39"/>
  <c r="Y82" i="39" s="1"/>
  <c r="V82" i="39"/>
  <c r="W82" i="39" s="1"/>
  <c r="T82" i="39"/>
  <c r="U82" i="39" s="1"/>
  <c r="R82" i="39"/>
  <c r="S82" i="39" s="1"/>
  <c r="P82" i="39"/>
  <c r="Q82" i="39" s="1"/>
  <c r="N82" i="39"/>
  <c r="O82" i="39" s="1"/>
  <c r="L82" i="39"/>
  <c r="M82" i="39" s="1"/>
  <c r="J82" i="39"/>
  <c r="K82" i="39" s="1"/>
  <c r="AY81" i="39"/>
  <c r="AR81" i="39"/>
  <c r="AO81" i="39"/>
  <c r="AM81" i="39"/>
  <c r="AL81" i="39"/>
  <c r="AJ81" i="39"/>
  <c r="AE81" i="39"/>
  <c r="AF81" i="39" s="1"/>
  <c r="AC81" i="39"/>
  <c r="AB81" i="39"/>
  <c r="X81" i="39"/>
  <c r="Y81" i="39" s="1"/>
  <c r="V81" i="39"/>
  <c r="W81" i="39" s="1"/>
  <c r="T81" i="39"/>
  <c r="U81" i="39" s="1"/>
  <c r="R81" i="39"/>
  <c r="S81" i="39" s="1"/>
  <c r="P81" i="39"/>
  <c r="Q81" i="39" s="1"/>
  <c r="N81" i="39"/>
  <c r="O81" i="39" s="1"/>
  <c r="L81" i="39"/>
  <c r="M81" i="39" s="1"/>
  <c r="J81" i="39"/>
  <c r="K81" i="39" s="1"/>
  <c r="AY80" i="39"/>
  <c r="AR80" i="39"/>
  <c r="AO80" i="39"/>
  <c r="AM80" i="39"/>
  <c r="AL80" i="39"/>
  <c r="AJ80" i="39"/>
  <c r="AE80" i="39"/>
  <c r="AF80" i="39" s="1"/>
  <c r="AC80" i="39"/>
  <c r="AB80" i="39"/>
  <c r="X80" i="39"/>
  <c r="Y80" i="39" s="1"/>
  <c r="V80" i="39"/>
  <c r="W80" i="39" s="1"/>
  <c r="T80" i="39"/>
  <c r="U80" i="39" s="1"/>
  <c r="R80" i="39"/>
  <c r="S80" i="39" s="1"/>
  <c r="P80" i="39"/>
  <c r="Q80" i="39" s="1"/>
  <c r="N80" i="39"/>
  <c r="O80" i="39" s="1"/>
  <c r="L80" i="39"/>
  <c r="M80" i="39" s="1"/>
  <c r="J80" i="39"/>
  <c r="K80" i="39" s="1"/>
  <c r="AY79" i="39"/>
  <c r="AR79" i="39"/>
  <c r="AO79" i="39"/>
  <c r="AM79" i="39"/>
  <c r="AL79" i="39"/>
  <c r="AJ79" i="39"/>
  <c r="AE79" i="39"/>
  <c r="AF79" i="39" s="1"/>
  <c r="AC79" i="39"/>
  <c r="AB79" i="39"/>
  <c r="X79" i="39"/>
  <c r="Y79" i="39" s="1"/>
  <c r="V79" i="39"/>
  <c r="W79" i="39" s="1"/>
  <c r="T79" i="39"/>
  <c r="U79" i="39" s="1"/>
  <c r="R79" i="39"/>
  <c r="S79" i="39" s="1"/>
  <c r="P79" i="39"/>
  <c r="Q79" i="39" s="1"/>
  <c r="N79" i="39"/>
  <c r="O79" i="39" s="1"/>
  <c r="L79" i="39"/>
  <c r="M79" i="39" s="1"/>
  <c r="J79" i="39"/>
  <c r="K79" i="39" s="1"/>
  <c r="AY78" i="39"/>
  <c r="AR78" i="39"/>
  <c r="AO78" i="39"/>
  <c r="AM78" i="39"/>
  <c r="AL78" i="39"/>
  <c r="AJ78" i="39"/>
  <c r="AE78" i="39"/>
  <c r="AF78" i="39" s="1"/>
  <c r="AC78" i="39"/>
  <c r="AB78" i="39"/>
  <c r="X78" i="39"/>
  <c r="Y78" i="39" s="1"/>
  <c r="V78" i="39"/>
  <c r="W78" i="39" s="1"/>
  <c r="T78" i="39"/>
  <c r="U78" i="39" s="1"/>
  <c r="R78" i="39"/>
  <c r="S78" i="39" s="1"/>
  <c r="P78" i="39"/>
  <c r="Q78" i="39" s="1"/>
  <c r="N78" i="39"/>
  <c r="O78" i="39" s="1"/>
  <c r="L78" i="39"/>
  <c r="M78" i="39" s="1"/>
  <c r="J78" i="39"/>
  <c r="K78" i="39" s="1"/>
  <c r="AY77" i="39"/>
  <c r="AR77" i="39"/>
  <c r="AO77" i="39"/>
  <c r="AM77" i="39"/>
  <c r="AL77" i="39"/>
  <c r="AJ77" i="39"/>
  <c r="AE77" i="39"/>
  <c r="AF77" i="39" s="1"/>
  <c r="AC77" i="39"/>
  <c r="AB77" i="39"/>
  <c r="X77" i="39"/>
  <c r="Y77" i="39" s="1"/>
  <c r="V77" i="39"/>
  <c r="W77" i="39" s="1"/>
  <c r="T77" i="39"/>
  <c r="U77" i="39" s="1"/>
  <c r="R77" i="39"/>
  <c r="S77" i="39" s="1"/>
  <c r="P77" i="39"/>
  <c r="Q77" i="39" s="1"/>
  <c r="N77" i="39"/>
  <c r="O77" i="39" s="1"/>
  <c r="L77" i="39"/>
  <c r="M77" i="39" s="1"/>
  <c r="J77" i="39"/>
  <c r="K77" i="39" s="1"/>
  <c r="AY76" i="39"/>
  <c r="AR76" i="39"/>
  <c r="AO76" i="39"/>
  <c r="AM76" i="39"/>
  <c r="AL76" i="39"/>
  <c r="AJ76" i="39"/>
  <c r="AE76" i="39"/>
  <c r="AF76" i="39" s="1"/>
  <c r="AC76" i="39"/>
  <c r="AB76" i="39"/>
  <c r="X76" i="39"/>
  <c r="Y76" i="39" s="1"/>
  <c r="V76" i="39"/>
  <c r="W76" i="39" s="1"/>
  <c r="T76" i="39"/>
  <c r="U76" i="39" s="1"/>
  <c r="R76" i="39"/>
  <c r="S76" i="39" s="1"/>
  <c r="P76" i="39"/>
  <c r="Q76" i="39" s="1"/>
  <c r="N76" i="39"/>
  <c r="O76" i="39" s="1"/>
  <c r="L76" i="39"/>
  <c r="M76" i="39" s="1"/>
  <c r="J76" i="39"/>
  <c r="K76" i="39" s="1"/>
  <c r="AY75" i="39"/>
  <c r="AR75" i="39"/>
  <c r="AO75" i="39"/>
  <c r="AM75" i="39"/>
  <c r="AL75" i="39"/>
  <c r="AJ75" i="39"/>
  <c r="AE75" i="39"/>
  <c r="AF75" i="39" s="1"/>
  <c r="AC75" i="39"/>
  <c r="AB75" i="39"/>
  <c r="X75" i="39"/>
  <c r="Y75" i="39" s="1"/>
  <c r="V75" i="39"/>
  <c r="W75" i="39" s="1"/>
  <c r="T75" i="39"/>
  <c r="U75" i="39" s="1"/>
  <c r="R75" i="39"/>
  <c r="S75" i="39" s="1"/>
  <c r="P75" i="39"/>
  <c r="Q75" i="39" s="1"/>
  <c r="N75" i="39"/>
  <c r="O75" i="39" s="1"/>
  <c r="L75" i="39"/>
  <c r="M75" i="39" s="1"/>
  <c r="J75" i="39"/>
  <c r="K75" i="39" s="1"/>
  <c r="AY74" i="39"/>
  <c r="AR74" i="39"/>
  <c r="AO74" i="39"/>
  <c r="AM74" i="39"/>
  <c r="AL74" i="39"/>
  <c r="AJ74" i="39"/>
  <c r="AE74" i="39"/>
  <c r="AF74" i="39" s="1"/>
  <c r="AC74" i="39"/>
  <c r="AB74" i="39"/>
  <c r="X74" i="39"/>
  <c r="Y74" i="39" s="1"/>
  <c r="V74" i="39"/>
  <c r="W74" i="39" s="1"/>
  <c r="T74" i="39"/>
  <c r="U74" i="39" s="1"/>
  <c r="R74" i="39"/>
  <c r="S74" i="39" s="1"/>
  <c r="P74" i="39"/>
  <c r="Q74" i="39" s="1"/>
  <c r="N74" i="39"/>
  <c r="O74" i="39" s="1"/>
  <c r="L74" i="39"/>
  <c r="M74" i="39" s="1"/>
  <c r="J74" i="39"/>
  <c r="K74" i="39" s="1"/>
  <c r="AY73" i="39"/>
  <c r="AR73" i="39"/>
  <c r="AO73" i="39"/>
  <c r="AM73" i="39"/>
  <c r="AL73" i="39"/>
  <c r="AJ73" i="39"/>
  <c r="AE73" i="39"/>
  <c r="AF73" i="39" s="1"/>
  <c r="AC73" i="39"/>
  <c r="AB73" i="39"/>
  <c r="X73" i="39"/>
  <c r="Y73" i="39" s="1"/>
  <c r="V73" i="39"/>
  <c r="W73" i="39" s="1"/>
  <c r="T73" i="39"/>
  <c r="U73" i="39" s="1"/>
  <c r="R73" i="39"/>
  <c r="S73" i="39" s="1"/>
  <c r="P73" i="39"/>
  <c r="Q73" i="39" s="1"/>
  <c r="N73" i="39"/>
  <c r="O73" i="39" s="1"/>
  <c r="L73" i="39"/>
  <c r="M73" i="39" s="1"/>
  <c r="J73" i="39"/>
  <c r="K73" i="39" s="1"/>
  <c r="AY72" i="39"/>
  <c r="AR72" i="39"/>
  <c r="AO72" i="39"/>
  <c r="AM72" i="39"/>
  <c r="AL72" i="39"/>
  <c r="AJ72" i="39"/>
  <c r="AE72" i="39"/>
  <c r="AF72" i="39" s="1"/>
  <c r="AC72" i="39"/>
  <c r="AB72" i="39"/>
  <c r="X72" i="39"/>
  <c r="Y72" i="39" s="1"/>
  <c r="V72" i="39"/>
  <c r="W72" i="39" s="1"/>
  <c r="T72" i="39"/>
  <c r="U72" i="39" s="1"/>
  <c r="R72" i="39"/>
  <c r="S72" i="39" s="1"/>
  <c r="P72" i="39"/>
  <c r="Q72" i="39" s="1"/>
  <c r="N72" i="39"/>
  <c r="O72" i="39" s="1"/>
  <c r="L72" i="39"/>
  <c r="M72" i="39" s="1"/>
  <c r="J72" i="39"/>
  <c r="K72" i="39" s="1"/>
  <c r="AY71" i="39"/>
  <c r="AR71" i="39"/>
  <c r="AO71" i="39"/>
  <c r="AM71" i="39"/>
  <c r="AL71" i="39"/>
  <c r="AJ71" i="39"/>
  <c r="AE71" i="39"/>
  <c r="AF71" i="39" s="1"/>
  <c r="AC71" i="39"/>
  <c r="AB71" i="39"/>
  <c r="X71" i="39"/>
  <c r="Y71" i="39" s="1"/>
  <c r="V71" i="39"/>
  <c r="W71" i="39" s="1"/>
  <c r="T71" i="39"/>
  <c r="U71" i="39" s="1"/>
  <c r="R71" i="39"/>
  <c r="S71" i="39" s="1"/>
  <c r="P71" i="39"/>
  <c r="Q71" i="39" s="1"/>
  <c r="N71" i="39"/>
  <c r="O71" i="39" s="1"/>
  <c r="L71" i="39"/>
  <c r="M71" i="39" s="1"/>
  <c r="J71" i="39"/>
  <c r="K71" i="39" s="1"/>
  <c r="AY70" i="39"/>
  <c r="AR70" i="39"/>
  <c r="AO70" i="39"/>
  <c r="AM70" i="39"/>
  <c r="AL70" i="39"/>
  <c r="AJ70" i="39"/>
  <c r="AE70" i="39"/>
  <c r="AF70" i="39" s="1"/>
  <c r="AC70" i="39"/>
  <c r="AB70" i="39"/>
  <c r="X70" i="39"/>
  <c r="Y70" i="39" s="1"/>
  <c r="V70" i="39"/>
  <c r="W70" i="39" s="1"/>
  <c r="T70" i="39"/>
  <c r="U70" i="39" s="1"/>
  <c r="R70" i="39"/>
  <c r="S70" i="39" s="1"/>
  <c r="P70" i="39"/>
  <c r="Q70" i="39" s="1"/>
  <c r="N70" i="39"/>
  <c r="O70" i="39" s="1"/>
  <c r="L70" i="39"/>
  <c r="M70" i="39" s="1"/>
  <c r="J70" i="39"/>
  <c r="K70" i="39" s="1"/>
  <c r="AY69" i="39"/>
  <c r="AR69" i="39"/>
  <c r="AO69" i="39"/>
  <c r="AM69" i="39"/>
  <c r="AL69" i="39"/>
  <c r="AJ69" i="39"/>
  <c r="AE69" i="39"/>
  <c r="AF69" i="39" s="1"/>
  <c r="AC69" i="39"/>
  <c r="AB69" i="39"/>
  <c r="X69" i="39"/>
  <c r="Y69" i="39" s="1"/>
  <c r="V69" i="39"/>
  <c r="W69" i="39" s="1"/>
  <c r="T69" i="39"/>
  <c r="U69" i="39" s="1"/>
  <c r="R69" i="39"/>
  <c r="S69" i="39" s="1"/>
  <c r="P69" i="39"/>
  <c r="Q69" i="39" s="1"/>
  <c r="N69" i="39"/>
  <c r="O69" i="39" s="1"/>
  <c r="L69" i="39"/>
  <c r="M69" i="39" s="1"/>
  <c r="J69" i="39"/>
  <c r="K69" i="39" s="1"/>
  <c r="AY68" i="39"/>
  <c r="AR68" i="39"/>
  <c r="AO68" i="39"/>
  <c r="AM68" i="39"/>
  <c r="AL68" i="39"/>
  <c r="AJ68" i="39"/>
  <c r="AE68" i="39"/>
  <c r="AF68" i="39" s="1"/>
  <c r="AC68" i="39"/>
  <c r="AB68" i="39"/>
  <c r="X68" i="39"/>
  <c r="Y68" i="39" s="1"/>
  <c r="V68" i="39"/>
  <c r="W68" i="39" s="1"/>
  <c r="T68" i="39"/>
  <c r="U68" i="39" s="1"/>
  <c r="R68" i="39"/>
  <c r="S68" i="39" s="1"/>
  <c r="P68" i="39"/>
  <c r="Q68" i="39" s="1"/>
  <c r="N68" i="39"/>
  <c r="O68" i="39" s="1"/>
  <c r="L68" i="39"/>
  <c r="M68" i="39" s="1"/>
  <c r="J68" i="39"/>
  <c r="K68" i="39" s="1"/>
  <c r="AY67" i="39"/>
  <c r="AR67" i="39"/>
  <c r="AO67" i="39"/>
  <c r="AM67" i="39"/>
  <c r="AL67" i="39"/>
  <c r="AJ67" i="39"/>
  <c r="AE67" i="39"/>
  <c r="AF67" i="39" s="1"/>
  <c r="AC67" i="39"/>
  <c r="AB67" i="39"/>
  <c r="X67" i="39"/>
  <c r="Y67" i="39" s="1"/>
  <c r="W67" i="39"/>
  <c r="V67" i="39"/>
  <c r="U67" i="39"/>
  <c r="T67" i="39"/>
  <c r="S67" i="39"/>
  <c r="R67" i="39"/>
  <c r="P67" i="39"/>
  <c r="Q67" i="39" s="1"/>
  <c r="N67" i="39"/>
  <c r="O67" i="39" s="1"/>
  <c r="L67" i="39"/>
  <c r="M67" i="39" s="1"/>
  <c r="K67" i="39"/>
  <c r="J67" i="39"/>
  <c r="AY66" i="39"/>
  <c r="AR66" i="39"/>
  <c r="AO66" i="39"/>
  <c r="AM66" i="39"/>
  <c r="AL66" i="39"/>
  <c r="AJ66" i="39"/>
  <c r="AE66" i="39"/>
  <c r="AF66" i="39" s="1"/>
  <c r="AC66" i="39"/>
  <c r="AB66" i="39"/>
  <c r="Y66" i="39"/>
  <c r="X66" i="39"/>
  <c r="W66" i="39"/>
  <c r="V66" i="39"/>
  <c r="T66" i="39"/>
  <c r="U66" i="39" s="1"/>
  <c r="S66" i="39"/>
  <c r="R66" i="39"/>
  <c r="Q66" i="39"/>
  <c r="P66" i="39"/>
  <c r="N66" i="39"/>
  <c r="O66" i="39" s="1"/>
  <c r="L66" i="39"/>
  <c r="M66" i="39" s="1"/>
  <c r="J66" i="39"/>
  <c r="K66" i="39" s="1"/>
  <c r="AY65" i="39"/>
  <c r="AR65" i="39"/>
  <c r="AO65" i="39"/>
  <c r="AM65" i="39"/>
  <c r="AL65" i="39"/>
  <c r="AJ65" i="39"/>
  <c r="AE65" i="39"/>
  <c r="AF65" i="39" s="1"/>
  <c r="AC65" i="39"/>
  <c r="AB65" i="39"/>
  <c r="X65" i="39"/>
  <c r="Y65" i="39" s="1"/>
  <c r="V65" i="39"/>
  <c r="W65" i="39" s="1"/>
  <c r="U65" i="39"/>
  <c r="T65" i="39"/>
  <c r="R65" i="39"/>
  <c r="S65" i="39" s="1"/>
  <c r="P65" i="39"/>
  <c r="Q65" i="39" s="1"/>
  <c r="O65" i="39"/>
  <c r="N65" i="39"/>
  <c r="M65" i="39"/>
  <c r="L65" i="39"/>
  <c r="J65" i="39"/>
  <c r="K65" i="39" s="1"/>
  <c r="AY64" i="39"/>
  <c r="AR64" i="39"/>
  <c r="AO64" i="39"/>
  <c r="AM64" i="39"/>
  <c r="AL64" i="39"/>
  <c r="AJ64" i="39"/>
  <c r="AE64" i="39"/>
  <c r="AF64" i="39" s="1"/>
  <c r="AC64" i="39"/>
  <c r="AB64" i="39"/>
  <c r="X64" i="39"/>
  <c r="Y64" i="39" s="1"/>
  <c r="V64" i="39"/>
  <c r="W64" i="39" s="1"/>
  <c r="T64" i="39"/>
  <c r="U64" i="39" s="1"/>
  <c r="R64" i="39"/>
  <c r="S64" i="39" s="1"/>
  <c r="Q64" i="39"/>
  <c r="P64" i="39"/>
  <c r="O64" i="39"/>
  <c r="N64" i="39"/>
  <c r="L64" i="39"/>
  <c r="M64" i="39" s="1"/>
  <c r="K64" i="39"/>
  <c r="J64" i="39"/>
  <c r="AY63" i="39"/>
  <c r="AR63" i="39"/>
  <c r="AO63" i="39"/>
  <c r="AM63" i="39"/>
  <c r="AL63" i="39"/>
  <c r="AJ63" i="39"/>
  <c r="AF63" i="39"/>
  <c r="AE63" i="39"/>
  <c r="AC63" i="39"/>
  <c r="AB63" i="39"/>
  <c r="X63" i="39"/>
  <c r="Y63" i="39" s="1"/>
  <c r="W63" i="39"/>
  <c r="V63" i="39"/>
  <c r="U63" i="39"/>
  <c r="T63" i="39"/>
  <c r="R63" i="39"/>
  <c r="S63" i="39" s="1"/>
  <c r="P63" i="39"/>
  <c r="Q63" i="39" s="1"/>
  <c r="N63" i="39"/>
  <c r="O63" i="39" s="1"/>
  <c r="L63" i="39"/>
  <c r="M63" i="39" s="1"/>
  <c r="K63" i="39"/>
  <c r="J63" i="39"/>
  <c r="AY62" i="39"/>
  <c r="AR62" i="39"/>
  <c r="AO62" i="39"/>
  <c r="AM62" i="39"/>
  <c r="AL62" i="39"/>
  <c r="AJ62" i="39"/>
  <c r="AE62" i="39"/>
  <c r="AF62" i="39" s="1"/>
  <c r="AC62" i="39"/>
  <c r="AB62" i="39"/>
  <c r="Y62" i="39"/>
  <c r="X62" i="39"/>
  <c r="W62" i="39"/>
  <c r="V62" i="39"/>
  <c r="T62" i="39"/>
  <c r="U62" i="39" s="1"/>
  <c r="S62" i="39"/>
  <c r="R62" i="39"/>
  <c r="P62" i="39"/>
  <c r="Q62" i="39" s="1"/>
  <c r="N62" i="39"/>
  <c r="O62" i="39" s="1"/>
  <c r="L62" i="39"/>
  <c r="M62" i="39" s="1"/>
  <c r="K62" i="39"/>
  <c r="J62" i="39"/>
  <c r="AY61" i="39"/>
  <c r="AR61" i="39"/>
  <c r="AO61" i="39"/>
  <c r="AM61" i="39"/>
  <c r="AL61" i="39"/>
  <c r="AJ61" i="39"/>
  <c r="AF61" i="39"/>
  <c r="AE61" i="39"/>
  <c r="AC61" i="39"/>
  <c r="AB61" i="39"/>
  <c r="Y61" i="39"/>
  <c r="X61" i="39"/>
  <c r="W61" i="39"/>
  <c r="V61" i="39"/>
  <c r="U61" i="39"/>
  <c r="T61" i="39"/>
  <c r="R61" i="39"/>
  <c r="S61" i="39" s="1"/>
  <c r="Q61" i="39"/>
  <c r="P61" i="39"/>
  <c r="O61" i="39"/>
  <c r="N61" i="39"/>
  <c r="M61" i="39"/>
  <c r="L61" i="39"/>
  <c r="J61" i="39"/>
  <c r="K61" i="39" s="1"/>
  <c r="AY60" i="39"/>
  <c r="AR60" i="39"/>
  <c r="AO60" i="39"/>
  <c r="AM60" i="39"/>
  <c r="AL60" i="39"/>
  <c r="AJ60" i="39"/>
  <c r="AE60" i="39"/>
  <c r="AF60" i="39" s="1"/>
  <c r="AC60" i="39"/>
  <c r="AB60" i="39"/>
  <c r="X60" i="39"/>
  <c r="Y60" i="39" s="1"/>
  <c r="V60" i="39"/>
  <c r="W60" i="39" s="1"/>
  <c r="T60" i="39"/>
  <c r="U60" i="39" s="1"/>
  <c r="R60" i="39"/>
  <c r="S60" i="39" s="1"/>
  <c r="Q60" i="39"/>
  <c r="P60" i="39"/>
  <c r="O60" i="39"/>
  <c r="N60" i="39"/>
  <c r="L60" i="39"/>
  <c r="M60" i="39" s="1"/>
  <c r="K60" i="39"/>
  <c r="J60" i="39"/>
  <c r="AY59" i="39"/>
  <c r="AR59" i="39"/>
  <c r="AO59" i="39"/>
  <c r="AM59" i="39"/>
  <c r="AL59" i="39"/>
  <c r="AJ59" i="39"/>
  <c r="AF59" i="39"/>
  <c r="AE59" i="39"/>
  <c r="AC59" i="39"/>
  <c r="AB59" i="39"/>
  <c r="X59" i="39"/>
  <c r="Y59" i="39" s="1"/>
  <c r="W59" i="39"/>
  <c r="V59" i="39"/>
  <c r="U59" i="39"/>
  <c r="T59" i="39"/>
  <c r="R59" i="39"/>
  <c r="S59" i="39" s="1"/>
  <c r="P59" i="39"/>
  <c r="Q59" i="39" s="1"/>
  <c r="N59" i="39"/>
  <c r="O59" i="39" s="1"/>
  <c r="L59" i="39"/>
  <c r="M59" i="39" s="1"/>
  <c r="K59" i="39"/>
  <c r="J59" i="39"/>
  <c r="AY58" i="39"/>
  <c r="AR58" i="39"/>
  <c r="AO58" i="39"/>
  <c r="AM58" i="39"/>
  <c r="AL58" i="39"/>
  <c r="AJ58" i="39"/>
  <c r="AF58" i="39"/>
  <c r="AE58" i="39"/>
  <c r="AC58" i="39"/>
  <c r="AB58" i="39"/>
  <c r="X58" i="39"/>
  <c r="Y58" i="39" s="1"/>
  <c r="V58" i="39"/>
  <c r="W58" i="39" s="1"/>
  <c r="U58" i="39"/>
  <c r="T58" i="39"/>
  <c r="R58" i="39"/>
  <c r="S58" i="39" s="1"/>
  <c r="P58" i="39"/>
  <c r="Q58" i="39" s="1"/>
  <c r="N58" i="39"/>
  <c r="O58" i="39" s="1"/>
  <c r="M58" i="39"/>
  <c r="L58" i="39"/>
  <c r="J58" i="39"/>
  <c r="K58" i="39" s="1"/>
  <c r="AY57" i="39"/>
  <c r="AR57" i="39"/>
  <c r="AO57" i="39"/>
  <c r="AM57" i="39"/>
  <c r="AL57" i="39"/>
  <c r="AJ57" i="39"/>
  <c r="AE57" i="39"/>
  <c r="AF57" i="39" s="1"/>
  <c r="AC57" i="39"/>
  <c r="AB57" i="39"/>
  <c r="X57" i="39"/>
  <c r="Y57" i="39" s="1"/>
  <c r="W57" i="39"/>
  <c r="V57" i="39"/>
  <c r="T57" i="39"/>
  <c r="U57" i="39" s="1"/>
  <c r="S57" i="39"/>
  <c r="R57" i="39"/>
  <c r="P57" i="39"/>
  <c r="Q57" i="39" s="1"/>
  <c r="N57" i="39"/>
  <c r="O57" i="39" s="1"/>
  <c r="M57" i="39"/>
  <c r="L57" i="39"/>
  <c r="J57" i="39"/>
  <c r="K57" i="39" s="1"/>
  <c r="AY56" i="39"/>
  <c r="AR56" i="39"/>
  <c r="AO56" i="39"/>
  <c r="AM56" i="39"/>
  <c r="AL56" i="39"/>
  <c r="AJ56" i="39"/>
  <c r="AE56" i="39"/>
  <c r="AF56" i="39" s="1"/>
  <c r="AC56" i="39"/>
  <c r="AB56" i="39"/>
  <c r="Y56" i="39"/>
  <c r="X56" i="39"/>
  <c r="W56" i="39"/>
  <c r="V56" i="39"/>
  <c r="T56" i="39"/>
  <c r="U56" i="39" s="1"/>
  <c r="R56" i="39"/>
  <c r="S56" i="39" s="1"/>
  <c r="P56" i="39"/>
  <c r="Q56" i="39" s="1"/>
  <c r="N56" i="39"/>
  <c r="O56" i="39" s="1"/>
  <c r="L56" i="39"/>
  <c r="M56" i="39" s="1"/>
  <c r="J56" i="39"/>
  <c r="K56" i="39" s="1"/>
  <c r="AY55" i="39"/>
  <c r="AR55" i="39"/>
  <c r="AO55" i="39"/>
  <c r="AM55" i="39"/>
  <c r="AL55" i="39"/>
  <c r="AJ55" i="39"/>
  <c r="AE55" i="39"/>
  <c r="AF55" i="39" s="1"/>
  <c r="AC55" i="39"/>
  <c r="AB55" i="39"/>
  <c r="X55" i="39"/>
  <c r="Y55" i="39" s="1"/>
  <c r="V55" i="39"/>
  <c r="W55" i="39" s="1"/>
  <c r="U55" i="39"/>
  <c r="T55" i="39"/>
  <c r="R55" i="39"/>
  <c r="S55" i="39" s="1"/>
  <c r="P55" i="39"/>
  <c r="Q55" i="39" s="1"/>
  <c r="O55" i="39"/>
  <c r="N55" i="39"/>
  <c r="M55" i="39"/>
  <c r="L55" i="39"/>
  <c r="J55" i="39"/>
  <c r="K55" i="39" s="1"/>
  <c r="AY54" i="39"/>
  <c r="AR54" i="39"/>
  <c r="AO54" i="39"/>
  <c r="AM54" i="39"/>
  <c r="AL54" i="39"/>
  <c r="AJ54" i="39"/>
  <c r="AE54" i="39"/>
  <c r="AF54" i="39" s="1"/>
  <c r="AC54" i="39"/>
  <c r="AB54" i="39"/>
  <c r="X54" i="39"/>
  <c r="Y54" i="39" s="1"/>
  <c r="V54" i="39"/>
  <c r="W54" i="39" s="1"/>
  <c r="T54" i="39"/>
  <c r="U54" i="39" s="1"/>
  <c r="R54" i="39"/>
  <c r="S54" i="39" s="1"/>
  <c r="Q54" i="39"/>
  <c r="P54" i="39"/>
  <c r="O54" i="39"/>
  <c r="N54" i="39"/>
  <c r="L54" i="39"/>
  <c r="M54" i="39" s="1"/>
  <c r="K54" i="39"/>
  <c r="J54" i="39"/>
  <c r="AY53" i="39"/>
  <c r="AR53" i="39"/>
  <c r="AO53" i="39"/>
  <c r="AM53" i="39"/>
  <c r="AL53" i="39"/>
  <c r="AJ53" i="39"/>
  <c r="AF53" i="39"/>
  <c r="AE53" i="39"/>
  <c r="AC53" i="39"/>
  <c r="AB53" i="39"/>
  <c r="X53" i="39"/>
  <c r="Y53" i="39" s="1"/>
  <c r="V53" i="39"/>
  <c r="W53" i="39" s="1"/>
  <c r="U53" i="39"/>
  <c r="T53" i="39"/>
  <c r="R53" i="39"/>
  <c r="S53" i="39" s="1"/>
  <c r="P53" i="39"/>
  <c r="Q53" i="39" s="1"/>
  <c r="N53" i="39"/>
  <c r="O53" i="39" s="1"/>
  <c r="M53" i="39"/>
  <c r="L53" i="39"/>
  <c r="J53" i="39"/>
  <c r="K53" i="39" s="1"/>
  <c r="AY52" i="39"/>
  <c r="AR52" i="39"/>
  <c r="AO52" i="39"/>
  <c r="AM52" i="39"/>
  <c r="AL52" i="39"/>
  <c r="AJ52" i="39"/>
  <c r="AF52" i="39"/>
  <c r="AE52" i="39"/>
  <c r="AC52" i="39"/>
  <c r="AB52" i="39"/>
  <c r="Y52" i="39"/>
  <c r="X52" i="39"/>
  <c r="V52" i="39"/>
  <c r="W52" i="39" s="1"/>
  <c r="T52" i="39"/>
  <c r="U52" i="39" s="1"/>
  <c r="R52" i="39"/>
  <c r="S52" i="39" s="1"/>
  <c r="P52" i="39"/>
  <c r="Q52" i="39" s="1"/>
  <c r="N52" i="39"/>
  <c r="O52" i="39" s="1"/>
  <c r="M52" i="39"/>
  <c r="L52" i="39"/>
  <c r="J52" i="39"/>
  <c r="K52" i="39" s="1"/>
  <c r="AY51" i="39"/>
  <c r="AR51" i="39"/>
  <c r="AO51" i="39"/>
  <c r="AM51" i="39"/>
  <c r="AL51" i="39"/>
  <c r="AJ51" i="39"/>
  <c r="AF51" i="39"/>
  <c r="AE51" i="39"/>
  <c r="AC51" i="39"/>
  <c r="AB51" i="39"/>
  <c r="X51" i="39"/>
  <c r="Y51" i="39" s="1"/>
  <c r="V51" i="39"/>
  <c r="W51" i="39" s="1"/>
  <c r="U51" i="39"/>
  <c r="T51" i="39"/>
  <c r="S51" i="39"/>
  <c r="R51" i="39"/>
  <c r="P51" i="39"/>
  <c r="Q51" i="39" s="1"/>
  <c r="N51" i="39"/>
  <c r="O51" i="39" s="1"/>
  <c r="M51" i="39"/>
  <c r="L51" i="39"/>
  <c r="K51" i="39"/>
  <c r="J51" i="39"/>
  <c r="AY50" i="39"/>
  <c r="AR50" i="39"/>
  <c r="AO50" i="39"/>
  <c r="AM50" i="39"/>
  <c r="AL50" i="39"/>
  <c r="AJ50" i="39"/>
  <c r="AE50" i="39"/>
  <c r="AF50" i="39" s="1"/>
  <c r="AC50" i="39"/>
  <c r="AB50" i="39"/>
  <c r="X50" i="39"/>
  <c r="Y50" i="39" s="1"/>
  <c r="V50" i="39"/>
  <c r="W50" i="39" s="1"/>
  <c r="T50" i="39"/>
  <c r="U50" i="39" s="1"/>
  <c r="R50" i="39"/>
  <c r="S50" i="39" s="1"/>
  <c r="P50" i="39"/>
  <c r="Q50" i="39" s="1"/>
  <c r="N50" i="39"/>
  <c r="O50" i="39" s="1"/>
  <c r="L50" i="39"/>
  <c r="M50" i="39" s="1"/>
  <c r="J50" i="39"/>
  <c r="K50" i="39" s="1"/>
  <c r="AY49" i="39"/>
  <c r="AR49" i="39"/>
  <c r="AO49" i="39"/>
  <c r="AM49" i="39"/>
  <c r="AL49" i="39"/>
  <c r="AJ49" i="39"/>
  <c r="AE49" i="39"/>
  <c r="AF49" i="39" s="1"/>
  <c r="AC49" i="39"/>
  <c r="AB49" i="39"/>
  <c r="X49" i="39"/>
  <c r="Y49" i="39" s="1"/>
  <c r="W49" i="39"/>
  <c r="V49" i="39"/>
  <c r="U49" i="39"/>
  <c r="T49" i="39"/>
  <c r="R49" i="39"/>
  <c r="S49" i="39" s="1"/>
  <c r="P49" i="39"/>
  <c r="Q49" i="39" s="1"/>
  <c r="O49" i="39"/>
  <c r="N49" i="39"/>
  <c r="M49" i="39"/>
  <c r="L49" i="39"/>
  <c r="J49" i="39"/>
  <c r="K49" i="39" s="1"/>
  <c r="AY48" i="39"/>
  <c r="AR48" i="39"/>
  <c r="AO48" i="39"/>
  <c r="AM48" i="39"/>
  <c r="AL48" i="39"/>
  <c r="AJ48" i="39"/>
  <c r="AE48" i="39"/>
  <c r="AF48" i="39" s="1"/>
  <c r="AC48" i="39"/>
  <c r="AB48" i="39"/>
  <c r="Y48" i="39"/>
  <c r="X48" i="39"/>
  <c r="V48" i="39"/>
  <c r="W48" i="39" s="1"/>
  <c r="T48" i="39"/>
  <c r="U48" i="39" s="1"/>
  <c r="R48" i="39"/>
  <c r="S48" i="39" s="1"/>
  <c r="P48" i="39"/>
  <c r="Q48" i="39" s="1"/>
  <c r="N48" i="39"/>
  <c r="O48" i="39" s="1"/>
  <c r="L48" i="39"/>
  <c r="M48" i="39" s="1"/>
  <c r="J48" i="39"/>
  <c r="K48" i="39" s="1"/>
  <c r="AY47" i="39"/>
  <c r="AR47" i="39"/>
  <c r="AO47" i="39"/>
  <c r="AM47" i="39"/>
  <c r="AL47" i="39"/>
  <c r="AJ47" i="39"/>
  <c r="AF47" i="39"/>
  <c r="AE47" i="39"/>
  <c r="AC47" i="39"/>
  <c r="AB47" i="39"/>
  <c r="Y47" i="39"/>
  <c r="X47" i="39"/>
  <c r="V47" i="39"/>
  <c r="W47" i="39" s="1"/>
  <c r="T47" i="39"/>
  <c r="U47" i="39" s="1"/>
  <c r="R47" i="39"/>
  <c r="S47" i="39" s="1"/>
  <c r="P47" i="39"/>
  <c r="Q47" i="39" s="1"/>
  <c r="N47" i="39"/>
  <c r="O47" i="39" s="1"/>
  <c r="M47" i="39"/>
  <c r="L47" i="39"/>
  <c r="K47" i="39"/>
  <c r="J47" i="39"/>
  <c r="AY46" i="39"/>
  <c r="AR46" i="39"/>
  <c r="AO46" i="39"/>
  <c r="AM46" i="39"/>
  <c r="AL46" i="39"/>
  <c r="AJ46" i="39"/>
  <c r="AF46" i="39"/>
  <c r="AE46" i="39"/>
  <c r="AC46" i="39"/>
  <c r="AB46" i="39"/>
  <c r="Y46" i="39"/>
  <c r="X46" i="39"/>
  <c r="W46" i="39"/>
  <c r="V46" i="39"/>
  <c r="U46" i="39"/>
  <c r="T46" i="39"/>
  <c r="R46" i="39"/>
  <c r="S46" i="39" s="1"/>
  <c r="P46" i="39"/>
  <c r="Q46" i="39" s="1"/>
  <c r="O46" i="39"/>
  <c r="N46" i="39"/>
  <c r="L46" i="39"/>
  <c r="M46" i="39" s="1"/>
  <c r="J46" i="39"/>
  <c r="K46" i="39" s="1"/>
  <c r="AY45" i="39"/>
  <c r="AR45" i="39"/>
  <c r="AO45" i="39"/>
  <c r="AM45" i="39"/>
  <c r="AL45" i="39"/>
  <c r="AJ45" i="39"/>
  <c r="AF45" i="39"/>
  <c r="AE45" i="39"/>
  <c r="AC45" i="39"/>
  <c r="AB45" i="39"/>
  <c r="X45" i="39"/>
  <c r="Y45" i="39" s="1"/>
  <c r="V45" i="39"/>
  <c r="W45" i="39" s="1"/>
  <c r="U45" i="39"/>
  <c r="T45" i="39"/>
  <c r="S45" i="39"/>
  <c r="R45" i="39"/>
  <c r="P45" i="39"/>
  <c r="Q45" i="39" s="1"/>
  <c r="N45" i="39"/>
  <c r="O45" i="39" s="1"/>
  <c r="M45" i="39"/>
  <c r="L45" i="39"/>
  <c r="K45" i="39"/>
  <c r="J45" i="39"/>
  <c r="AY44" i="39"/>
  <c r="AR44" i="39"/>
  <c r="AO44" i="39"/>
  <c r="AM44" i="39"/>
  <c r="AL44" i="39"/>
  <c r="AJ44" i="39"/>
  <c r="AE44" i="39"/>
  <c r="AF44" i="39" s="1"/>
  <c r="AC44" i="39"/>
  <c r="AB44" i="39"/>
  <c r="Y44" i="39"/>
  <c r="X44" i="39"/>
  <c r="V44" i="39"/>
  <c r="W44" i="39" s="1"/>
  <c r="T44" i="39"/>
  <c r="U44" i="39" s="1"/>
  <c r="R44" i="39"/>
  <c r="S44" i="39" s="1"/>
  <c r="P44" i="39"/>
  <c r="Q44" i="39" s="1"/>
  <c r="N44" i="39"/>
  <c r="O44" i="39" s="1"/>
  <c r="L44" i="39"/>
  <c r="M44" i="39" s="1"/>
  <c r="J44" i="39"/>
  <c r="K44" i="39" s="1"/>
  <c r="AY43" i="39"/>
  <c r="AR43" i="39"/>
  <c r="AO43" i="39"/>
  <c r="AM43" i="39"/>
  <c r="AL43" i="39"/>
  <c r="AJ43" i="39"/>
  <c r="AF43" i="39"/>
  <c r="AE43" i="39"/>
  <c r="AC43" i="39"/>
  <c r="AB43" i="39"/>
  <c r="Y43" i="39"/>
  <c r="X43" i="39"/>
  <c r="W43" i="39"/>
  <c r="V43" i="39"/>
  <c r="U43" i="39"/>
  <c r="T43" i="39"/>
  <c r="R43" i="39"/>
  <c r="S43" i="39" s="1"/>
  <c r="Q43" i="39"/>
  <c r="P43" i="39"/>
  <c r="N43" i="39"/>
  <c r="O43" i="39" s="1"/>
  <c r="L43" i="39"/>
  <c r="M43" i="39" s="1"/>
  <c r="J43" i="39"/>
  <c r="K43" i="39" s="1"/>
  <c r="AY42" i="39"/>
  <c r="AR42" i="39"/>
  <c r="AO42" i="39"/>
  <c r="AM42" i="39"/>
  <c r="AL42" i="39"/>
  <c r="AJ42" i="39"/>
  <c r="AE42" i="39"/>
  <c r="AF42" i="39" s="1"/>
  <c r="AC42" i="39"/>
  <c r="AB42" i="39"/>
  <c r="X42" i="39"/>
  <c r="Y42" i="39" s="1"/>
  <c r="V42" i="39"/>
  <c r="W42" i="39" s="1"/>
  <c r="T42" i="39"/>
  <c r="U42" i="39" s="1"/>
  <c r="R42" i="39"/>
  <c r="S42" i="39" s="1"/>
  <c r="P42" i="39"/>
  <c r="Q42" i="39" s="1"/>
  <c r="N42" i="39"/>
  <c r="O42" i="39" s="1"/>
  <c r="L42" i="39"/>
  <c r="M42" i="39" s="1"/>
  <c r="J42" i="39"/>
  <c r="K42" i="39" s="1"/>
  <c r="AY41" i="39"/>
  <c r="AR41" i="39"/>
  <c r="AO41" i="39"/>
  <c r="AM41" i="39"/>
  <c r="AL41" i="39"/>
  <c r="AJ41" i="39"/>
  <c r="AE41" i="39"/>
  <c r="AF41" i="39" s="1"/>
  <c r="AC41" i="39"/>
  <c r="AB41" i="39"/>
  <c r="Y41" i="39"/>
  <c r="X41" i="39"/>
  <c r="W41" i="39"/>
  <c r="V41" i="39"/>
  <c r="T41" i="39"/>
  <c r="U41" i="39" s="1"/>
  <c r="R41" i="39"/>
  <c r="S41" i="39" s="1"/>
  <c r="Q41" i="39"/>
  <c r="P41" i="39"/>
  <c r="O41" i="39"/>
  <c r="N41" i="39"/>
  <c r="L41" i="39"/>
  <c r="M41" i="39" s="1"/>
  <c r="J41" i="39"/>
  <c r="K41" i="39" s="1"/>
  <c r="AY40" i="39"/>
  <c r="AR40" i="39"/>
  <c r="AO40" i="39"/>
  <c r="AM40" i="39"/>
  <c r="AL40" i="39"/>
  <c r="AJ40" i="39"/>
  <c r="AF40" i="39"/>
  <c r="AE40" i="39"/>
  <c r="AC40" i="39"/>
  <c r="AB40" i="39"/>
  <c r="X40" i="39"/>
  <c r="Y40" i="39" s="1"/>
  <c r="V40" i="39"/>
  <c r="W40" i="39" s="1"/>
  <c r="U40" i="39"/>
  <c r="T40" i="39"/>
  <c r="S40" i="39"/>
  <c r="R40" i="39"/>
  <c r="P40" i="39"/>
  <c r="Q40" i="39" s="1"/>
  <c r="N40" i="39"/>
  <c r="O40" i="39" s="1"/>
  <c r="M40" i="39"/>
  <c r="L40" i="39"/>
  <c r="K40" i="39"/>
  <c r="J40" i="39"/>
  <c r="AY39" i="39"/>
  <c r="AR39" i="39"/>
  <c r="AO39" i="39"/>
  <c r="AM39" i="39"/>
  <c r="AL39" i="39"/>
  <c r="AJ39" i="39"/>
  <c r="AE39" i="39"/>
  <c r="AF39" i="39" s="1"/>
  <c r="AC39" i="39"/>
  <c r="AB39" i="39"/>
  <c r="X39" i="39"/>
  <c r="Y39" i="39" s="1"/>
  <c r="V39" i="39"/>
  <c r="W39" i="39" s="1"/>
  <c r="T39" i="39"/>
  <c r="U39" i="39" s="1"/>
  <c r="R39" i="39"/>
  <c r="S39" i="39" s="1"/>
  <c r="Q39" i="39"/>
  <c r="P39" i="39"/>
  <c r="N39" i="39"/>
  <c r="O39" i="39" s="1"/>
  <c r="L39" i="39"/>
  <c r="M39" i="39" s="1"/>
  <c r="J39" i="39"/>
  <c r="K39" i="39" s="1"/>
  <c r="AY38" i="39"/>
  <c r="AR38" i="39"/>
  <c r="AO38" i="39"/>
  <c r="AM38" i="39"/>
  <c r="AL38" i="39"/>
  <c r="AJ38" i="39"/>
  <c r="AF38" i="39"/>
  <c r="AE38" i="39"/>
  <c r="AC38" i="39"/>
  <c r="AB38" i="39"/>
  <c r="X38" i="39"/>
  <c r="Y38" i="39" s="1"/>
  <c r="V38" i="39"/>
  <c r="W38" i="39" s="1"/>
  <c r="U38" i="39"/>
  <c r="T38" i="39"/>
  <c r="S38" i="39"/>
  <c r="R38" i="39"/>
  <c r="P38" i="39"/>
  <c r="Q38" i="39" s="1"/>
  <c r="N38" i="39"/>
  <c r="O38" i="39" s="1"/>
  <c r="M38" i="39"/>
  <c r="L38" i="39"/>
  <c r="K38" i="39"/>
  <c r="J38" i="39"/>
  <c r="AY37" i="39"/>
  <c r="AR37" i="39"/>
  <c r="AO37" i="39"/>
  <c r="AM37" i="39"/>
  <c r="AL37" i="39"/>
  <c r="AJ37" i="39"/>
  <c r="AE37" i="39"/>
  <c r="AF37" i="39" s="1"/>
  <c r="AC37" i="39"/>
  <c r="AB37" i="39"/>
  <c r="X37" i="39"/>
  <c r="Y37" i="39" s="1"/>
  <c r="W37" i="39"/>
  <c r="V37" i="39"/>
  <c r="T37" i="39"/>
  <c r="U37" i="39" s="1"/>
  <c r="R37" i="39"/>
  <c r="S37" i="39" s="1"/>
  <c r="P37" i="39"/>
  <c r="Q37" i="39" s="1"/>
  <c r="N37" i="39"/>
  <c r="O37" i="39" s="1"/>
  <c r="L37" i="39"/>
  <c r="M37" i="39" s="1"/>
  <c r="J37" i="39"/>
  <c r="K37" i="39" s="1"/>
  <c r="AY36" i="39"/>
  <c r="AR36" i="39"/>
  <c r="AO36" i="39"/>
  <c r="AM36" i="39"/>
  <c r="AL36" i="39"/>
  <c r="AJ36" i="39"/>
  <c r="AF36" i="39"/>
  <c r="AE36" i="39"/>
  <c r="AC36" i="39"/>
  <c r="AB36" i="39"/>
  <c r="X36" i="39"/>
  <c r="Y36" i="39" s="1"/>
  <c r="V36" i="39"/>
  <c r="W36" i="39" s="1"/>
  <c r="T36" i="39"/>
  <c r="U36" i="39" s="1"/>
  <c r="S36" i="39"/>
  <c r="R36" i="39"/>
  <c r="P36" i="39"/>
  <c r="Q36" i="39" s="1"/>
  <c r="N36" i="39"/>
  <c r="O36" i="39" s="1"/>
  <c r="L36" i="39"/>
  <c r="M36" i="39" s="1"/>
  <c r="J36" i="39"/>
  <c r="K36" i="39" s="1"/>
  <c r="AY35" i="39"/>
  <c r="AR35" i="39"/>
  <c r="AO35" i="39"/>
  <c r="AM35" i="39"/>
  <c r="AL35" i="39"/>
  <c r="AJ35" i="39"/>
  <c r="AE35" i="39"/>
  <c r="AF35" i="39" s="1"/>
  <c r="AC35" i="39"/>
  <c r="AB35" i="39"/>
  <c r="Y35" i="39"/>
  <c r="X35" i="39"/>
  <c r="W35" i="39"/>
  <c r="V35" i="39"/>
  <c r="T35" i="39"/>
  <c r="U35" i="39" s="1"/>
  <c r="R35" i="39"/>
  <c r="S35" i="39" s="1"/>
  <c r="Q35" i="39"/>
  <c r="P35" i="39"/>
  <c r="O35" i="39"/>
  <c r="N35" i="39"/>
  <c r="L35" i="39"/>
  <c r="M35" i="39" s="1"/>
  <c r="J35" i="39"/>
  <c r="K35" i="39" s="1"/>
  <c r="AY34" i="39"/>
  <c r="AR34" i="39"/>
  <c r="AO34" i="39"/>
  <c r="AM34" i="39"/>
  <c r="AL34" i="39"/>
  <c r="AJ34" i="39"/>
  <c r="AF34" i="39"/>
  <c r="AE34" i="39"/>
  <c r="AC34" i="39"/>
  <c r="AB34" i="39"/>
  <c r="X34" i="39"/>
  <c r="Y34" i="39" s="1"/>
  <c r="V34" i="39"/>
  <c r="W34" i="39" s="1"/>
  <c r="U34" i="39"/>
  <c r="T34" i="39"/>
  <c r="S34" i="39"/>
  <c r="R34" i="39"/>
  <c r="P34" i="39"/>
  <c r="Q34" i="39" s="1"/>
  <c r="N34" i="39"/>
  <c r="O34" i="39" s="1"/>
  <c r="M34" i="39"/>
  <c r="L34" i="39"/>
  <c r="K34" i="39"/>
  <c r="J34" i="39"/>
  <c r="AY33" i="39"/>
  <c r="AR33" i="39"/>
  <c r="AO33" i="39"/>
  <c r="AM33" i="39"/>
  <c r="AL33" i="39"/>
  <c r="AJ33" i="39"/>
  <c r="AE33" i="39"/>
  <c r="AF33" i="39" s="1"/>
  <c r="AC33" i="39"/>
  <c r="AB33" i="39"/>
  <c r="X33" i="39"/>
  <c r="Y33" i="39" s="1"/>
  <c r="V33" i="39"/>
  <c r="W33" i="39" s="1"/>
  <c r="T33" i="39"/>
  <c r="U33" i="39" s="1"/>
  <c r="R33" i="39"/>
  <c r="S33" i="39" s="1"/>
  <c r="Q33" i="39"/>
  <c r="P33" i="39"/>
  <c r="N33" i="39"/>
  <c r="O33" i="39" s="1"/>
  <c r="L33" i="39"/>
  <c r="M33" i="39" s="1"/>
  <c r="J33" i="39"/>
  <c r="K33" i="39" s="1"/>
  <c r="AY32" i="39"/>
  <c r="AR32" i="39"/>
  <c r="AO32" i="39"/>
  <c r="AM32" i="39"/>
  <c r="AL32" i="39"/>
  <c r="AJ32" i="39"/>
  <c r="AE32" i="39"/>
  <c r="AF32" i="39" s="1"/>
  <c r="AC32" i="39"/>
  <c r="AB32" i="39"/>
  <c r="X32" i="39"/>
  <c r="Y32" i="39" s="1"/>
  <c r="V32" i="39"/>
  <c r="W32" i="39" s="1"/>
  <c r="T32" i="39"/>
  <c r="U32" i="39" s="1"/>
  <c r="R32" i="39"/>
  <c r="S32" i="39" s="1"/>
  <c r="P32" i="39"/>
  <c r="Q32" i="39" s="1"/>
  <c r="N32" i="39"/>
  <c r="O32" i="39" s="1"/>
  <c r="M32" i="39"/>
  <c r="L32" i="39"/>
  <c r="J32" i="39"/>
  <c r="K32" i="39" s="1"/>
  <c r="AY31" i="39"/>
  <c r="AX31" i="39"/>
  <c r="AT31" i="39"/>
  <c r="AR31" i="39"/>
  <c r="AO31" i="39"/>
  <c r="AM31" i="39"/>
  <c r="AL31" i="39"/>
  <c r="AJ31" i="39"/>
  <c r="AE31" i="39"/>
  <c r="AF31" i="39" s="1"/>
  <c r="AC31" i="39"/>
  <c r="AB31" i="39"/>
  <c r="Y31" i="39"/>
  <c r="X31" i="39"/>
  <c r="V31" i="39"/>
  <c r="W31" i="39" s="1"/>
  <c r="T31" i="39"/>
  <c r="U31" i="39" s="1"/>
  <c r="S31" i="39"/>
  <c r="R31" i="39"/>
  <c r="P31" i="39"/>
  <c r="Q31" i="39" s="1"/>
  <c r="N31" i="39"/>
  <c r="O31" i="39" s="1"/>
  <c r="M31" i="39"/>
  <c r="L31" i="39"/>
  <c r="K31" i="39"/>
  <c r="J31" i="39"/>
  <c r="AY30" i="39"/>
  <c r="AX30" i="39"/>
  <c r="AV30" i="39"/>
  <c r="AT30" i="39"/>
  <c r="AR30" i="39"/>
  <c r="AO30" i="39"/>
  <c r="AM30" i="39"/>
  <c r="AL30" i="39"/>
  <c r="AJ30" i="39"/>
  <c r="AE30" i="39"/>
  <c r="AF30" i="39" s="1"/>
  <c r="AC30" i="39"/>
  <c r="AB30" i="39"/>
  <c r="X30" i="39"/>
  <c r="Y30" i="39" s="1"/>
  <c r="V30" i="39"/>
  <c r="W30" i="39" s="1"/>
  <c r="T30" i="39"/>
  <c r="U30" i="39" s="1"/>
  <c r="S30" i="39"/>
  <c r="R30" i="39"/>
  <c r="P30" i="39"/>
  <c r="Q30" i="39" s="1"/>
  <c r="N30" i="39"/>
  <c r="O30" i="39" s="1"/>
  <c r="M30" i="39"/>
  <c r="L30" i="39"/>
  <c r="K30" i="39"/>
  <c r="J30" i="39"/>
  <c r="AY29" i="39"/>
  <c r="AX29" i="39"/>
  <c r="AV29" i="39"/>
  <c r="AT29" i="39"/>
  <c r="AR29" i="39"/>
  <c r="AO29" i="39"/>
  <c r="AM29" i="39"/>
  <c r="AL29" i="39"/>
  <c r="AJ29" i="39"/>
  <c r="AE29" i="39"/>
  <c r="AF29" i="39" s="1"/>
  <c r="AC29" i="39"/>
  <c r="AB29" i="39"/>
  <c r="X29" i="39"/>
  <c r="Y29" i="39" s="1"/>
  <c r="W29" i="39"/>
  <c r="V29" i="39"/>
  <c r="T29" i="39"/>
  <c r="U29" i="39" s="1"/>
  <c r="S29" i="39"/>
  <c r="R29" i="39"/>
  <c r="P29" i="39"/>
  <c r="Q29" i="39" s="1"/>
  <c r="O29" i="39"/>
  <c r="N29" i="39"/>
  <c r="L29" i="39"/>
  <c r="M29" i="39" s="1"/>
  <c r="J29" i="39"/>
  <c r="K29" i="39" s="1"/>
  <c r="AY28" i="39"/>
  <c r="AX28" i="39"/>
  <c r="AV28" i="39"/>
  <c r="AT28" i="39"/>
  <c r="AR28" i="39"/>
  <c r="AO28" i="39"/>
  <c r="AM28" i="39"/>
  <c r="AL28" i="39"/>
  <c r="AJ28" i="39"/>
  <c r="AE28" i="39"/>
  <c r="AF28" i="39" s="1"/>
  <c r="AC28" i="39"/>
  <c r="AB28" i="39"/>
  <c r="X28" i="39"/>
  <c r="Y28" i="39" s="1"/>
  <c r="V28" i="39"/>
  <c r="W28" i="39" s="1"/>
  <c r="T28" i="39"/>
  <c r="U28" i="39" s="1"/>
  <c r="R28" i="39"/>
  <c r="S28" i="39" s="1"/>
  <c r="P28" i="39"/>
  <c r="Q28" i="39" s="1"/>
  <c r="N28" i="39"/>
  <c r="O28" i="39" s="1"/>
  <c r="L28" i="39"/>
  <c r="M28" i="39" s="1"/>
  <c r="J28" i="39"/>
  <c r="K28" i="39" s="1"/>
  <c r="AY27" i="39"/>
  <c r="AX27" i="39"/>
  <c r="AV27" i="39"/>
  <c r="AT27" i="39"/>
  <c r="AR27" i="39"/>
  <c r="AO27" i="39"/>
  <c r="AM27" i="39"/>
  <c r="AL27" i="39"/>
  <c r="AJ27" i="39"/>
  <c r="AE27" i="39"/>
  <c r="AF27" i="39" s="1"/>
  <c r="AC27" i="39"/>
  <c r="AB27" i="39"/>
  <c r="X27" i="39"/>
  <c r="Y27" i="39" s="1"/>
  <c r="W27" i="39"/>
  <c r="V27" i="39"/>
  <c r="T27" i="39"/>
  <c r="U27" i="39" s="1"/>
  <c r="R27" i="39"/>
  <c r="S27" i="39" s="1"/>
  <c r="Q27" i="39"/>
  <c r="P27" i="39"/>
  <c r="O27" i="39"/>
  <c r="N27" i="39"/>
  <c r="M27" i="39"/>
  <c r="L27" i="39"/>
  <c r="J27" i="39"/>
  <c r="K27" i="39" s="1"/>
  <c r="AY26" i="39"/>
  <c r="AX26" i="39"/>
  <c r="AV26" i="39"/>
  <c r="AT26" i="39"/>
  <c r="AR26" i="39"/>
  <c r="AO26" i="39"/>
  <c r="AM26" i="39"/>
  <c r="AL26" i="39"/>
  <c r="AJ26" i="39"/>
  <c r="AE26" i="39"/>
  <c r="AF26" i="39" s="1"/>
  <c r="AC26" i="39"/>
  <c r="AB26" i="39"/>
  <c r="X26" i="39"/>
  <c r="Y26" i="39" s="1"/>
  <c r="V26" i="39"/>
  <c r="W26" i="39" s="1"/>
  <c r="T26" i="39"/>
  <c r="U26" i="39" s="1"/>
  <c r="R26" i="39"/>
  <c r="S26" i="39" s="1"/>
  <c r="P26" i="39"/>
  <c r="Q26" i="39" s="1"/>
  <c r="N26" i="39"/>
  <c r="O26" i="39" s="1"/>
  <c r="L26" i="39"/>
  <c r="M26" i="39" s="1"/>
  <c r="J26" i="39"/>
  <c r="K26" i="39" s="1"/>
  <c r="AY25" i="39"/>
  <c r="AX25" i="39"/>
  <c r="AV25" i="39"/>
  <c r="AT25" i="39"/>
  <c r="AR25" i="39"/>
  <c r="AO25" i="39"/>
  <c r="AM25" i="39"/>
  <c r="AL25" i="39"/>
  <c r="AJ25" i="39"/>
  <c r="AF25" i="39"/>
  <c r="AE25" i="39"/>
  <c r="AC25" i="39"/>
  <c r="AB25" i="39"/>
  <c r="X25" i="39"/>
  <c r="Y25" i="39" s="1"/>
  <c r="V25" i="39"/>
  <c r="W25" i="39" s="1"/>
  <c r="U25" i="39"/>
  <c r="T25" i="39"/>
  <c r="R25" i="39"/>
  <c r="S25" i="39" s="1"/>
  <c r="P25" i="39"/>
  <c r="Q25" i="39" s="1"/>
  <c r="O25" i="39"/>
  <c r="N25" i="39"/>
  <c r="M25" i="39"/>
  <c r="L25" i="39"/>
  <c r="K25" i="39"/>
  <c r="J25" i="39"/>
  <c r="AY24" i="39"/>
  <c r="AX24" i="39"/>
  <c r="AV24" i="39"/>
  <c r="AT24" i="39"/>
  <c r="AR24" i="39"/>
  <c r="AO24" i="39"/>
  <c r="AM24" i="39"/>
  <c r="AL24" i="39"/>
  <c r="AJ24" i="39"/>
  <c r="AE24" i="39"/>
  <c r="AF24" i="39" s="1"/>
  <c r="AC24" i="39"/>
  <c r="AB24" i="39"/>
  <c r="X24" i="39"/>
  <c r="Y24" i="39" s="1"/>
  <c r="V24" i="39"/>
  <c r="W24" i="39" s="1"/>
  <c r="T24" i="39"/>
  <c r="U24" i="39" s="1"/>
  <c r="R24" i="39"/>
  <c r="S24" i="39" s="1"/>
  <c r="P24" i="39"/>
  <c r="Q24" i="39" s="1"/>
  <c r="N24" i="39"/>
  <c r="O24" i="39" s="1"/>
  <c r="L24" i="39"/>
  <c r="M24" i="39" s="1"/>
  <c r="J24" i="39"/>
  <c r="K24" i="39" s="1"/>
  <c r="AY23" i="39"/>
  <c r="AV23" i="39"/>
  <c r="AT23" i="39"/>
  <c r="AR23" i="39"/>
  <c r="AO23" i="39"/>
  <c r="AM23" i="39"/>
  <c r="AL23" i="39"/>
  <c r="AJ23" i="39"/>
  <c r="AF23" i="39"/>
  <c r="AE23" i="39"/>
  <c r="AC23" i="39"/>
  <c r="AB23" i="39"/>
  <c r="X23" i="39"/>
  <c r="Y23" i="39" s="1"/>
  <c r="V23" i="39"/>
  <c r="W23" i="39" s="1"/>
  <c r="U23" i="39"/>
  <c r="T23" i="39"/>
  <c r="S23" i="39"/>
  <c r="R23" i="39"/>
  <c r="Q23" i="39"/>
  <c r="P23" i="39"/>
  <c r="N23" i="39"/>
  <c r="O23" i="39" s="1"/>
  <c r="L23" i="39"/>
  <c r="M23" i="39" s="1"/>
  <c r="K23" i="39"/>
  <c r="J23" i="39"/>
  <c r="AY22" i="39"/>
  <c r="AX22" i="39"/>
  <c r="AV22" i="39"/>
  <c r="AT22" i="39"/>
  <c r="AR22" i="39"/>
  <c r="AO22" i="39"/>
  <c r="AM22" i="39"/>
  <c r="AL22" i="39"/>
  <c r="AJ22" i="39"/>
  <c r="AE22" i="39"/>
  <c r="AF22" i="39" s="1"/>
  <c r="AC22" i="39"/>
  <c r="AB22" i="39"/>
  <c r="X22" i="39"/>
  <c r="Y22" i="39" s="1"/>
  <c r="V22" i="39"/>
  <c r="W22" i="39" s="1"/>
  <c r="T22" i="39"/>
  <c r="U22" i="39" s="1"/>
  <c r="R22" i="39"/>
  <c r="S22" i="39" s="1"/>
  <c r="P22" i="39"/>
  <c r="Q22" i="39" s="1"/>
  <c r="N22" i="39"/>
  <c r="O22" i="39" s="1"/>
  <c r="L22" i="39"/>
  <c r="M22" i="39" s="1"/>
  <c r="J22" i="39"/>
  <c r="K22" i="39" s="1"/>
  <c r="AY21" i="39"/>
  <c r="AX21" i="39"/>
  <c r="AV21" i="39"/>
  <c r="AT21" i="39"/>
  <c r="AR21" i="39"/>
  <c r="AO21" i="39"/>
  <c r="AM21" i="39"/>
  <c r="AL21" i="39"/>
  <c r="AJ21" i="39"/>
  <c r="AE21" i="39"/>
  <c r="AF21" i="39" s="1"/>
  <c r="AC21" i="39"/>
  <c r="AB21" i="39"/>
  <c r="Y21" i="39"/>
  <c r="X21" i="39"/>
  <c r="W21" i="39"/>
  <c r="V21" i="39"/>
  <c r="T21" i="39"/>
  <c r="U21" i="39" s="1"/>
  <c r="S21" i="39"/>
  <c r="R21" i="39"/>
  <c r="P21" i="39"/>
  <c r="Q21" i="39" s="1"/>
  <c r="N21" i="39"/>
  <c r="O21" i="39" s="1"/>
  <c r="L21" i="39"/>
  <c r="M21" i="39" s="1"/>
  <c r="K21" i="39"/>
  <c r="J21" i="39"/>
  <c r="AY20" i="39"/>
  <c r="AX20" i="39"/>
  <c r="AV20" i="39"/>
  <c r="AT20" i="39"/>
  <c r="AR20" i="39"/>
  <c r="AO20" i="39"/>
  <c r="AM20" i="39"/>
  <c r="AL20" i="39"/>
  <c r="AJ20" i="39"/>
  <c r="AE20" i="39"/>
  <c r="AF20" i="39" s="1"/>
  <c r="AC20" i="39"/>
  <c r="AB20" i="39"/>
  <c r="X20" i="39"/>
  <c r="Y20" i="39" s="1"/>
  <c r="V20" i="39"/>
  <c r="W20" i="39" s="1"/>
  <c r="T20" i="39"/>
  <c r="U20" i="39" s="1"/>
  <c r="R20" i="39"/>
  <c r="S20" i="39" s="1"/>
  <c r="P20" i="39"/>
  <c r="Q20" i="39" s="1"/>
  <c r="N20" i="39"/>
  <c r="O20" i="39" s="1"/>
  <c r="L20" i="39"/>
  <c r="M20" i="39" s="1"/>
  <c r="J20" i="39"/>
  <c r="K20" i="39" s="1"/>
  <c r="AY19" i="39"/>
  <c r="AX19" i="39"/>
  <c r="AV19" i="39"/>
  <c r="AT19" i="39"/>
  <c r="AR19" i="39"/>
  <c r="AO19" i="39"/>
  <c r="AM19" i="39"/>
  <c r="AL19" i="39"/>
  <c r="AJ19" i="39"/>
  <c r="AF19" i="39"/>
  <c r="AE19" i="39"/>
  <c r="AC19" i="39"/>
  <c r="AB19" i="39"/>
  <c r="Y19" i="39"/>
  <c r="X19" i="39"/>
  <c r="W19" i="39"/>
  <c r="V19" i="39"/>
  <c r="U19" i="39"/>
  <c r="T19" i="39"/>
  <c r="R19" i="39"/>
  <c r="S19" i="39" s="1"/>
  <c r="P19" i="39"/>
  <c r="Q19" i="39" s="1"/>
  <c r="N19" i="39"/>
  <c r="O19" i="39" s="1"/>
  <c r="L19" i="39"/>
  <c r="M19" i="39" s="1"/>
  <c r="J19" i="39"/>
  <c r="K19" i="39" s="1"/>
  <c r="AY18" i="39"/>
  <c r="AV18" i="39"/>
  <c r="AR18" i="39"/>
  <c r="AO18" i="39"/>
  <c r="AM18" i="39"/>
  <c r="AL18" i="39"/>
  <c r="AJ18" i="39"/>
  <c r="AE18" i="39"/>
  <c r="AF18" i="39" s="1"/>
  <c r="AC18" i="39"/>
  <c r="AB18" i="39"/>
  <c r="X18" i="39"/>
  <c r="Y18" i="39" s="1"/>
  <c r="V18" i="39"/>
  <c r="W18" i="39" s="1"/>
  <c r="T18" i="39"/>
  <c r="U18" i="39" s="1"/>
  <c r="R18" i="39"/>
  <c r="S18" i="39" s="1"/>
  <c r="P18" i="39"/>
  <c r="Q18" i="39" s="1"/>
  <c r="N18" i="39"/>
  <c r="O18" i="39" s="1"/>
  <c r="L18" i="39"/>
  <c r="M18" i="39" s="1"/>
  <c r="J18" i="39"/>
  <c r="K18" i="39" s="1"/>
  <c r="AY17" i="39"/>
  <c r="AX17" i="39"/>
  <c r="AV17" i="39"/>
  <c r="AT17" i="39"/>
  <c r="AR17" i="39"/>
  <c r="AO17" i="39"/>
  <c r="AM17" i="39"/>
  <c r="AL17" i="39"/>
  <c r="AJ17" i="39"/>
  <c r="AE17" i="39"/>
  <c r="AF17" i="39" s="1"/>
  <c r="AC17" i="39"/>
  <c r="AB17" i="39"/>
  <c r="X17" i="39"/>
  <c r="Y17" i="39" s="1"/>
  <c r="W17" i="39"/>
  <c r="V17" i="39"/>
  <c r="U17" i="39"/>
  <c r="T17" i="39"/>
  <c r="S17" i="39"/>
  <c r="R17" i="39"/>
  <c r="P17" i="39"/>
  <c r="Q17" i="39" s="1"/>
  <c r="O17" i="39"/>
  <c r="N17" i="39"/>
  <c r="L17" i="39"/>
  <c r="M17" i="39" s="1"/>
  <c r="J17" i="39"/>
  <c r="K17" i="39" s="1"/>
  <c r="AY16" i="39"/>
  <c r="AX16" i="39"/>
  <c r="AV16" i="39"/>
  <c r="AT16" i="39"/>
  <c r="AR16" i="39"/>
  <c r="AO16" i="39"/>
  <c r="AM16" i="39"/>
  <c r="AL16" i="39"/>
  <c r="AJ16" i="39"/>
  <c r="AE16" i="39"/>
  <c r="AF16" i="39" s="1"/>
  <c r="AC16" i="39"/>
  <c r="AB16" i="39"/>
  <c r="X16" i="39"/>
  <c r="Y16" i="39" s="1"/>
  <c r="V16" i="39"/>
  <c r="W16" i="39" s="1"/>
  <c r="T16" i="39"/>
  <c r="U16" i="39" s="1"/>
  <c r="R16" i="39"/>
  <c r="S16" i="39" s="1"/>
  <c r="P16" i="39"/>
  <c r="Q16" i="39" s="1"/>
  <c r="N16" i="39"/>
  <c r="O16" i="39" s="1"/>
  <c r="L16" i="39"/>
  <c r="M16" i="39" s="1"/>
  <c r="J16" i="39"/>
  <c r="K16" i="39" s="1"/>
  <c r="AY15" i="39"/>
  <c r="AX15" i="39"/>
  <c r="AV15" i="39"/>
  <c r="AT15" i="39"/>
  <c r="AR15" i="39"/>
  <c r="AO15" i="39"/>
  <c r="AM15" i="39"/>
  <c r="AL15" i="39"/>
  <c r="AJ15" i="39"/>
  <c r="AE15" i="39"/>
  <c r="AF15" i="39" s="1"/>
  <c r="AC15" i="39"/>
  <c r="AB15" i="39"/>
  <c r="Y15" i="39"/>
  <c r="X15" i="39"/>
  <c r="V15" i="39"/>
  <c r="W15" i="39" s="1"/>
  <c r="U15" i="39"/>
  <c r="T15" i="39"/>
  <c r="S15" i="39"/>
  <c r="R15" i="39"/>
  <c r="Q15" i="39"/>
  <c r="P15" i="39"/>
  <c r="N15" i="39"/>
  <c r="O15" i="39" s="1"/>
  <c r="L15" i="39"/>
  <c r="M15" i="39" s="1"/>
  <c r="J15" i="39"/>
  <c r="K15" i="39" s="1"/>
  <c r="AY14" i="39"/>
  <c r="AX14" i="39"/>
  <c r="AV14" i="39"/>
  <c r="AT14" i="39"/>
  <c r="AR14" i="39"/>
  <c r="AO14" i="39"/>
  <c r="AM14" i="39"/>
  <c r="AL14" i="39"/>
  <c r="AJ14" i="39"/>
  <c r="AE14" i="39"/>
  <c r="AF14" i="39" s="1"/>
  <c r="AC14" i="39"/>
  <c r="AB14" i="39"/>
  <c r="X14" i="39"/>
  <c r="Y14" i="39" s="1"/>
  <c r="V14" i="39"/>
  <c r="W14" i="39" s="1"/>
  <c r="T14" i="39"/>
  <c r="U14" i="39" s="1"/>
  <c r="R14" i="39"/>
  <c r="S14" i="39" s="1"/>
  <c r="P14" i="39"/>
  <c r="Q14" i="39" s="1"/>
  <c r="N14" i="39"/>
  <c r="O14" i="39" s="1"/>
  <c r="L14" i="39"/>
  <c r="M14" i="39" s="1"/>
  <c r="J14" i="39"/>
  <c r="K14" i="39" s="1"/>
  <c r="AY13" i="39"/>
  <c r="AX13" i="39"/>
  <c r="AV13" i="39"/>
  <c r="AT13" i="39"/>
  <c r="AR13" i="39"/>
  <c r="AO13" i="39"/>
  <c r="AM13" i="39"/>
  <c r="AL13" i="39"/>
  <c r="AJ13" i="39"/>
  <c r="AE13" i="39"/>
  <c r="AF13" i="39" s="1"/>
  <c r="AC13" i="39"/>
  <c r="AB13" i="39"/>
  <c r="Y13" i="39"/>
  <c r="X13" i="39"/>
  <c r="W13" i="39"/>
  <c r="V13" i="39"/>
  <c r="T13" i="39"/>
  <c r="U13" i="39" s="1"/>
  <c r="R13" i="39"/>
  <c r="S13" i="39" s="1"/>
  <c r="P13" i="39"/>
  <c r="Q13" i="39" s="1"/>
  <c r="O13" i="39"/>
  <c r="N13" i="39"/>
  <c r="L13" i="39"/>
  <c r="M13" i="39" s="1"/>
  <c r="K13" i="39"/>
  <c r="J13" i="39"/>
  <c r="AY12" i="39"/>
  <c r="AR12" i="39"/>
  <c r="AO12" i="39"/>
  <c r="AM12" i="39"/>
  <c r="AL12" i="39"/>
  <c r="AJ12" i="39"/>
  <c r="AE12" i="39"/>
  <c r="AF12" i="39" s="1"/>
  <c r="AC12" i="39"/>
  <c r="AB12" i="39"/>
  <c r="X12" i="39"/>
  <c r="Y12" i="39" s="1"/>
  <c r="V12" i="39"/>
  <c r="W12" i="39" s="1"/>
  <c r="T12" i="39"/>
  <c r="U12" i="39" s="1"/>
  <c r="R12" i="39"/>
  <c r="S12" i="39" s="1"/>
  <c r="P12" i="39"/>
  <c r="Q12" i="39" s="1"/>
  <c r="N12" i="39"/>
  <c r="O12" i="39" s="1"/>
  <c r="L12" i="39"/>
  <c r="M12" i="39" s="1"/>
  <c r="J12" i="39"/>
  <c r="K12" i="39" s="1"/>
  <c r="AY11" i="39"/>
  <c r="AR11" i="39"/>
  <c r="AO11" i="39"/>
  <c r="AO3" i="39" s="1"/>
  <c r="AM11" i="39"/>
  <c r="AL11" i="39"/>
  <c r="AJ11" i="39"/>
  <c r="AF11" i="39"/>
  <c r="AE11" i="39"/>
  <c r="AC11" i="39"/>
  <c r="AB11" i="39"/>
  <c r="Y11" i="39"/>
  <c r="X11" i="39"/>
  <c r="W11" i="39"/>
  <c r="V11" i="39"/>
  <c r="U11" i="39"/>
  <c r="T11" i="39"/>
  <c r="R11" i="39"/>
  <c r="S11" i="39" s="1"/>
  <c r="P11" i="39"/>
  <c r="Q11" i="39" s="1"/>
  <c r="O11" i="39"/>
  <c r="N11" i="39"/>
  <c r="L11" i="39"/>
  <c r="M11" i="39" s="1"/>
  <c r="J11" i="39"/>
  <c r="K11" i="39" s="1"/>
  <c r="AY10" i="39"/>
  <c r="AR10" i="39"/>
  <c r="AO10" i="39"/>
  <c r="AM10" i="39"/>
  <c r="AL10" i="39"/>
  <c r="AJ10" i="39"/>
  <c r="AE10" i="39"/>
  <c r="AF10" i="39" s="1"/>
  <c r="AC10" i="39"/>
  <c r="AB10" i="39"/>
  <c r="X10" i="39"/>
  <c r="Y10" i="39" s="1"/>
  <c r="V10" i="39"/>
  <c r="W10" i="39" s="1"/>
  <c r="T10" i="39"/>
  <c r="U10" i="39" s="1"/>
  <c r="R10" i="39"/>
  <c r="S10" i="39" s="1"/>
  <c r="P10" i="39"/>
  <c r="Q10" i="39" s="1"/>
  <c r="N10" i="39"/>
  <c r="O10" i="39" s="1"/>
  <c r="M10" i="39"/>
  <c r="L10" i="39"/>
  <c r="J10" i="39"/>
  <c r="K10" i="39" s="1"/>
  <c r="AY9" i="39"/>
  <c r="AR9" i="39"/>
  <c r="AO9" i="39"/>
  <c r="AM9" i="39"/>
  <c r="AL9" i="39"/>
  <c r="AJ9" i="39"/>
  <c r="AF9" i="39"/>
  <c r="AE9" i="39"/>
  <c r="AC9" i="39"/>
  <c r="AB9" i="39"/>
  <c r="X9" i="39"/>
  <c r="Y9" i="39" s="1"/>
  <c r="V9" i="39"/>
  <c r="W9" i="39" s="1"/>
  <c r="T9" i="39"/>
  <c r="U9" i="39" s="1"/>
  <c r="R9" i="39"/>
  <c r="S9" i="39" s="1"/>
  <c r="P9" i="39"/>
  <c r="Q9" i="39" s="1"/>
  <c r="O9" i="39"/>
  <c r="N9" i="39"/>
  <c r="M9" i="39"/>
  <c r="L9" i="39"/>
  <c r="K9" i="39"/>
  <c r="J9" i="39"/>
  <c r="AY8" i="39"/>
  <c r="AR8" i="39"/>
  <c r="AO8" i="39"/>
  <c r="AM8" i="39"/>
  <c r="AL8" i="39"/>
  <c r="AJ8" i="39"/>
  <c r="AE8" i="39"/>
  <c r="AF8" i="39" s="1"/>
  <c r="AC8" i="39"/>
  <c r="AB8" i="39"/>
  <c r="X8" i="39"/>
  <c r="Y8" i="39" s="1"/>
  <c r="V8" i="39"/>
  <c r="W8" i="39" s="1"/>
  <c r="T8" i="39"/>
  <c r="U8" i="39" s="1"/>
  <c r="R8" i="39"/>
  <c r="S8" i="39" s="1"/>
  <c r="P8" i="39"/>
  <c r="Q8" i="39" s="1"/>
  <c r="N8" i="39"/>
  <c r="O8" i="39" s="1"/>
  <c r="L8" i="39"/>
  <c r="M8" i="39" s="1"/>
  <c r="K8" i="39"/>
  <c r="J8" i="39"/>
  <c r="AY7" i="39"/>
  <c r="AR7" i="39"/>
  <c r="AO7" i="39"/>
  <c r="AM7" i="39"/>
  <c r="AL7" i="39"/>
  <c r="AJ7" i="39"/>
  <c r="AF7" i="39"/>
  <c r="AE7" i="39"/>
  <c r="AC7" i="39"/>
  <c r="AB7" i="39"/>
  <c r="X7" i="39"/>
  <c r="Y7" i="39" s="1"/>
  <c r="V7" i="39"/>
  <c r="W7" i="39" s="1"/>
  <c r="U7" i="39"/>
  <c r="T7" i="39"/>
  <c r="S7" i="39"/>
  <c r="R7" i="39"/>
  <c r="P7" i="39"/>
  <c r="Q7" i="39" s="1"/>
  <c r="N7" i="39"/>
  <c r="O7" i="39" s="1"/>
  <c r="M7" i="39"/>
  <c r="L7" i="39"/>
  <c r="K7" i="39"/>
  <c r="J7" i="39"/>
  <c r="AY6" i="39"/>
  <c r="AX6" i="39"/>
  <c r="AX18" i="39" s="1"/>
  <c r="AW6" i="39"/>
  <c r="AV6" i="39"/>
  <c r="AV18" i="36" s="1"/>
  <c r="AU6" i="39"/>
  <c r="AT6" i="39"/>
  <c r="AT18" i="39" s="1"/>
  <c r="AS6" i="39"/>
  <c r="AR6" i="39"/>
  <c r="AO6" i="39"/>
  <c r="AM6" i="39"/>
  <c r="AL6" i="39"/>
  <c r="AJ6" i="39"/>
  <c r="AE6" i="39"/>
  <c r="AF6" i="39" s="1"/>
  <c r="AC6" i="39"/>
  <c r="AB6" i="39"/>
  <c r="X6" i="39"/>
  <c r="Y6" i="39" s="1"/>
  <c r="W6" i="39"/>
  <c r="V6" i="39"/>
  <c r="U6" i="39"/>
  <c r="T6" i="39"/>
  <c r="R6" i="39"/>
  <c r="S6" i="39" s="1"/>
  <c r="P6" i="39"/>
  <c r="Q6" i="39" s="1"/>
  <c r="O6" i="39"/>
  <c r="N6" i="39"/>
  <c r="M6" i="39"/>
  <c r="L6" i="39"/>
  <c r="J6" i="39"/>
  <c r="K6" i="39" s="1"/>
  <c r="AY5" i="39"/>
  <c r="AR5" i="39"/>
  <c r="AO5" i="39"/>
  <c r="AJ3" i="39"/>
  <c r="AC5" i="39"/>
  <c r="AB5" i="39"/>
  <c r="X5" i="39"/>
  <c r="Y5" i="39" s="1"/>
  <c r="V5" i="39"/>
  <c r="W5" i="39" s="1"/>
  <c r="T5" i="39"/>
  <c r="U5" i="39" s="1"/>
  <c r="R5" i="39"/>
  <c r="S5" i="39" s="1"/>
  <c r="Q5" i="39"/>
  <c r="P5" i="39"/>
  <c r="N5" i="39"/>
  <c r="O5" i="39" s="1"/>
  <c r="L5" i="39"/>
  <c r="M5" i="39" s="1"/>
  <c r="J5" i="39"/>
  <c r="K5" i="39" s="1"/>
  <c r="AK3" i="39"/>
  <c r="AZ3" i="39"/>
  <c r="AI3" i="39"/>
  <c r="AH3" i="39"/>
  <c r="AG3" i="39"/>
  <c r="AA3" i="39"/>
  <c r="AR111" i="38"/>
  <c r="AQ111" i="38"/>
  <c r="AP111" i="38"/>
  <c r="AO111" i="38"/>
  <c r="AM111" i="38"/>
  <c r="AL111" i="38"/>
  <c r="AJ111" i="38"/>
  <c r="AE111" i="38"/>
  <c r="AF111" i="38" s="1"/>
  <c r="AC111" i="38"/>
  <c r="AB111" i="38"/>
  <c r="X111" i="38"/>
  <c r="Y111" i="38" s="1"/>
  <c r="V111" i="38"/>
  <c r="W111" i="38" s="1"/>
  <c r="T111" i="38"/>
  <c r="U111" i="38" s="1"/>
  <c r="S111" i="38"/>
  <c r="R111" i="38"/>
  <c r="P111" i="38"/>
  <c r="Q111" i="38" s="1"/>
  <c r="N111" i="38"/>
  <c r="O111" i="38" s="1"/>
  <c r="L111" i="38"/>
  <c r="M111" i="38" s="1"/>
  <c r="K111" i="38"/>
  <c r="J111" i="38"/>
  <c r="AR110" i="38"/>
  <c r="AQ110" i="38"/>
  <c r="AP110" i="38"/>
  <c r="AO110" i="38"/>
  <c r="AM110" i="38"/>
  <c r="AL110" i="38"/>
  <c r="AJ110" i="38"/>
  <c r="AE110" i="38"/>
  <c r="AF110" i="38" s="1"/>
  <c r="AC110" i="38"/>
  <c r="AB110" i="38"/>
  <c r="X110" i="38"/>
  <c r="Y110" i="38" s="1"/>
  <c r="W110" i="38"/>
  <c r="V110" i="38"/>
  <c r="T110" i="38"/>
  <c r="U110" i="38" s="1"/>
  <c r="S110" i="38"/>
  <c r="R110" i="38"/>
  <c r="P110" i="38"/>
  <c r="Q110" i="38" s="1"/>
  <c r="O110" i="38"/>
  <c r="N110" i="38"/>
  <c r="L110" i="38"/>
  <c r="M110" i="38" s="1"/>
  <c r="K110" i="38"/>
  <c r="J110" i="38"/>
  <c r="AR109" i="38"/>
  <c r="AQ109" i="38"/>
  <c r="AP109" i="38"/>
  <c r="AO109" i="38"/>
  <c r="AM109" i="38"/>
  <c r="AL109" i="38"/>
  <c r="AJ109" i="38"/>
  <c r="AF109" i="38"/>
  <c r="AE109" i="38"/>
  <c r="AC109" i="38"/>
  <c r="AB109" i="38"/>
  <c r="X109" i="38"/>
  <c r="Y109" i="38" s="1"/>
  <c r="V109" i="38"/>
  <c r="W109" i="38" s="1"/>
  <c r="U109" i="38"/>
  <c r="T109" i="38"/>
  <c r="R109" i="38"/>
  <c r="S109" i="38" s="1"/>
  <c r="P109" i="38"/>
  <c r="Q109" i="38" s="1"/>
  <c r="N109" i="38"/>
  <c r="O109" i="38" s="1"/>
  <c r="M109" i="38"/>
  <c r="L109" i="38"/>
  <c r="J109" i="38"/>
  <c r="K109" i="38" s="1"/>
  <c r="AR108" i="38"/>
  <c r="AQ108" i="38"/>
  <c r="AP108" i="38"/>
  <c r="AO108" i="38"/>
  <c r="AM108" i="38"/>
  <c r="AL108" i="38"/>
  <c r="AJ108" i="38"/>
  <c r="AF108" i="38"/>
  <c r="AE108" i="38"/>
  <c r="AC108" i="38"/>
  <c r="AB108" i="38"/>
  <c r="Y108" i="38"/>
  <c r="X108" i="38"/>
  <c r="V108" i="38"/>
  <c r="W108" i="38" s="1"/>
  <c r="U108" i="38"/>
  <c r="T108" i="38"/>
  <c r="R108" i="38"/>
  <c r="S108" i="38" s="1"/>
  <c r="Q108" i="38"/>
  <c r="P108" i="38"/>
  <c r="N108" i="38"/>
  <c r="O108" i="38" s="1"/>
  <c r="M108" i="38"/>
  <c r="L108" i="38"/>
  <c r="J108" i="38"/>
  <c r="K108" i="38" s="1"/>
  <c r="AR107" i="38"/>
  <c r="AQ107" i="38"/>
  <c r="AP107" i="38"/>
  <c r="AO107" i="38"/>
  <c r="AM107" i="38"/>
  <c r="AL107" i="38"/>
  <c r="AJ107" i="38"/>
  <c r="AF107" i="38"/>
  <c r="AE107" i="38"/>
  <c r="AC107" i="38"/>
  <c r="AB107" i="38"/>
  <c r="X107" i="38"/>
  <c r="Y107" i="38" s="1"/>
  <c r="W107" i="38"/>
  <c r="V107" i="38"/>
  <c r="U107" i="38"/>
  <c r="T107" i="38"/>
  <c r="R107" i="38"/>
  <c r="S107" i="38" s="1"/>
  <c r="P107" i="38"/>
  <c r="Q107" i="38" s="1"/>
  <c r="O107" i="38"/>
  <c r="N107" i="38"/>
  <c r="M107" i="38"/>
  <c r="L107" i="38"/>
  <c r="J107" i="38"/>
  <c r="K107" i="38" s="1"/>
  <c r="AR106" i="38"/>
  <c r="AQ106" i="38"/>
  <c r="AP106" i="38"/>
  <c r="AO106" i="38"/>
  <c r="AM106" i="38"/>
  <c r="AL106" i="38"/>
  <c r="AJ106" i="38"/>
  <c r="AE106" i="38"/>
  <c r="AF106" i="38" s="1"/>
  <c r="AC106" i="38"/>
  <c r="AB106" i="38"/>
  <c r="Y106" i="38"/>
  <c r="X106" i="38"/>
  <c r="V106" i="38"/>
  <c r="W106" i="38" s="1"/>
  <c r="T106" i="38"/>
  <c r="U106" i="38" s="1"/>
  <c r="S106" i="38"/>
  <c r="R106" i="38"/>
  <c r="P106" i="38"/>
  <c r="Q106" i="38" s="1"/>
  <c r="N106" i="38"/>
  <c r="O106" i="38" s="1"/>
  <c r="L106" i="38"/>
  <c r="M106" i="38" s="1"/>
  <c r="K106" i="38"/>
  <c r="J106" i="38"/>
  <c r="AR105" i="38"/>
  <c r="AQ105" i="38"/>
  <c r="AP105" i="38"/>
  <c r="AO105" i="38"/>
  <c r="AM105" i="38"/>
  <c r="AL105" i="38"/>
  <c r="AJ105" i="38"/>
  <c r="AE105" i="38"/>
  <c r="AF105" i="38" s="1"/>
  <c r="AC105" i="38"/>
  <c r="AB105" i="38"/>
  <c r="Y105" i="38"/>
  <c r="X105" i="38"/>
  <c r="W105" i="38"/>
  <c r="V105" i="38"/>
  <c r="T105" i="38"/>
  <c r="U105" i="38" s="1"/>
  <c r="R105" i="38"/>
  <c r="S105" i="38" s="1"/>
  <c r="Q105" i="38"/>
  <c r="P105" i="38"/>
  <c r="O105" i="38"/>
  <c r="N105" i="38"/>
  <c r="M105" i="38"/>
  <c r="L105" i="38"/>
  <c r="J105" i="38"/>
  <c r="K105" i="38" s="1"/>
  <c r="AY104" i="38"/>
  <c r="AR104" i="38"/>
  <c r="AQ104" i="38"/>
  <c r="AP104" i="38"/>
  <c r="AO104" i="38"/>
  <c r="AM104" i="38"/>
  <c r="AL104" i="38"/>
  <c r="AJ104" i="38"/>
  <c r="AF104" i="38"/>
  <c r="AE104" i="38"/>
  <c r="AC104" i="38"/>
  <c r="AB104" i="38"/>
  <c r="Y104" i="38"/>
  <c r="X104" i="38"/>
  <c r="V104" i="38"/>
  <c r="W104" i="38" s="1"/>
  <c r="U104" i="38"/>
  <c r="T104" i="38"/>
  <c r="S104" i="38"/>
  <c r="R104" i="38"/>
  <c r="Q104" i="38"/>
  <c r="P104" i="38"/>
  <c r="N104" i="38"/>
  <c r="O104" i="38" s="1"/>
  <c r="M104" i="38"/>
  <c r="L104" i="38"/>
  <c r="K104" i="38"/>
  <c r="J104" i="38"/>
  <c r="AY103" i="38"/>
  <c r="AR103" i="38"/>
  <c r="AQ103" i="38"/>
  <c r="AP103" i="38"/>
  <c r="AO103" i="38"/>
  <c r="AM103" i="38"/>
  <c r="AL103" i="38"/>
  <c r="AJ103" i="38"/>
  <c r="AF103" i="38"/>
  <c r="AE103" i="38"/>
  <c r="AC103" i="38"/>
  <c r="AB103" i="38"/>
  <c r="Y103" i="38"/>
  <c r="X103" i="38"/>
  <c r="W103" i="38"/>
  <c r="V103" i="38"/>
  <c r="U103" i="38"/>
  <c r="T103" i="38"/>
  <c r="R103" i="38"/>
  <c r="S103" i="38" s="1"/>
  <c r="Q103" i="38"/>
  <c r="P103" i="38"/>
  <c r="O103" i="38"/>
  <c r="N103" i="38"/>
  <c r="L103" i="38"/>
  <c r="M103" i="38" s="1"/>
  <c r="J103" i="38"/>
  <c r="K103" i="38" s="1"/>
  <c r="AY102" i="38"/>
  <c r="AR102" i="38"/>
  <c r="AQ102" i="38"/>
  <c r="AP102" i="38"/>
  <c r="AO102" i="38"/>
  <c r="AM102" i="38"/>
  <c r="AL102" i="38"/>
  <c r="AJ102" i="38"/>
  <c r="AF102" i="38"/>
  <c r="AE102" i="38"/>
  <c r="AC102" i="38"/>
  <c r="AB102" i="38"/>
  <c r="X102" i="38"/>
  <c r="Y102" i="38" s="1"/>
  <c r="V102" i="38"/>
  <c r="W102" i="38" s="1"/>
  <c r="U102" i="38"/>
  <c r="T102" i="38"/>
  <c r="S102" i="38"/>
  <c r="R102" i="38"/>
  <c r="Q102" i="38"/>
  <c r="P102" i="38"/>
  <c r="N102" i="38"/>
  <c r="O102" i="38" s="1"/>
  <c r="M102" i="38"/>
  <c r="L102" i="38"/>
  <c r="K102" i="38"/>
  <c r="J102" i="38"/>
  <c r="AY101" i="38"/>
  <c r="AR101" i="38"/>
  <c r="AQ101" i="38"/>
  <c r="AP101" i="38"/>
  <c r="AO101" i="38"/>
  <c r="AM101" i="38"/>
  <c r="AL101" i="38"/>
  <c r="AJ101" i="38"/>
  <c r="AF101" i="38"/>
  <c r="AE101" i="38"/>
  <c r="AC101" i="38"/>
  <c r="AB101" i="38"/>
  <c r="Y101" i="38"/>
  <c r="X101" i="38"/>
  <c r="W101" i="38"/>
  <c r="V101" i="38"/>
  <c r="U101" i="38"/>
  <c r="T101" i="38"/>
  <c r="R101" i="38"/>
  <c r="S101" i="38" s="1"/>
  <c r="Q101" i="38"/>
  <c r="P101" i="38"/>
  <c r="O101" i="38"/>
  <c r="N101" i="38"/>
  <c r="L101" i="38"/>
  <c r="M101" i="38" s="1"/>
  <c r="J101" i="38"/>
  <c r="K101" i="38" s="1"/>
  <c r="AY100" i="38"/>
  <c r="AR100" i="38"/>
  <c r="AQ100" i="38"/>
  <c r="AP100" i="38"/>
  <c r="AO100" i="38"/>
  <c r="AM100" i="38"/>
  <c r="AL100" i="38"/>
  <c r="AJ100" i="38"/>
  <c r="AE100" i="38"/>
  <c r="AF100" i="38" s="1"/>
  <c r="AC100" i="38"/>
  <c r="AB100" i="38"/>
  <c r="X100" i="38"/>
  <c r="Y100" i="38" s="1"/>
  <c r="V100" i="38"/>
  <c r="W100" i="38" s="1"/>
  <c r="U100" i="38"/>
  <c r="T100" i="38"/>
  <c r="S100" i="38"/>
  <c r="R100" i="38"/>
  <c r="P100" i="38"/>
  <c r="Q100" i="38" s="1"/>
  <c r="N100" i="38"/>
  <c r="O100" i="38" s="1"/>
  <c r="M100" i="38"/>
  <c r="L100" i="38"/>
  <c r="K100" i="38"/>
  <c r="J100" i="38"/>
  <c r="AY99" i="38"/>
  <c r="AR99" i="38"/>
  <c r="AQ99" i="38"/>
  <c r="AP99" i="38"/>
  <c r="AO99" i="38"/>
  <c r="AM99" i="38"/>
  <c r="AL99" i="38"/>
  <c r="AJ99" i="38"/>
  <c r="AF99" i="38"/>
  <c r="AE99" i="38"/>
  <c r="AC99" i="38"/>
  <c r="AB99" i="38"/>
  <c r="X99" i="38"/>
  <c r="Y99" i="38" s="1"/>
  <c r="W99" i="38"/>
  <c r="V99" i="38"/>
  <c r="U99" i="38"/>
  <c r="T99" i="38"/>
  <c r="R99" i="38"/>
  <c r="S99" i="38" s="1"/>
  <c r="Q99" i="38"/>
  <c r="P99" i="38"/>
  <c r="N99" i="38"/>
  <c r="O99" i="38" s="1"/>
  <c r="L99" i="38"/>
  <c r="M99" i="38" s="1"/>
  <c r="J99" i="38"/>
  <c r="K99" i="38" s="1"/>
  <c r="AY98" i="38"/>
  <c r="AR98" i="38"/>
  <c r="AO98" i="38"/>
  <c r="AM98" i="38"/>
  <c r="AL98" i="38"/>
  <c r="AJ98" i="38"/>
  <c r="AF98" i="38"/>
  <c r="AE98" i="38"/>
  <c r="AC98" i="38"/>
  <c r="AB98" i="38"/>
  <c r="X98" i="38"/>
  <c r="Y98" i="38" s="1"/>
  <c r="V98" i="38"/>
  <c r="W98" i="38" s="1"/>
  <c r="T98" i="38"/>
  <c r="U98" i="38" s="1"/>
  <c r="R98" i="38"/>
  <c r="S98" i="38" s="1"/>
  <c r="Q98" i="38"/>
  <c r="P98" i="38"/>
  <c r="N98" i="38"/>
  <c r="O98" i="38" s="1"/>
  <c r="L98" i="38"/>
  <c r="M98" i="38" s="1"/>
  <c r="K98" i="38"/>
  <c r="J98" i="38"/>
  <c r="AY97" i="38"/>
  <c r="AR97" i="38"/>
  <c r="AO97" i="38"/>
  <c r="AM97" i="38"/>
  <c r="AL97" i="38"/>
  <c r="AJ97" i="38"/>
  <c r="AE97" i="38"/>
  <c r="AF97" i="38" s="1"/>
  <c r="AC97" i="38"/>
  <c r="AB97" i="38"/>
  <c r="Y97" i="38"/>
  <c r="X97" i="38"/>
  <c r="W97" i="38"/>
  <c r="V97" i="38"/>
  <c r="T97" i="38"/>
  <c r="U97" i="38" s="1"/>
  <c r="R97" i="38"/>
  <c r="S97" i="38" s="1"/>
  <c r="P97" i="38"/>
  <c r="Q97" i="38" s="1"/>
  <c r="O97" i="38"/>
  <c r="N97" i="38"/>
  <c r="L97" i="38"/>
  <c r="M97" i="38" s="1"/>
  <c r="J97" i="38"/>
  <c r="K97" i="38" s="1"/>
  <c r="AY96" i="38"/>
  <c r="AR96" i="38"/>
  <c r="AO96" i="38"/>
  <c r="AM96" i="38"/>
  <c r="AL96" i="38"/>
  <c r="AJ96" i="38"/>
  <c r="AE96" i="38"/>
  <c r="AF96" i="38" s="1"/>
  <c r="AC96" i="38"/>
  <c r="AB96" i="38"/>
  <c r="Y96" i="38"/>
  <c r="X96" i="38"/>
  <c r="V96" i="38"/>
  <c r="W96" i="38" s="1"/>
  <c r="U96" i="38"/>
  <c r="T96" i="38"/>
  <c r="R96" i="38"/>
  <c r="S96" i="38" s="1"/>
  <c r="P96" i="38"/>
  <c r="Q96" i="38" s="1"/>
  <c r="N96" i="38"/>
  <c r="O96" i="38" s="1"/>
  <c r="L96" i="38"/>
  <c r="M96" i="38" s="1"/>
  <c r="K96" i="38"/>
  <c r="J96" i="38"/>
  <c r="AY95" i="38"/>
  <c r="AR95" i="38"/>
  <c r="AO95" i="38"/>
  <c r="AM95" i="38"/>
  <c r="AL95" i="38"/>
  <c r="AJ95" i="38"/>
  <c r="AE95" i="38"/>
  <c r="AF95" i="38" s="1"/>
  <c r="AC95" i="38"/>
  <c r="AB95" i="38"/>
  <c r="Y95" i="38"/>
  <c r="X95" i="38"/>
  <c r="W95" i="38"/>
  <c r="V95" i="38"/>
  <c r="T95" i="38"/>
  <c r="U95" i="38" s="1"/>
  <c r="R95" i="38"/>
  <c r="S95" i="38" s="1"/>
  <c r="P95" i="38"/>
  <c r="Q95" i="38" s="1"/>
  <c r="O95" i="38"/>
  <c r="N95" i="38"/>
  <c r="L95" i="38"/>
  <c r="M95" i="38" s="1"/>
  <c r="J95" i="38"/>
  <c r="K95" i="38" s="1"/>
  <c r="AY94" i="38"/>
  <c r="AR94" i="38"/>
  <c r="AO94" i="38"/>
  <c r="AM94" i="38"/>
  <c r="AL94" i="38"/>
  <c r="AJ94" i="38"/>
  <c r="AF94" i="38"/>
  <c r="AE94" i="38"/>
  <c r="AC94" i="38"/>
  <c r="AB94" i="38"/>
  <c r="X94" i="38"/>
  <c r="Y94" i="38" s="1"/>
  <c r="V94" i="38"/>
  <c r="W94" i="38" s="1"/>
  <c r="T94" i="38"/>
  <c r="U94" i="38" s="1"/>
  <c r="R94" i="38"/>
  <c r="S94" i="38" s="1"/>
  <c r="P94" i="38"/>
  <c r="Q94" i="38" s="1"/>
  <c r="N94" i="38"/>
  <c r="O94" i="38" s="1"/>
  <c r="L94" i="38"/>
  <c r="M94" i="38" s="1"/>
  <c r="K94" i="38"/>
  <c r="J94" i="38"/>
  <c r="AY93" i="38"/>
  <c r="AR93" i="38"/>
  <c r="AO93" i="38"/>
  <c r="AM93" i="38"/>
  <c r="AL93" i="38"/>
  <c r="AJ93" i="38"/>
  <c r="AE93" i="38"/>
  <c r="AF93" i="38" s="1"/>
  <c r="AC93" i="38"/>
  <c r="AB93" i="38"/>
  <c r="X93" i="38"/>
  <c r="Y93" i="38" s="1"/>
  <c r="W93" i="38"/>
  <c r="V93" i="38"/>
  <c r="T93" i="38"/>
  <c r="U93" i="38" s="1"/>
  <c r="R93" i="38"/>
  <c r="S93" i="38" s="1"/>
  <c r="P93" i="38"/>
  <c r="Q93" i="38" s="1"/>
  <c r="O93" i="38"/>
  <c r="N93" i="38"/>
  <c r="L93" i="38"/>
  <c r="M93" i="38" s="1"/>
  <c r="J93" i="38"/>
  <c r="K93" i="38" s="1"/>
  <c r="AY92" i="38"/>
  <c r="AR92" i="38"/>
  <c r="AO92" i="38"/>
  <c r="AM92" i="38"/>
  <c r="AL92" i="38"/>
  <c r="AJ92" i="38"/>
  <c r="AE92" i="38"/>
  <c r="AF92" i="38" s="1"/>
  <c r="AC92" i="38"/>
  <c r="AB92" i="38"/>
  <c r="X92" i="38"/>
  <c r="Y92" i="38" s="1"/>
  <c r="V92" i="38"/>
  <c r="W92" i="38" s="1"/>
  <c r="T92" i="38"/>
  <c r="U92" i="38" s="1"/>
  <c r="R92" i="38"/>
  <c r="S92" i="38" s="1"/>
  <c r="P92" i="38"/>
  <c r="Q92" i="38" s="1"/>
  <c r="N92" i="38"/>
  <c r="O92" i="38" s="1"/>
  <c r="M92" i="38"/>
  <c r="L92" i="38"/>
  <c r="J92" i="38"/>
  <c r="K92" i="38" s="1"/>
  <c r="AY91" i="38"/>
  <c r="AR91" i="38"/>
  <c r="AO91" i="38"/>
  <c r="AM91" i="38"/>
  <c r="AL91" i="38"/>
  <c r="AJ91" i="38"/>
  <c r="AE91" i="38"/>
  <c r="AF91" i="38" s="1"/>
  <c r="AC91" i="38"/>
  <c r="AB91" i="38"/>
  <c r="X91" i="38"/>
  <c r="Y91" i="38" s="1"/>
  <c r="V91" i="38"/>
  <c r="W91" i="38" s="1"/>
  <c r="T91" i="38"/>
  <c r="U91" i="38" s="1"/>
  <c r="R91" i="38"/>
  <c r="S91" i="38" s="1"/>
  <c r="P91" i="38"/>
  <c r="Q91" i="38" s="1"/>
  <c r="N91" i="38"/>
  <c r="O91" i="38" s="1"/>
  <c r="L91" i="38"/>
  <c r="M91" i="38" s="1"/>
  <c r="J91" i="38"/>
  <c r="K91" i="38" s="1"/>
  <c r="AY90" i="38"/>
  <c r="AR90" i="38"/>
  <c r="AO90" i="38"/>
  <c r="AM90" i="38"/>
  <c r="AL90" i="38"/>
  <c r="AJ90" i="38"/>
  <c r="AE90" i="38"/>
  <c r="AF90" i="38" s="1"/>
  <c r="AC90" i="38"/>
  <c r="AB90" i="38"/>
  <c r="X90" i="38"/>
  <c r="Y90" i="38" s="1"/>
  <c r="V90" i="38"/>
  <c r="W90" i="38" s="1"/>
  <c r="T90" i="38"/>
  <c r="U90" i="38" s="1"/>
  <c r="R90" i="38"/>
  <c r="S90" i="38" s="1"/>
  <c r="P90" i="38"/>
  <c r="Q90" i="38" s="1"/>
  <c r="N90" i="38"/>
  <c r="O90" i="38" s="1"/>
  <c r="L90" i="38"/>
  <c r="M90" i="38" s="1"/>
  <c r="J90" i="38"/>
  <c r="K90" i="38" s="1"/>
  <c r="AY89" i="38"/>
  <c r="AR89" i="38"/>
  <c r="AO89" i="38"/>
  <c r="AM89" i="38"/>
  <c r="AL89" i="38"/>
  <c r="AJ89" i="38"/>
  <c r="AE89" i="38"/>
  <c r="AF89" i="38" s="1"/>
  <c r="AC89" i="38"/>
  <c r="AB89" i="38"/>
  <c r="X89" i="38"/>
  <c r="Y89" i="38" s="1"/>
  <c r="W89" i="38"/>
  <c r="V89" i="38"/>
  <c r="U89" i="38"/>
  <c r="T89" i="38"/>
  <c r="R89" i="38"/>
  <c r="S89" i="38" s="1"/>
  <c r="P89" i="38"/>
  <c r="Q89" i="38" s="1"/>
  <c r="N89" i="38"/>
  <c r="O89" i="38" s="1"/>
  <c r="L89" i="38"/>
  <c r="M89" i="38" s="1"/>
  <c r="J89" i="38"/>
  <c r="K89" i="38" s="1"/>
  <c r="AY88" i="38"/>
  <c r="AR88" i="38"/>
  <c r="AO88" i="38"/>
  <c r="AM88" i="38"/>
  <c r="AL88" i="38"/>
  <c r="AJ88" i="38"/>
  <c r="AF88" i="38"/>
  <c r="AE88" i="38"/>
  <c r="AC88" i="38"/>
  <c r="AB88" i="38"/>
  <c r="Y88" i="38"/>
  <c r="X88" i="38"/>
  <c r="V88" i="38"/>
  <c r="W88" i="38" s="1"/>
  <c r="U88" i="38"/>
  <c r="T88" i="38"/>
  <c r="R88" i="38"/>
  <c r="S88" i="38" s="1"/>
  <c r="P88" i="38"/>
  <c r="Q88" i="38" s="1"/>
  <c r="N88" i="38"/>
  <c r="O88" i="38" s="1"/>
  <c r="L88" i="38"/>
  <c r="M88" i="38" s="1"/>
  <c r="K88" i="38"/>
  <c r="J88" i="38"/>
  <c r="AY87" i="38"/>
  <c r="AR87" i="38"/>
  <c r="AO87" i="38"/>
  <c r="AM87" i="38"/>
  <c r="AL87" i="38"/>
  <c r="AJ87" i="38"/>
  <c r="AE87" i="38"/>
  <c r="AF87" i="38" s="1"/>
  <c r="AC87" i="38"/>
  <c r="AB87" i="38"/>
  <c r="X87" i="38"/>
  <c r="Y87" i="38" s="1"/>
  <c r="V87" i="38"/>
  <c r="W87" i="38" s="1"/>
  <c r="U87" i="38"/>
  <c r="T87" i="38"/>
  <c r="R87" i="38"/>
  <c r="S87" i="38" s="1"/>
  <c r="P87" i="38"/>
  <c r="Q87" i="38" s="1"/>
  <c r="O87" i="38"/>
  <c r="N87" i="38"/>
  <c r="M87" i="38"/>
  <c r="L87" i="38"/>
  <c r="J87" i="38"/>
  <c r="K87" i="38" s="1"/>
  <c r="AY86" i="38"/>
  <c r="AR86" i="38"/>
  <c r="AO86" i="38"/>
  <c r="AM86" i="38"/>
  <c r="AL86" i="38"/>
  <c r="AJ86" i="38"/>
  <c r="AE86" i="38"/>
  <c r="AF86" i="38" s="1"/>
  <c r="AC86" i="38"/>
  <c r="AB86" i="38"/>
  <c r="Y86" i="38"/>
  <c r="X86" i="38"/>
  <c r="V86" i="38"/>
  <c r="W86" i="38" s="1"/>
  <c r="U86" i="38"/>
  <c r="T86" i="38"/>
  <c r="R86" i="38"/>
  <c r="S86" i="38" s="1"/>
  <c r="P86" i="38"/>
  <c r="Q86" i="38" s="1"/>
  <c r="N86" i="38"/>
  <c r="O86" i="38" s="1"/>
  <c r="M86" i="38"/>
  <c r="L86" i="38"/>
  <c r="J86" i="38"/>
  <c r="K86" i="38" s="1"/>
  <c r="AY85" i="38"/>
  <c r="AR85" i="38"/>
  <c r="AO85" i="38"/>
  <c r="AM85" i="38"/>
  <c r="AL85" i="38"/>
  <c r="AJ85" i="38"/>
  <c r="AE85" i="38"/>
  <c r="AF85" i="38" s="1"/>
  <c r="AC85" i="38"/>
  <c r="AB85" i="38"/>
  <c r="X85" i="38"/>
  <c r="Y85" i="38" s="1"/>
  <c r="W85" i="38"/>
  <c r="V85" i="38"/>
  <c r="T85" i="38"/>
  <c r="U85" i="38" s="1"/>
  <c r="R85" i="38"/>
  <c r="S85" i="38" s="1"/>
  <c r="P85" i="38"/>
  <c r="Q85" i="38" s="1"/>
  <c r="N85" i="38"/>
  <c r="O85" i="38" s="1"/>
  <c r="M85" i="38"/>
  <c r="L85" i="38"/>
  <c r="J85" i="38"/>
  <c r="K85" i="38" s="1"/>
  <c r="AY84" i="38"/>
  <c r="AR84" i="38"/>
  <c r="AO84" i="38"/>
  <c r="AM84" i="38"/>
  <c r="AL84" i="38"/>
  <c r="AJ84" i="38"/>
  <c r="AE84" i="38"/>
  <c r="AF84" i="38" s="1"/>
  <c r="AC84" i="38"/>
  <c r="AB84" i="38"/>
  <c r="X84" i="38"/>
  <c r="Y84" i="38" s="1"/>
  <c r="V84" i="38"/>
  <c r="W84" i="38" s="1"/>
  <c r="T84" i="38"/>
  <c r="U84" i="38" s="1"/>
  <c r="R84" i="38"/>
  <c r="S84" i="38" s="1"/>
  <c r="Q84" i="38"/>
  <c r="P84" i="38"/>
  <c r="N84" i="38"/>
  <c r="O84" i="38" s="1"/>
  <c r="M84" i="38"/>
  <c r="L84" i="38"/>
  <c r="J84" i="38"/>
  <c r="K84" i="38" s="1"/>
  <c r="AY83" i="38"/>
  <c r="AR83" i="38"/>
  <c r="AO83" i="38"/>
  <c r="AM83" i="38"/>
  <c r="AL83" i="38"/>
  <c r="AJ83" i="38"/>
  <c r="AE83" i="38"/>
  <c r="AF83" i="38" s="1"/>
  <c r="AC83" i="38"/>
  <c r="AB83" i="38"/>
  <c r="X83" i="38"/>
  <c r="Y83" i="38" s="1"/>
  <c r="V83" i="38"/>
  <c r="W83" i="38" s="1"/>
  <c r="T83" i="38"/>
  <c r="U83" i="38" s="1"/>
  <c r="S83" i="38"/>
  <c r="R83" i="38"/>
  <c r="P83" i="38"/>
  <c r="Q83" i="38" s="1"/>
  <c r="N83" i="38"/>
  <c r="O83" i="38" s="1"/>
  <c r="L83" i="38"/>
  <c r="M83" i="38" s="1"/>
  <c r="K83" i="38"/>
  <c r="J83" i="38"/>
  <c r="AY82" i="38"/>
  <c r="AR82" i="38"/>
  <c r="AO82" i="38"/>
  <c r="AM82" i="38"/>
  <c r="AL82" i="38"/>
  <c r="AJ82" i="38"/>
  <c r="AE82" i="38"/>
  <c r="AF82" i="38" s="1"/>
  <c r="AC82" i="38"/>
  <c r="AB82" i="38"/>
  <c r="X82" i="38"/>
  <c r="Y82" i="38" s="1"/>
  <c r="W82" i="38"/>
  <c r="V82" i="38"/>
  <c r="T82" i="38"/>
  <c r="U82" i="38" s="1"/>
  <c r="R82" i="38"/>
  <c r="S82" i="38" s="1"/>
  <c r="P82" i="38"/>
  <c r="Q82" i="38" s="1"/>
  <c r="N82" i="38"/>
  <c r="O82" i="38" s="1"/>
  <c r="M82" i="38"/>
  <c r="L82" i="38"/>
  <c r="J82" i="38"/>
  <c r="K82" i="38" s="1"/>
  <c r="AY81" i="38"/>
  <c r="AR81" i="38"/>
  <c r="AO81" i="38"/>
  <c r="AM81" i="38"/>
  <c r="AL81" i="38"/>
  <c r="AJ81" i="38"/>
  <c r="AE81" i="38"/>
  <c r="AF81" i="38" s="1"/>
  <c r="AC81" i="38"/>
  <c r="AB81" i="38"/>
  <c r="X81" i="38"/>
  <c r="Y81" i="38" s="1"/>
  <c r="V81" i="38"/>
  <c r="W81" i="38" s="1"/>
  <c r="T81" i="38"/>
  <c r="U81" i="38" s="1"/>
  <c r="S81" i="38"/>
  <c r="R81" i="38"/>
  <c r="P81" i="38"/>
  <c r="Q81" i="38" s="1"/>
  <c r="N81" i="38"/>
  <c r="O81" i="38" s="1"/>
  <c r="L81" i="38"/>
  <c r="M81" i="38" s="1"/>
  <c r="J81" i="38"/>
  <c r="K81" i="38" s="1"/>
  <c r="AY80" i="38"/>
  <c r="AR80" i="38"/>
  <c r="AO80" i="38"/>
  <c r="AM80" i="38"/>
  <c r="AL80" i="38"/>
  <c r="AJ80" i="38"/>
  <c r="AF80" i="38"/>
  <c r="AE80" i="38"/>
  <c r="AC80" i="38"/>
  <c r="AB80" i="38"/>
  <c r="X80" i="38"/>
  <c r="Y80" i="38" s="1"/>
  <c r="V80" i="38"/>
  <c r="W80" i="38" s="1"/>
  <c r="T80" i="38"/>
  <c r="U80" i="38" s="1"/>
  <c r="R80" i="38"/>
  <c r="S80" i="38" s="1"/>
  <c r="P80" i="38"/>
  <c r="Q80" i="38" s="1"/>
  <c r="N80" i="38"/>
  <c r="O80" i="38" s="1"/>
  <c r="M80" i="38"/>
  <c r="L80" i="38"/>
  <c r="J80" i="38"/>
  <c r="K80" i="38" s="1"/>
  <c r="AY79" i="38"/>
  <c r="AR79" i="38"/>
  <c r="AO79" i="38"/>
  <c r="AM79" i="38"/>
  <c r="AL79" i="38"/>
  <c r="AJ79" i="38"/>
  <c r="AE79" i="38"/>
  <c r="AF79" i="38" s="1"/>
  <c r="AC79" i="38"/>
  <c r="AB79" i="38"/>
  <c r="X79" i="38"/>
  <c r="Y79" i="38" s="1"/>
  <c r="V79" i="38"/>
  <c r="W79" i="38" s="1"/>
  <c r="T79" i="38"/>
  <c r="U79" i="38" s="1"/>
  <c r="S79" i="38"/>
  <c r="R79" i="38"/>
  <c r="P79" i="38"/>
  <c r="Q79" i="38" s="1"/>
  <c r="N79" i="38"/>
  <c r="O79" i="38" s="1"/>
  <c r="L79" i="38"/>
  <c r="M79" i="38" s="1"/>
  <c r="J79" i="38"/>
  <c r="K79" i="38" s="1"/>
  <c r="AY78" i="38"/>
  <c r="AR78" i="38"/>
  <c r="AO78" i="38"/>
  <c r="AM78" i="38"/>
  <c r="AL78" i="38"/>
  <c r="AJ78" i="38"/>
  <c r="AE78" i="38"/>
  <c r="AF78" i="38" s="1"/>
  <c r="AC78" i="38"/>
  <c r="AB78" i="38"/>
  <c r="X78" i="38"/>
  <c r="Y78" i="38" s="1"/>
  <c r="W78" i="38"/>
  <c r="V78" i="38"/>
  <c r="T78" i="38"/>
  <c r="U78" i="38" s="1"/>
  <c r="R78" i="38"/>
  <c r="S78" i="38" s="1"/>
  <c r="P78" i="38"/>
  <c r="Q78" i="38" s="1"/>
  <c r="N78" i="38"/>
  <c r="O78" i="38" s="1"/>
  <c r="L78" i="38"/>
  <c r="M78" i="38" s="1"/>
  <c r="J78" i="38"/>
  <c r="K78" i="38" s="1"/>
  <c r="AY77" i="38"/>
  <c r="AR77" i="38"/>
  <c r="AO77" i="38"/>
  <c r="AM77" i="38"/>
  <c r="AL77" i="38"/>
  <c r="AJ77" i="38"/>
  <c r="AE77" i="38"/>
  <c r="AF77" i="38" s="1"/>
  <c r="AC77" i="38"/>
  <c r="AB77" i="38"/>
  <c r="X77" i="38"/>
  <c r="Y77" i="38" s="1"/>
  <c r="V77" i="38"/>
  <c r="W77" i="38" s="1"/>
  <c r="T77" i="38"/>
  <c r="U77" i="38" s="1"/>
  <c r="R77" i="38"/>
  <c r="S77" i="38" s="1"/>
  <c r="P77" i="38"/>
  <c r="Q77" i="38" s="1"/>
  <c r="N77" i="38"/>
  <c r="O77" i="38" s="1"/>
  <c r="L77" i="38"/>
  <c r="M77" i="38" s="1"/>
  <c r="K77" i="38"/>
  <c r="J77" i="38"/>
  <c r="AY76" i="38"/>
  <c r="AR76" i="38"/>
  <c r="AO76" i="38"/>
  <c r="AM76" i="38"/>
  <c r="AL76" i="38"/>
  <c r="AJ76" i="38"/>
  <c r="AE76" i="38"/>
  <c r="AF76" i="38" s="1"/>
  <c r="AC76" i="38"/>
  <c r="AB76" i="38"/>
  <c r="X76" i="38"/>
  <c r="Y76" i="38" s="1"/>
  <c r="V76" i="38"/>
  <c r="W76" i="38" s="1"/>
  <c r="T76" i="38"/>
  <c r="U76" i="38" s="1"/>
  <c r="R76" i="38"/>
  <c r="S76" i="38" s="1"/>
  <c r="Q76" i="38"/>
  <c r="P76" i="38"/>
  <c r="N76" i="38"/>
  <c r="O76" i="38" s="1"/>
  <c r="M76" i="38"/>
  <c r="L76" i="38"/>
  <c r="J76" i="38"/>
  <c r="K76" i="38" s="1"/>
  <c r="AY75" i="38"/>
  <c r="AR75" i="38"/>
  <c r="AO75" i="38"/>
  <c r="AM75" i="38"/>
  <c r="AL75" i="38"/>
  <c r="AJ75" i="38"/>
  <c r="AE75" i="38"/>
  <c r="AF75" i="38" s="1"/>
  <c r="AC75" i="38"/>
  <c r="AB75" i="38"/>
  <c r="X75" i="38"/>
  <c r="Y75" i="38" s="1"/>
  <c r="V75" i="38"/>
  <c r="W75" i="38" s="1"/>
  <c r="T75" i="38"/>
  <c r="U75" i="38" s="1"/>
  <c r="S75" i="38"/>
  <c r="R75" i="38"/>
  <c r="P75" i="38"/>
  <c r="Q75" i="38" s="1"/>
  <c r="N75" i="38"/>
  <c r="O75" i="38" s="1"/>
  <c r="M75" i="38"/>
  <c r="L75" i="38"/>
  <c r="J75" i="38"/>
  <c r="K75" i="38" s="1"/>
  <c r="AY74" i="38"/>
  <c r="AR74" i="38"/>
  <c r="AO74" i="38"/>
  <c r="AM74" i="38"/>
  <c r="AL74" i="38"/>
  <c r="AJ74" i="38"/>
  <c r="AE74" i="38"/>
  <c r="AF74" i="38" s="1"/>
  <c r="AC74" i="38"/>
  <c r="AB74" i="38"/>
  <c r="X74" i="38"/>
  <c r="Y74" i="38" s="1"/>
  <c r="W74" i="38"/>
  <c r="V74" i="38"/>
  <c r="T74" i="38"/>
  <c r="U74" i="38" s="1"/>
  <c r="R74" i="38"/>
  <c r="S74" i="38" s="1"/>
  <c r="P74" i="38"/>
  <c r="Q74" i="38" s="1"/>
  <c r="O74" i="38"/>
  <c r="N74" i="38"/>
  <c r="L74" i="38"/>
  <c r="M74" i="38" s="1"/>
  <c r="J74" i="38"/>
  <c r="K74" i="38" s="1"/>
  <c r="AY73" i="38"/>
  <c r="AR73" i="38"/>
  <c r="AO73" i="38"/>
  <c r="AM73" i="38"/>
  <c r="AL73" i="38"/>
  <c r="AJ73" i="38"/>
  <c r="AF73" i="38"/>
  <c r="AE73" i="38"/>
  <c r="AC73" i="38"/>
  <c r="AB73" i="38"/>
  <c r="Y73" i="38"/>
  <c r="X73" i="38"/>
  <c r="V73" i="38"/>
  <c r="W73" i="38" s="1"/>
  <c r="T73" i="38"/>
  <c r="U73" i="38" s="1"/>
  <c r="S73" i="38"/>
  <c r="R73" i="38"/>
  <c r="P73" i="38"/>
  <c r="Q73" i="38" s="1"/>
  <c r="N73" i="38"/>
  <c r="O73" i="38" s="1"/>
  <c r="L73" i="38"/>
  <c r="M73" i="38" s="1"/>
  <c r="J73" i="38"/>
  <c r="K73" i="38" s="1"/>
  <c r="AY72" i="38"/>
  <c r="AR72" i="38"/>
  <c r="AO72" i="38"/>
  <c r="AM72" i="38"/>
  <c r="AL72" i="38"/>
  <c r="AJ72" i="38"/>
  <c r="AF72" i="38"/>
  <c r="AE72" i="38"/>
  <c r="AC72" i="38"/>
  <c r="AB72" i="38"/>
  <c r="X72" i="38"/>
  <c r="Y72" i="38" s="1"/>
  <c r="V72" i="38"/>
  <c r="W72" i="38" s="1"/>
  <c r="T72" i="38"/>
  <c r="U72" i="38" s="1"/>
  <c r="R72" i="38"/>
  <c r="S72" i="38" s="1"/>
  <c r="P72" i="38"/>
  <c r="Q72" i="38" s="1"/>
  <c r="O72" i="38"/>
  <c r="N72" i="38"/>
  <c r="L72" i="38"/>
  <c r="M72" i="38" s="1"/>
  <c r="J72" i="38"/>
  <c r="K72" i="38" s="1"/>
  <c r="AY71" i="38"/>
  <c r="AR71" i="38"/>
  <c r="AO71" i="38"/>
  <c r="AM71" i="38"/>
  <c r="AL71" i="38"/>
  <c r="AJ71" i="38"/>
  <c r="AF71" i="38"/>
  <c r="AE71" i="38"/>
  <c r="AC71" i="38"/>
  <c r="AB71" i="38"/>
  <c r="Y71" i="38"/>
  <c r="X71" i="38"/>
  <c r="V71" i="38"/>
  <c r="W71" i="38" s="1"/>
  <c r="U71" i="38"/>
  <c r="T71" i="38"/>
  <c r="R71" i="38"/>
  <c r="S71" i="38" s="1"/>
  <c r="Q71" i="38"/>
  <c r="P71" i="38"/>
  <c r="N71" i="38"/>
  <c r="O71" i="38" s="1"/>
  <c r="L71" i="38"/>
  <c r="M71" i="38" s="1"/>
  <c r="J71" i="38"/>
  <c r="K71" i="38" s="1"/>
  <c r="AY70" i="38"/>
  <c r="AR70" i="38"/>
  <c r="AO70" i="38"/>
  <c r="AM70" i="38"/>
  <c r="AL70" i="38"/>
  <c r="AJ70" i="38"/>
  <c r="AF70" i="38"/>
  <c r="AE70" i="38"/>
  <c r="AC70" i="38"/>
  <c r="AB70" i="38"/>
  <c r="X70" i="38"/>
  <c r="Y70" i="38" s="1"/>
  <c r="V70" i="38"/>
  <c r="W70" i="38" s="1"/>
  <c r="T70" i="38"/>
  <c r="U70" i="38" s="1"/>
  <c r="R70" i="38"/>
  <c r="S70" i="38" s="1"/>
  <c r="P70" i="38"/>
  <c r="Q70" i="38" s="1"/>
  <c r="N70" i="38"/>
  <c r="O70" i="38" s="1"/>
  <c r="L70" i="38"/>
  <c r="M70" i="38" s="1"/>
  <c r="J70" i="38"/>
  <c r="K70" i="38" s="1"/>
  <c r="AY69" i="38"/>
  <c r="AR69" i="38"/>
  <c r="AO69" i="38"/>
  <c r="AM69" i="38"/>
  <c r="AL69" i="38"/>
  <c r="AJ69" i="38"/>
  <c r="AE69" i="38"/>
  <c r="AF69" i="38" s="1"/>
  <c r="AC69" i="38"/>
  <c r="AB69" i="38"/>
  <c r="X69" i="38"/>
  <c r="Y69" i="38" s="1"/>
  <c r="V69" i="38"/>
  <c r="W69" i="38" s="1"/>
  <c r="U69" i="38"/>
  <c r="T69" i="38"/>
  <c r="R69" i="38"/>
  <c r="S69" i="38" s="1"/>
  <c r="Q69" i="38"/>
  <c r="P69" i="38"/>
  <c r="N69" i="38"/>
  <c r="O69" i="38" s="1"/>
  <c r="M69" i="38"/>
  <c r="L69" i="38"/>
  <c r="J69" i="38"/>
  <c r="K69" i="38" s="1"/>
  <c r="AY68" i="38"/>
  <c r="AR68" i="38"/>
  <c r="AO68" i="38"/>
  <c r="AM68" i="38"/>
  <c r="AL68" i="38"/>
  <c r="AJ68" i="38"/>
  <c r="AE68" i="38"/>
  <c r="AF68" i="38" s="1"/>
  <c r="AC68" i="38"/>
  <c r="AB68" i="38"/>
  <c r="X68" i="38"/>
  <c r="Y68" i="38" s="1"/>
  <c r="W68" i="38"/>
  <c r="V68" i="38"/>
  <c r="T68" i="38"/>
  <c r="U68" i="38" s="1"/>
  <c r="R68" i="38"/>
  <c r="S68" i="38" s="1"/>
  <c r="P68" i="38"/>
  <c r="Q68" i="38" s="1"/>
  <c r="N68" i="38"/>
  <c r="O68" i="38" s="1"/>
  <c r="M68" i="38"/>
  <c r="L68" i="38"/>
  <c r="J68" i="38"/>
  <c r="K68" i="38" s="1"/>
  <c r="AY67" i="38"/>
  <c r="AR67" i="38"/>
  <c r="AO67" i="38"/>
  <c r="AM67" i="38"/>
  <c r="AL67" i="38"/>
  <c r="AJ67" i="38"/>
  <c r="AE67" i="38"/>
  <c r="AF67" i="38" s="1"/>
  <c r="AC67" i="38"/>
  <c r="AB67" i="38"/>
  <c r="Y67" i="38"/>
  <c r="X67" i="38"/>
  <c r="V67" i="38"/>
  <c r="W67" i="38" s="1"/>
  <c r="T67" i="38"/>
  <c r="U67" i="38" s="1"/>
  <c r="R67" i="38"/>
  <c r="S67" i="38" s="1"/>
  <c r="Q67" i="38"/>
  <c r="P67" i="38"/>
  <c r="N67" i="38"/>
  <c r="O67" i="38" s="1"/>
  <c r="L67" i="38"/>
  <c r="M67" i="38" s="1"/>
  <c r="J67" i="38"/>
  <c r="K67" i="38" s="1"/>
  <c r="AY66" i="38"/>
  <c r="AR66" i="38"/>
  <c r="AO66" i="38"/>
  <c r="AM66" i="38"/>
  <c r="AL66" i="38"/>
  <c r="AJ66" i="38"/>
  <c r="AF66" i="38"/>
  <c r="AE66" i="38"/>
  <c r="AC66" i="38"/>
  <c r="AB66" i="38"/>
  <c r="X66" i="38"/>
  <c r="Y66" i="38" s="1"/>
  <c r="V66" i="38"/>
  <c r="W66" i="38" s="1"/>
  <c r="T66" i="38"/>
  <c r="U66" i="38" s="1"/>
  <c r="R66" i="38"/>
  <c r="S66" i="38" s="1"/>
  <c r="P66" i="38"/>
  <c r="Q66" i="38" s="1"/>
  <c r="N66" i="38"/>
  <c r="O66" i="38" s="1"/>
  <c r="L66" i="38"/>
  <c r="M66" i="38" s="1"/>
  <c r="J66" i="38"/>
  <c r="K66" i="38" s="1"/>
  <c r="AY65" i="38"/>
  <c r="AR65" i="38"/>
  <c r="AO65" i="38"/>
  <c r="AM65" i="38"/>
  <c r="AL65" i="38"/>
  <c r="AJ65" i="38"/>
  <c r="AE65" i="38"/>
  <c r="AF65" i="38" s="1"/>
  <c r="AC65" i="38"/>
  <c r="AB65" i="38"/>
  <c r="Y65" i="38"/>
  <c r="X65" i="38"/>
  <c r="V65" i="38"/>
  <c r="W65" i="38" s="1"/>
  <c r="T65" i="38"/>
  <c r="U65" i="38" s="1"/>
  <c r="R65" i="38"/>
  <c r="S65" i="38" s="1"/>
  <c r="P65" i="38"/>
  <c r="Q65" i="38" s="1"/>
  <c r="N65" i="38"/>
  <c r="O65" i="38" s="1"/>
  <c r="L65" i="38"/>
  <c r="M65" i="38" s="1"/>
  <c r="J65" i="38"/>
  <c r="K65" i="38" s="1"/>
  <c r="AY64" i="38"/>
  <c r="AR64" i="38"/>
  <c r="AO64" i="38"/>
  <c r="AM64" i="38"/>
  <c r="AL64" i="38"/>
  <c r="AJ64" i="38"/>
  <c r="AF64" i="38"/>
  <c r="AE64" i="38"/>
  <c r="AC64" i="38"/>
  <c r="AB64" i="38"/>
  <c r="X64" i="38"/>
  <c r="Y64" i="38" s="1"/>
  <c r="V64" i="38"/>
  <c r="W64" i="38" s="1"/>
  <c r="U64" i="38"/>
  <c r="T64" i="38"/>
  <c r="R64" i="38"/>
  <c r="S64" i="38" s="1"/>
  <c r="P64" i="38"/>
  <c r="Q64" i="38" s="1"/>
  <c r="N64" i="38"/>
  <c r="O64" i="38" s="1"/>
  <c r="M64" i="38"/>
  <c r="L64" i="38"/>
  <c r="J64" i="38"/>
  <c r="K64" i="38" s="1"/>
  <c r="AY63" i="38"/>
  <c r="AR63" i="38"/>
  <c r="AO63" i="38"/>
  <c r="AM63" i="38"/>
  <c r="AL63" i="38"/>
  <c r="AJ63" i="38"/>
  <c r="AE63" i="38"/>
  <c r="AF63" i="38" s="1"/>
  <c r="AC63" i="38"/>
  <c r="AB63" i="38"/>
  <c r="X63" i="38"/>
  <c r="Y63" i="38" s="1"/>
  <c r="V63" i="38"/>
  <c r="W63" i="38" s="1"/>
  <c r="T63" i="38"/>
  <c r="U63" i="38" s="1"/>
  <c r="R63" i="38"/>
  <c r="S63" i="38" s="1"/>
  <c r="P63" i="38"/>
  <c r="Q63" i="38" s="1"/>
  <c r="N63" i="38"/>
  <c r="O63" i="38" s="1"/>
  <c r="L63" i="38"/>
  <c r="M63" i="38" s="1"/>
  <c r="J63" i="38"/>
  <c r="K63" i="38" s="1"/>
  <c r="AY62" i="38"/>
  <c r="AR62" i="38"/>
  <c r="AO62" i="38"/>
  <c r="AM62" i="38"/>
  <c r="AL62" i="38"/>
  <c r="AJ62" i="38"/>
  <c r="AE62" i="38"/>
  <c r="AF62" i="38" s="1"/>
  <c r="AC62" i="38"/>
  <c r="AB62" i="38"/>
  <c r="X62" i="38"/>
  <c r="Y62" i="38" s="1"/>
  <c r="V62" i="38"/>
  <c r="W62" i="38" s="1"/>
  <c r="T62" i="38"/>
  <c r="U62" i="38" s="1"/>
  <c r="R62" i="38"/>
  <c r="S62" i="38" s="1"/>
  <c r="P62" i="38"/>
  <c r="Q62" i="38" s="1"/>
  <c r="N62" i="38"/>
  <c r="O62" i="38" s="1"/>
  <c r="L62" i="38"/>
  <c r="M62" i="38" s="1"/>
  <c r="J62" i="38"/>
  <c r="K62" i="38" s="1"/>
  <c r="AY61" i="38"/>
  <c r="AR61" i="38"/>
  <c r="AO61" i="38"/>
  <c r="AM61" i="38"/>
  <c r="AL61" i="38"/>
  <c r="AJ61" i="38"/>
  <c r="AE61" i="38"/>
  <c r="AF61" i="38" s="1"/>
  <c r="AC61" i="38"/>
  <c r="AB61" i="38"/>
  <c r="Y61" i="38"/>
  <c r="X61" i="38"/>
  <c r="V61" i="38"/>
  <c r="W61" i="38" s="1"/>
  <c r="U61" i="38"/>
  <c r="T61" i="38"/>
  <c r="R61" i="38"/>
  <c r="S61" i="38" s="1"/>
  <c r="P61" i="38"/>
  <c r="Q61" i="38" s="1"/>
  <c r="N61" i="38"/>
  <c r="O61" i="38" s="1"/>
  <c r="L61" i="38"/>
  <c r="M61" i="38" s="1"/>
  <c r="J61" i="38"/>
  <c r="K61" i="38" s="1"/>
  <c r="AY60" i="38"/>
  <c r="AR60" i="38"/>
  <c r="AO60" i="38"/>
  <c r="AM60" i="38"/>
  <c r="AL60" i="38"/>
  <c r="AJ60" i="38"/>
  <c r="AF60" i="38"/>
  <c r="AE60" i="38"/>
  <c r="AC60" i="38"/>
  <c r="AB60" i="38"/>
  <c r="X60" i="38"/>
  <c r="Y60" i="38" s="1"/>
  <c r="V60" i="38"/>
  <c r="W60" i="38" s="1"/>
  <c r="T60" i="38"/>
  <c r="U60" i="38" s="1"/>
  <c r="R60" i="38"/>
  <c r="S60" i="38" s="1"/>
  <c r="P60" i="38"/>
  <c r="Q60" i="38" s="1"/>
  <c r="N60" i="38"/>
  <c r="O60" i="38" s="1"/>
  <c r="L60" i="38"/>
  <c r="M60" i="38" s="1"/>
  <c r="J60" i="38"/>
  <c r="K60" i="38" s="1"/>
  <c r="AY59" i="38"/>
  <c r="AR59" i="38"/>
  <c r="AO59" i="38"/>
  <c r="AM59" i="38"/>
  <c r="AL59" i="38"/>
  <c r="AJ59" i="38"/>
  <c r="AE59" i="38"/>
  <c r="AF59" i="38" s="1"/>
  <c r="AC59" i="38"/>
  <c r="AB59" i="38"/>
  <c r="Y59" i="38"/>
  <c r="X59" i="38"/>
  <c r="V59" i="38"/>
  <c r="W59" i="38" s="1"/>
  <c r="U59" i="38"/>
  <c r="T59" i="38"/>
  <c r="R59" i="38"/>
  <c r="S59" i="38" s="1"/>
  <c r="Q59" i="38"/>
  <c r="P59" i="38"/>
  <c r="N59" i="38"/>
  <c r="O59" i="38" s="1"/>
  <c r="L59" i="38"/>
  <c r="M59" i="38" s="1"/>
  <c r="J59" i="38"/>
  <c r="K59" i="38" s="1"/>
  <c r="AY58" i="38"/>
  <c r="AR58" i="38"/>
  <c r="AO58" i="38"/>
  <c r="AM58" i="38"/>
  <c r="AL58" i="38"/>
  <c r="AJ58" i="38"/>
  <c r="AF58" i="38"/>
  <c r="AE58" i="38"/>
  <c r="AC58" i="38"/>
  <c r="AB58" i="38"/>
  <c r="X58" i="38"/>
  <c r="Y58" i="38" s="1"/>
  <c r="V58" i="38"/>
  <c r="W58" i="38" s="1"/>
  <c r="T58" i="38"/>
  <c r="U58" i="38" s="1"/>
  <c r="R58" i="38"/>
  <c r="S58" i="38" s="1"/>
  <c r="P58" i="38"/>
  <c r="Q58" i="38" s="1"/>
  <c r="N58" i="38"/>
  <c r="O58" i="38" s="1"/>
  <c r="L58" i="38"/>
  <c r="M58" i="38" s="1"/>
  <c r="J58" i="38"/>
  <c r="K58" i="38" s="1"/>
  <c r="AY57" i="38"/>
  <c r="AR57" i="38"/>
  <c r="AO57" i="38"/>
  <c r="AM57" i="38"/>
  <c r="AL57" i="38"/>
  <c r="AJ57" i="38"/>
  <c r="AE57" i="38"/>
  <c r="AF57" i="38" s="1"/>
  <c r="AC57" i="38"/>
  <c r="AB57" i="38"/>
  <c r="Y57" i="38"/>
  <c r="X57" i="38"/>
  <c r="V57" i="38"/>
  <c r="W57" i="38" s="1"/>
  <c r="U57" i="38"/>
  <c r="T57" i="38"/>
  <c r="R57" i="38"/>
  <c r="S57" i="38" s="1"/>
  <c r="Q57" i="38"/>
  <c r="P57" i="38"/>
  <c r="N57" i="38"/>
  <c r="O57" i="38" s="1"/>
  <c r="L57" i="38"/>
  <c r="M57" i="38" s="1"/>
  <c r="J57" i="38"/>
  <c r="K57" i="38" s="1"/>
  <c r="AY56" i="38"/>
  <c r="AR56" i="38"/>
  <c r="AO56" i="38"/>
  <c r="AM56" i="38"/>
  <c r="AL56" i="38"/>
  <c r="AJ56" i="38"/>
  <c r="AF56" i="38"/>
  <c r="AE56" i="38"/>
  <c r="AC56" i="38"/>
  <c r="AB56" i="38"/>
  <c r="X56" i="38"/>
  <c r="Y56" i="38" s="1"/>
  <c r="V56" i="38"/>
  <c r="W56" i="38" s="1"/>
  <c r="T56" i="38"/>
  <c r="U56" i="38" s="1"/>
  <c r="R56" i="38"/>
  <c r="S56" i="38" s="1"/>
  <c r="P56" i="38"/>
  <c r="Q56" i="38" s="1"/>
  <c r="N56" i="38"/>
  <c r="O56" i="38" s="1"/>
  <c r="L56" i="38"/>
  <c r="M56" i="38" s="1"/>
  <c r="J56" i="38"/>
  <c r="K56" i="38" s="1"/>
  <c r="AY55" i="38"/>
  <c r="AR55" i="38"/>
  <c r="AO55" i="38"/>
  <c r="AM55" i="38"/>
  <c r="AL55" i="38"/>
  <c r="AJ55" i="38"/>
  <c r="AF55" i="38"/>
  <c r="AE55" i="38"/>
  <c r="AC55" i="38"/>
  <c r="AB55" i="38"/>
  <c r="X55" i="38"/>
  <c r="Y55" i="38" s="1"/>
  <c r="V55" i="38"/>
  <c r="W55" i="38" s="1"/>
  <c r="T55" i="38"/>
  <c r="U55" i="38" s="1"/>
  <c r="R55" i="38"/>
  <c r="S55" i="38" s="1"/>
  <c r="P55" i="38"/>
  <c r="Q55" i="38" s="1"/>
  <c r="N55" i="38"/>
  <c r="O55" i="38" s="1"/>
  <c r="L55" i="38"/>
  <c r="M55" i="38" s="1"/>
  <c r="J55" i="38"/>
  <c r="K55" i="38" s="1"/>
  <c r="AY54" i="38"/>
  <c r="AR54" i="38"/>
  <c r="AO54" i="38"/>
  <c r="AM54" i="38"/>
  <c r="AL54" i="38"/>
  <c r="AJ54" i="38"/>
  <c r="AE54" i="38"/>
  <c r="AF54" i="38" s="1"/>
  <c r="AC54" i="38"/>
  <c r="AB54" i="38"/>
  <c r="X54" i="38"/>
  <c r="Y54" i="38" s="1"/>
  <c r="V54" i="38"/>
  <c r="W54" i="38" s="1"/>
  <c r="U54" i="38"/>
  <c r="T54" i="38"/>
  <c r="R54" i="38"/>
  <c r="S54" i="38" s="1"/>
  <c r="P54" i="38"/>
  <c r="Q54" i="38" s="1"/>
  <c r="N54" i="38"/>
  <c r="O54" i="38" s="1"/>
  <c r="L54" i="38"/>
  <c r="M54" i="38" s="1"/>
  <c r="J54" i="38"/>
  <c r="K54" i="38" s="1"/>
  <c r="AY53" i="38"/>
  <c r="AR53" i="38"/>
  <c r="AO53" i="38"/>
  <c r="AM53" i="38"/>
  <c r="AL53" i="38"/>
  <c r="AJ53" i="38"/>
  <c r="AE53" i="38"/>
  <c r="AF53" i="38" s="1"/>
  <c r="AC53" i="38"/>
  <c r="AB53" i="38"/>
  <c r="Y53" i="38"/>
  <c r="X53" i="38"/>
  <c r="V53" i="38"/>
  <c r="W53" i="38" s="1"/>
  <c r="T53" i="38"/>
  <c r="U53" i="38" s="1"/>
  <c r="R53" i="38"/>
  <c r="S53" i="38" s="1"/>
  <c r="Q53" i="38"/>
  <c r="P53" i="38"/>
  <c r="N53" i="38"/>
  <c r="O53" i="38" s="1"/>
  <c r="M53" i="38"/>
  <c r="L53" i="38"/>
  <c r="J53" i="38"/>
  <c r="K53" i="38" s="1"/>
  <c r="AY52" i="38"/>
  <c r="AR52" i="38"/>
  <c r="AO52" i="38"/>
  <c r="AM52" i="38"/>
  <c r="AL52" i="38"/>
  <c r="AJ52" i="38"/>
  <c r="AE52" i="38"/>
  <c r="AF52" i="38" s="1"/>
  <c r="AC52" i="38"/>
  <c r="AB52" i="38"/>
  <c r="Y52" i="38"/>
  <c r="X52" i="38"/>
  <c r="V52" i="38"/>
  <c r="W52" i="38" s="1"/>
  <c r="U52" i="38"/>
  <c r="T52" i="38"/>
  <c r="R52" i="38"/>
  <c r="S52" i="38" s="1"/>
  <c r="P52" i="38"/>
  <c r="Q52" i="38" s="1"/>
  <c r="N52" i="38"/>
  <c r="O52" i="38" s="1"/>
  <c r="L52" i="38"/>
  <c r="M52" i="38" s="1"/>
  <c r="J52" i="38"/>
  <c r="K52" i="38" s="1"/>
  <c r="AY51" i="38"/>
  <c r="AR51" i="38"/>
  <c r="AO51" i="38"/>
  <c r="AM51" i="38"/>
  <c r="AL51" i="38"/>
  <c r="AJ51" i="38"/>
  <c r="AF51" i="38"/>
  <c r="AE51" i="38"/>
  <c r="AC51" i="38"/>
  <c r="AB51" i="38"/>
  <c r="X51" i="38"/>
  <c r="Y51" i="38" s="1"/>
  <c r="V51" i="38"/>
  <c r="W51" i="38" s="1"/>
  <c r="T51" i="38"/>
  <c r="U51" i="38" s="1"/>
  <c r="R51" i="38"/>
  <c r="S51" i="38" s="1"/>
  <c r="Q51" i="38"/>
  <c r="P51" i="38"/>
  <c r="N51" i="38"/>
  <c r="O51" i="38" s="1"/>
  <c r="L51" i="38"/>
  <c r="M51" i="38" s="1"/>
  <c r="J51" i="38"/>
  <c r="K51" i="38" s="1"/>
  <c r="AY50" i="38"/>
  <c r="AR50" i="38"/>
  <c r="AO50" i="38"/>
  <c r="AM50" i="38"/>
  <c r="AL50" i="38"/>
  <c r="AJ50" i="38"/>
  <c r="AE50" i="38"/>
  <c r="AF50" i="38" s="1"/>
  <c r="AC50" i="38"/>
  <c r="AB50" i="38"/>
  <c r="X50" i="38"/>
  <c r="Y50" i="38" s="1"/>
  <c r="V50" i="38"/>
  <c r="W50" i="38" s="1"/>
  <c r="T50" i="38"/>
  <c r="U50" i="38" s="1"/>
  <c r="R50" i="38"/>
  <c r="S50" i="38" s="1"/>
  <c r="P50" i="38"/>
  <c r="Q50" i="38" s="1"/>
  <c r="N50" i="38"/>
  <c r="O50" i="38" s="1"/>
  <c r="M50" i="38"/>
  <c r="L50" i="38"/>
  <c r="J50" i="38"/>
  <c r="K50" i="38" s="1"/>
  <c r="AY49" i="38"/>
  <c r="AR49" i="38"/>
  <c r="AO49" i="38"/>
  <c r="AM49" i="38"/>
  <c r="AL49" i="38"/>
  <c r="AJ49" i="38"/>
  <c r="AF49" i="38"/>
  <c r="AE49" i="38"/>
  <c r="AC49" i="38"/>
  <c r="AB49" i="38"/>
  <c r="X49" i="38"/>
  <c r="Y49" i="38" s="1"/>
  <c r="V49" i="38"/>
  <c r="W49" i="38" s="1"/>
  <c r="U49" i="38"/>
  <c r="T49" i="38"/>
  <c r="R49" i="38"/>
  <c r="S49" i="38" s="1"/>
  <c r="Q49" i="38"/>
  <c r="P49" i="38"/>
  <c r="N49" i="38"/>
  <c r="O49" i="38" s="1"/>
  <c r="M49" i="38"/>
  <c r="L49" i="38"/>
  <c r="J49" i="38"/>
  <c r="K49" i="38" s="1"/>
  <c r="AY48" i="38"/>
  <c r="AR48" i="38"/>
  <c r="AO48" i="38"/>
  <c r="AM48" i="38"/>
  <c r="AL48" i="38"/>
  <c r="AJ48" i="38"/>
  <c r="AE48" i="38"/>
  <c r="AF48" i="38" s="1"/>
  <c r="AC48" i="38"/>
  <c r="AB48" i="38"/>
  <c r="Y48" i="38"/>
  <c r="X48" i="38"/>
  <c r="V48" i="38"/>
  <c r="W48" i="38" s="1"/>
  <c r="U48" i="38"/>
  <c r="T48" i="38"/>
  <c r="R48" i="38"/>
  <c r="S48" i="38" s="1"/>
  <c r="Q48" i="38"/>
  <c r="P48" i="38"/>
  <c r="N48" i="38"/>
  <c r="O48" i="38" s="1"/>
  <c r="L48" i="38"/>
  <c r="M48" i="38" s="1"/>
  <c r="J48" i="38"/>
  <c r="K48" i="38" s="1"/>
  <c r="AY47" i="38"/>
  <c r="AR47" i="38"/>
  <c r="AO47" i="38"/>
  <c r="AM47" i="38"/>
  <c r="AL47" i="38"/>
  <c r="AJ47" i="38"/>
  <c r="AE47" i="38"/>
  <c r="AF47" i="38" s="1"/>
  <c r="AC47" i="38"/>
  <c r="AB47" i="38"/>
  <c r="Y47" i="38"/>
  <c r="X47" i="38"/>
  <c r="V47" i="38"/>
  <c r="W47" i="38" s="1"/>
  <c r="T47" i="38"/>
  <c r="U47" i="38" s="1"/>
  <c r="R47" i="38"/>
  <c r="S47" i="38" s="1"/>
  <c r="Q47" i="38"/>
  <c r="P47" i="38"/>
  <c r="N47" i="38"/>
  <c r="O47" i="38" s="1"/>
  <c r="M47" i="38"/>
  <c r="L47" i="38"/>
  <c r="J47" i="38"/>
  <c r="K47" i="38" s="1"/>
  <c r="AY46" i="38"/>
  <c r="AR46" i="38"/>
  <c r="AO46" i="38"/>
  <c r="AM46" i="38"/>
  <c r="AL46" i="38"/>
  <c r="AJ46" i="38"/>
  <c r="AE46" i="38"/>
  <c r="AF46" i="38" s="1"/>
  <c r="AC46" i="38"/>
  <c r="AB46" i="38"/>
  <c r="X46" i="38"/>
  <c r="Y46" i="38" s="1"/>
  <c r="V46" i="38"/>
  <c r="W46" i="38" s="1"/>
  <c r="U46" i="38"/>
  <c r="T46" i="38"/>
  <c r="R46" i="38"/>
  <c r="S46" i="38" s="1"/>
  <c r="Q46" i="38"/>
  <c r="P46" i="38"/>
  <c r="N46" i="38"/>
  <c r="O46" i="38" s="1"/>
  <c r="M46" i="38"/>
  <c r="L46" i="38"/>
  <c r="J46" i="38"/>
  <c r="K46" i="38" s="1"/>
  <c r="AY45" i="38"/>
  <c r="AR45" i="38"/>
  <c r="AO45" i="38"/>
  <c r="AM45" i="38"/>
  <c r="AL45" i="38"/>
  <c r="AJ45" i="38"/>
  <c r="AE45" i="38"/>
  <c r="AF45" i="38" s="1"/>
  <c r="AC45" i="38"/>
  <c r="AB45" i="38"/>
  <c r="X45" i="38"/>
  <c r="Y45" i="38" s="1"/>
  <c r="V45" i="38"/>
  <c r="W45" i="38" s="1"/>
  <c r="T45" i="38"/>
  <c r="U45" i="38" s="1"/>
  <c r="R45" i="38"/>
  <c r="S45" i="38" s="1"/>
  <c r="P45" i="38"/>
  <c r="Q45" i="38" s="1"/>
  <c r="N45" i="38"/>
  <c r="O45" i="38" s="1"/>
  <c r="L45" i="38"/>
  <c r="M45" i="38" s="1"/>
  <c r="J45" i="38"/>
  <c r="K45" i="38" s="1"/>
  <c r="AY44" i="38"/>
  <c r="AR44" i="38"/>
  <c r="AO44" i="38"/>
  <c r="AM44" i="38"/>
  <c r="AL44" i="38"/>
  <c r="AJ44" i="38"/>
  <c r="AF44" i="38"/>
  <c r="AE44" i="38"/>
  <c r="AC44" i="38"/>
  <c r="AB44" i="38"/>
  <c r="X44" i="38"/>
  <c r="Y44" i="38" s="1"/>
  <c r="V44" i="38"/>
  <c r="W44" i="38" s="1"/>
  <c r="U44" i="38"/>
  <c r="T44" i="38"/>
  <c r="R44" i="38"/>
  <c r="S44" i="38" s="1"/>
  <c r="P44" i="38"/>
  <c r="Q44" i="38" s="1"/>
  <c r="N44" i="38"/>
  <c r="O44" i="38" s="1"/>
  <c r="L44" i="38"/>
  <c r="M44" i="38" s="1"/>
  <c r="J44" i="38"/>
  <c r="K44" i="38" s="1"/>
  <c r="AY43" i="38"/>
  <c r="AR43" i="38"/>
  <c r="AO43" i="38"/>
  <c r="AM43" i="38"/>
  <c r="AL43" i="38"/>
  <c r="AJ43" i="38"/>
  <c r="AF43" i="38"/>
  <c r="AE43" i="38"/>
  <c r="AC43" i="38"/>
  <c r="AB43" i="38"/>
  <c r="X43" i="38"/>
  <c r="Y43" i="38" s="1"/>
  <c r="V43" i="38"/>
  <c r="W43" i="38" s="1"/>
  <c r="T43" i="38"/>
  <c r="U43" i="38" s="1"/>
  <c r="R43" i="38"/>
  <c r="S43" i="38" s="1"/>
  <c r="P43" i="38"/>
  <c r="Q43" i="38" s="1"/>
  <c r="N43" i="38"/>
  <c r="O43" i="38" s="1"/>
  <c r="L43" i="38"/>
  <c r="M43" i="38" s="1"/>
  <c r="J43" i="38"/>
  <c r="K43" i="38" s="1"/>
  <c r="AY42" i="38"/>
  <c r="AR42" i="38"/>
  <c r="AO42" i="38"/>
  <c r="AM42" i="38"/>
  <c r="AL42" i="38"/>
  <c r="AJ42" i="38"/>
  <c r="AE42" i="38"/>
  <c r="AF42" i="38" s="1"/>
  <c r="AC42" i="38"/>
  <c r="AB42" i="38"/>
  <c r="Y42" i="38"/>
  <c r="X42" i="38"/>
  <c r="V42" i="38"/>
  <c r="W42" i="38" s="1"/>
  <c r="U42" i="38"/>
  <c r="T42" i="38"/>
  <c r="R42" i="38"/>
  <c r="S42" i="38" s="1"/>
  <c r="P42" i="38"/>
  <c r="Q42" i="38" s="1"/>
  <c r="N42" i="38"/>
  <c r="O42" i="38" s="1"/>
  <c r="M42" i="38"/>
  <c r="L42" i="38"/>
  <c r="J42" i="38"/>
  <c r="K42" i="38" s="1"/>
  <c r="AY41" i="38"/>
  <c r="AR41" i="38"/>
  <c r="AO41" i="38"/>
  <c r="AM41" i="38"/>
  <c r="AL41" i="38"/>
  <c r="AJ41" i="38"/>
  <c r="AE41" i="38"/>
  <c r="AF41" i="38" s="1"/>
  <c r="AC41" i="38"/>
  <c r="AB41" i="38"/>
  <c r="X41" i="38"/>
  <c r="Y41" i="38" s="1"/>
  <c r="V41" i="38"/>
  <c r="W41" i="38" s="1"/>
  <c r="T41" i="38"/>
  <c r="U41" i="38" s="1"/>
  <c r="R41" i="38"/>
  <c r="S41" i="38" s="1"/>
  <c r="P41" i="38"/>
  <c r="Q41" i="38" s="1"/>
  <c r="N41" i="38"/>
  <c r="O41" i="38" s="1"/>
  <c r="L41" i="38"/>
  <c r="M41" i="38" s="1"/>
  <c r="J41" i="38"/>
  <c r="K41" i="38" s="1"/>
  <c r="AY40" i="38"/>
  <c r="AR40" i="38"/>
  <c r="AO40" i="38"/>
  <c r="AM40" i="38"/>
  <c r="AL40" i="38"/>
  <c r="AJ40" i="38"/>
  <c r="AE40" i="38"/>
  <c r="AF40" i="38" s="1"/>
  <c r="AC40" i="38"/>
  <c r="AB40" i="38"/>
  <c r="X40" i="38"/>
  <c r="Y40" i="38" s="1"/>
  <c r="V40" i="38"/>
  <c r="W40" i="38" s="1"/>
  <c r="T40" i="38"/>
  <c r="U40" i="38" s="1"/>
  <c r="R40" i="38"/>
  <c r="S40" i="38" s="1"/>
  <c r="Q40" i="38"/>
  <c r="P40" i="38"/>
  <c r="N40" i="38"/>
  <c r="O40" i="38" s="1"/>
  <c r="L40" i="38"/>
  <c r="M40" i="38" s="1"/>
  <c r="J40" i="38"/>
  <c r="K40" i="38" s="1"/>
  <c r="AY39" i="38"/>
  <c r="AR39" i="38"/>
  <c r="AO39" i="38"/>
  <c r="AM39" i="38"/>
  <c r="AL39" i="38"/>
  <c r="AJ39" i="38"/>
  <c r="AE39" i="38"/>
  <c r="AF39" i="38" s="1"/>
  <c r="AC39" i="38"/>
  <c r="AB39" i="38"/>
  <c r="X39" i="38"/>
  <c r="Y39" i="38" s="1"/>
  <c r="V39" i="38"/>
  <c r="W39" i="38" s="1"/>
  <c r="U39" i="38"/>
  <c r="T39" i="38"/>
  <c r="R39" i="38"/>
  <c r="S39" i="38" s="1"/>
  <c r="Q39" i="38"/>
  <c r="P39" i="38"/>
  <c r="N39" i="38"/>
  <c r="O39" i="38" s="1"/>
  <c r="M39" i="38"/>
  <c r="L39" i="38"/>
  <c r="J39" i="38"/>
  <c r="K39" i="38" s="1"/>
  <c r="AY38" i="38"/>
  <c r="AR38" i="38"/>
  <c r="AO38" i="38"/>
  <c r="AM38" i="38"/>
  <c r="AL38" i="38"/>
  <c r="AJ38" i="38"/>
  <c r="AF38" i="38"/>
  <c r="AE38" i="38"/>
  <c r="AC38" i="38"/>
  <c r="AB38" i="38"/>
  <c r="X38" i="38"/>
  <c r="Y38" i="38" s="1"/>
  <c r="V38" i="38"/>
  <c r="W38" i="38" s="1"/>
  <c r="T38" i="38"/>
  <c r="U38" i="38" s="1"/>
  <c r="R38" i="38"/>
  <c r="S38" i="38" s="1"/>
  <c r="Q38" i="38"/>
  <c r="P38" i="38"/>
  <c r="N38" i="38"/>
  <c r="O38" i="38" s="1"/>
  <c r="L38" i="38"/>
  <c r="M38" i="38" s="1"/>
  <c r="J38" i="38"/>
  <c r="K38" i="38" s="1"/>
  <c r="AY37" i="38"/>
  <c r="AR37" i="38"/>
  <c r="AO37" i="38"/>
  <c r="AM37" i="38"/>
  <c r="AL37" i="38"/>
  <c r="AJ37" i="38"/>
  <c r="AF37" i="38"/>
  <c r="AE37" i="38"/>
  <c r="AC37" i="38"/>
  <c r="AB37" i="38"/>
  <c r="X37" i="38"/>
  <c r="Y37" i="38" s="1"/>
  <c r="V37" i="38"/>
  <c r="W37" i="38" s="1"/>
  <c r="T37" i="38"/>
  <c r="U37" i="38" s="1"/>
  <c r="R37" i="38"/>
  <c r="S37" i="38" s="1"/>
  <c r="P37" i="38"/>
  <c r="Q37" i="38" s="1"/>
  <c r="N37" i="38"/>
  <c r="O37" i="38" s="1"/>
  <c r="M37" i="38"/>
  <c r="L37" i="38"/>
  <c r="J37" i="38"/>
  <c r="K37" i="38" s="1"/>
  <c r="AY36" i="38"/>
  <c r="AR36" i="38"/>
  <c r="AO36" i="38"/>
  <c r="AM36" i="38"/>
  <c r="AL36" i="38"/>
  <c r="AJ36" i="38"/>
  <c r="AF36" i="38"/>
  <c r="AE36" i="38"/>
  <c r="AC36" i="38"/>
  <c r="AB36" i="38"/>
  <c r="X36" i="38"/>
  <c r="Y36" i="38" s="1"/>
  <c r="V36" i="38"/>
  <c r="W36" i="38" s="1"/>
  <c r="T36" i="38"/>
  <c r="U36" i="38" s="1"/>
  <c r="R36" i="38"/>
  <c r="S36" i="38" s="1"/>
  <c r="Q36" i="38"/>
  <c r="P36" i="38"/>
  <c r="N36" i="38"/>
  <c r="O36" i="38" s="1"/>
  <c r="L36" i="38"/>
  <c r="M36" i="38" s="1"/>
  <c r="J36" i="38"/>
  <c r="K36" i="38" s="1"/>
  <c r="AY35" i="38"/>
  <c r="AR35" i="38"/>
  <c r="AO35" i="38"/>
  <c r="AM35" i="38"/>
  <c r="AL35" i="38"/>
  <c r="AJ35" i="38"/>
  <c r="AE35" i="38"/>
  <c r="AF35" i="38" s="1"/>
  <c r="AC35" i="38"/>
  <c r="AB35" i="38"/>
  <c r="X35" i="38"/>
  <c r="Y35" i="38" s="1"/>
  <c r="V35" i="38"/>
  <c r="W35" i="38" s="1"/>
  <c r="T35" i="38"/>
  <c r="U35" i="38" s="1"/>
  <c r="R35" i="38"/>
  <c r="S35" i="38" s="1"/>
  <c r="P35" i="38"/>
  <c r="Q35" i="38" s="1"/>
  <c r="N35" i="38"/>
  <c r="O35" i="38" s="1"/>
  <c r="L35" i="38"/>
  <c r="M35" i="38" s="1"/>
  <c r="J35" i="38"/>
  <c r="K35" i="38" s="1"/>
  <c r="AY34" i="38"/>
  <c r="AR34" i="38"/>
  <c r="AO34" i="38"/>
  <c r="AM34" i="38"/>
  <c r="AL34" i="38"/>
  <c r="AJ34" i="38"/>
  <c r="AF34" i="38"/>
  <c r="AE34" i="38"/>
  <c r="AC34" i="38"/>
  <c r="AB34" i="38"/>
  <c r="X34" i="38"/>
  <c r="Y34" i="38" s="1"/>
  <c r="V34" i="38"/>
  <c r="W34" i="38" s="1"/>
  <c r="T34" i="38"/>
  <c r="U34" i="38" s="1"/>
  <c r="R34" i="38"/>
  <c r="S34" i="38" s="1"/>
  <c r="P34" i="38"/>
  <c r="Q34" i="38" s="1"/>
  <c r="N34" i="38"/>
  <c r="O34" i="38" s="1"/>
  <c r="L34" i="38"/>
  <c r="M34" i="38" s="1"/>
  <c r="J34" i="38"/>
  <c r="K34" i="38" s="1"/>
  <c r="AY33" i="38"/>
  <c r="AR33" i="38"/>
  <c r="AO33" i="38"/>
  <c r="AM33" i="38"/>
  <c r="AL33" i="38"/>
  <c r="AJ33" i="38"/>
  <c r="AE33" i="38"/>
  <c r="AF33" i="38" s="1"/>
  <c r="AC33" i="38"/>
  <c r="AB33" i="38"/>
  <c r="X33" i="38"/>
  <c r="Y33" i="38" s="1"/>
  <c r="V33" i="38"/>
  <c r="W33" i="38" s="1"/>
  <c r="T33" i="38"/>
  <c r="U33" i="38" s="1"/>
  <c r="R33" i="38"/>
  <c r="S33" i="38" s="1"/>
  <c r="P33" i="38"/>
  <c r="Q33" i="38" s="1"/>
  <c r="N33" i="38"/>
  <c r="O33" i="38" s="1"/>
  <c r="L33" i="38"/>
  <c r="M33" i="38" s="1"/>
  <c r="J33" i="38"/>
  <c r="K33" i="38" s="1"/>
  <c r="AY32" i="38"/>
  <c r="AR32" i="38"/>
  <c r="AO32" i="38"/>
  <c r="AM32" i="38"/>
  <c r="AL32" i="38"/>
  <c r="AJ32" i="38"/>
  <c r="AE32" i="38"/>
  <c r="AF32" i="38" s="1"/>
  <c r="AC32" i="38"/>
  <c r="AB32" i="38"/>
  <c r="X32" i="38"/>
  <c r="Y32" i="38" s="1"/>
  <c r="V32" i="38"/>
  <c r="W32" i="38" s="1"/>
  <c r="T32" i="38"/>
  <c r="U32" i="38" s="1"/>
  <c r="R32" i="38"/>
  <c r="S32" i="38" s="1"/>
  <c r="Q32" i="38"/>
  <c r="P32" i="38"/>
  <c r="N32" i="38"/>
  <c r="O32" i="38" s="1"/>
  <c r="L32" i="38"/>
  <c r="M32" i="38" s="1"/>
  <c r="J32" i="38"/>
  <c r="K32" i="38" s="1"/>
  <c r="AY31" i="38"/>
  <c r="AX31" i="38"/>
  <c r="AT31" i="38"/>
  <c r="AR31" i="38"/>
  <c r="AO31" i="38"/>
  <c r="AM31" i="38"/>
  <c r="AL31" i="38"/>
  <c r="AJ31" i="38"/>
  <c r="AE31" i="38"/>
  <c r="AF31" i="38" s="1"/>
  <c r="AC31" i="38"/>
  <c r="AB31" i="38"/>
  <c r="Y31" i="38"/>
  <c r="X31" i="38"/>
  <c r="V31" i="38"/>
  <c r="W31" i="38" s="1"/>
  <c r="T31" i="38"/>
  <c r="U31" i="38" s="1"/>
  <c r="R31" i="38"/>
  <c r="S31" i="38" s="1"/>
  <c r="P31" i="38"/>
  <c r="Q31" i="38" s="1"/>
  <c r="O31" i="38"/>
  <c r="N31" i="38"/>
  <c r="L31" i="38"/>
  <c r="M31" i="38" s="1"/>
  <c r="J31" i="38"/>
  <c r="K31" i="38" s="1"/>
  <c r="AY30" i="38"/>
  <c r="AX30" i="38"/>
  <c r="AV30" i="38"/>
  <c r="AT30" i="38"/>
  <c r="AR30" i="38"/>
  <c r="AO30" i="38"/>
  <c r="AM30" i="38"/>
  <c r="AL30" i="38"/>
  <c r="AJ30" i="38"/>
  <c r="AE30" i="38"/>
  <c r="AF30" i="38" s="1"/>
  <c r="AC30" i="38"/>
  <c r="AB30" i="38"/>
  <c r="X30" i="38"/>
  <c r="Y30" i="38" s="1"/>
  <c r="V30" i="38"/>
  <c r="W30" i="38" s="1"/>
  <c r="T30" i="38"/>
  <c r="U30" i="38" s="1"/>
  <c r="R30" i="38"/>
  <c r="S30" i="38" s="1"/>
  <c r="P30" i="38"/>
  <c r="Q30" i="38" s="1"/>
  <c r="O30" i="38"/>
  <c r="N30" i="38"/>
  <c r="L30" i="38"/>
  <c r="M30" i="38" s="1"/>
  <c r="K30" i="38"/>
  <c r="J30" i="38"/>
  <c r="AY29" i="38"/>
  <c r="AX29" i="38"/>
  <c r="AV29" i="38"/>
  <c r="AT29" i="38"/>
  <c r="AR29" i="38"/>
  <c r="AO29" i="38"/>
  <c r="AM29" i="38"/>
  <c r="AL29" i="38"/>
  <c r="AJ29" i="38"/>
  <c r="AE29" i="38"/>
  <c r="AF29" i="38" s="1"/>
  <c r="AC29" i="38"/>
  <c r="AB29" i="38"/>
  <c r="Y29" i="38"/>
  <c r="X29" i="38"/>
  <c r="V29" i="38"/>
  <c r="W29" i="38" s="1"/>
  <c r="U29" i="38"/>
  <c r="T29" i="38"/>
  <c r="S29" i="38"/>
  <c r="R29" i="38"/>
  <c r="P29" i="38"/>
  <c r="Q29" i="38" s="1"/>
  <c r="N29" i="38"/>
  <c r="O29" i="38" s="1"/>
  <c r="L29" i="38"/>
  <c r="M29" i="38" s="1"/>
  <c r="J29" i="38"/>
  <c r="K29" i="38" s="1"/>
  <c r="AY28" i="38"/>
  <c r="AX28" i="38"/>
  <c r="AV28" i="38"/>
  <c r="AT28" i="38"/>
  <c r="AR28" i="38"/>
  <c r="AO28" i="38"/>
  <c r="AM28" i="38"/>
  <c r="AL28" i="38"/>
  <c r="AJ28" i="38"/>
  <c r="AF28" i="38"/>
  <c r="AE28" i="38"/>
  <c r="AC28" i="38"/>
  <c r="AB28" i="38"/>
  <c r="X28" i="38"/>
  <c r="Y28" i="38" s="1"/>
  <c r="V28" i="38"/>
  <c r="W28" i="38" s="1"/>
  <c r="T28" i="38"/>
  <c r="U28" i="38" s="1"/>
  <c r="R28" i="38"/>
  <c r="S28" i="38" s="1"/>
  <c r="P28" i="38"/>
  <c r="Q28" i="38" s="1"/>
  <c r="N28" i="38"/>
  <c r="O28" i="38" s="1"/>
  <c r="L28" i="38"/>
  <c r="M28" i="38" s="1"/>
  <c r="J28" i="38"/>
  <c r="K28" i="38" s="1"/>
  <c r="AY27" i="38"/>
  <c r="AX27" i="38"/>
  <c r="AV27" i="38"/>
  <c r="AT27" i="38"/>
  <c r="AR27" i="38"/>
  <c r="AO27" i="38"/>
  <c r="AM27" i="38"/>
  <c r="AL27" i="38"/>
  <c r="AJ27" i="38"/>
  <c r="AE27" i="38"/>
  <c r="AF27" i="38" s="1"/>
  <c r="AC27" i="38"/>
  <c r="AB27" i="38"/>
  <c r="Y27" i="38"/>
  <c r="X27" i="38"/>
  <c r="V27" i="38"/>
  <c r="W27" i="38" s="1"/>
  <c r="T27" i="38"/>
  <c r="U27" i="38" s="1"/>
  <c r="S27" i="38"/>
  <c r="R27" i="38"/>
  <c r="Q27" i="38"/>
  <c r="P27" i="38"/>
  <c r="N27" i="38"/>
  <c r="O27" i="38" s="1"/>
  <c r="L27" i="38"/>
  <c r="M27" i="38" s="1"/>
  <c r="K27" i="38"/>
  <c r="J27" i="38"/>
  <c r="AY26" i="38"/>
  <c r="AX26" i="38"/>
  <c r="AV26" i="38"/>
  <c r="AT26" i="38"/>
  <c r="AR26" i="38"/>
  <c r="AO26" i="38"/>
  <c r="AM26" i="38"/>
  <c r="AL26" i="38"/>
  <c r="AJ26" i="38"/>
  <c r="AE26" i="38"/>
  <c r="AF26" i="38" s="1"/>
  <c r="AC26" i="38"/>
  <c r="AB26" i="38"/>
  <c r="X26" i="38"/>
  <c r="Y26" i="38" s="1"/>
  <c r="V26" i="38"/>
  <c r="W26" i="38" s="1"/>
  <c r="T26" i="38"/>
  <c r="U26" i="38" s="1"/>
  <c r="R26" i="38"/>
  <c r="S26" i="38" s="1"/>
  <c r="P26" i="38"/>
  <c r="Q26" i="38" s="1"/>
  <c r="N26" i="38"/>
  <c r="O26" i="38" s="1"/>
  <c r="L26" i="38"/>
  <c r="M26" i="38" s="1"/>
  <c r="J26" i="38"/>
  <c r="K26" i="38" s="1"/>
  <c r="AY25" i="38"/>
  <c r="AX25" i="38"/>
  <c r="AV25" i="38"/>
  <c r="AT25" i="38"/>
  <c r="AR25" i="38"/>
  <c r="AO25" i="38"/>
  <c r="AM25" i="38"/>
  <c r="AL25" i="38"/>
  <c r="AJ25" i="38"/>
  <c r="AF25" i="38"/>
  <c r="AE25" i="38"/>
  <c r="AC25" i="38"/>
  <c r="AB25" i="38"/>
  <c r="X25" i="38"/>
  <c r="Y25" i="38" s="1"/>
  <c r="V25" i="38"/>
  <c r="W25" i="38" s="1"/>
  <c r="T25" i="38"/>
  <c r="U25" i="38" s="1"/>
  <c r="R25" i="38"/>
  <c r="S25" i="38" s="1"/>
  <c r="P25" i="38"/>
  <c r="Q25" i="38" s="1"/>
  <c r="N25" i="38"/>
  <c r="O25" i="38" s="1"/>
  <c r="L25" i="38"/>
  <c r="M25" i="38" s="1"/>
  <c r="J25" i="38"/>
  <c r="K25" i="38" s="1"/>
  <c r="AY24" i="38"/>
  <c r="AX24" i="38"/>
  <c r="AV24" i="38"/>
  <c r="AT24" i="38"/>
  <c r="AR24" i="38"/>
  <c r="AO24" i="38"/>
  <c r="AM24" i="38"/>
  <c r="AL24" i="38"/>
  <c r="AJ24" i="38"/>
  <c r="AF24" i="38"/>
  <c r="AE24" i="38"/>
  <c r="AC24" i="38"/>
  <c r="AB24" i="38"/>
  <c r="X24" i="38"/>
  <c r="Y24" i="38" s="1"/>
  <c r="W24" i="38"/>
  <c r="V24" i="38"/>
  <c r="U24" i="38"/>
  <c r="T24" i="38"/>
  <c r="R24" i="38"/>
  <c r="S24" i="38" s="1"/>
  <c r="Q24" i="38"/>
  <c r="P24" i="38"/>
  <c r="N24" i="38"/>
  <c r="O24" i="38" s="1"/>
  <c r="L24" i="38"/>
  <c r="M24" i="38" s="1"/>
  <c r="J24" i="38"/>
  <c r="K24" i="38" s="1"/>
  <c r="AY23" i="38"/>
  <c r="AV23" i="38"/>
  <c r="AT23" i="38"/>
  <c r="AR23" i="38"/>
  <c r="AO23" i="38"/>
  <c r="AM23" i="38"/>
  <c r="AL23" i="38"/>
  <c r="AJ23" i="38"/>
  <c r="AE23" i="38"/>
  <c r="AF23" i="38" s="1"/>
  <c r="AC23" i="38"/>
  <c r="AB23" i="38"/>
  <c r="X23" i="38"/>
  <c r="Y23" i="38" s="1"/>
  <c r="W23" i="38"/>
  <c r="V23" i="38"/>
  <c r="T23" i="38"/>
  <c r="U23" i="38" s="1"/>
  <c r="S23" i="38"/>
  <c r="R23" i="38"/>
  <c r="Q23" i="38"/>
  <c r="P23" i="38"/>
  <c r="N23" i="38"/>
  <c r="O23" i="38" s="1"/>
  <c r="L23" i="38"/>
  <c r="M23" i="38" s="1"/>
  <c r="K23" i="38"/>
  <c r="J23" i="38"/>
  <c r="AY22" i="38"/>
  <c r="AX22" i="38"/>
  <c r="AV22" i="38"/>
  <c r="AT22" i="38"/>
  <c r="AR22" i="38"/>
  <c r="AO22" i="38"/>
  <c r="AM22" i="38"/>
  <c r="AL22" i="38"/>
  <c r="AJ22" i="38"/>
  <c r="AF22" i="38"/>
  <c r="AE22" i="38"/>
  <c r="AC22" i="38"/>
  <c r="AB22" i="38"/>
  <c r="X22" i="38"/>
  <c r="Y22" i="38" s="1"/>
  <c r="V22" i="38"/>
  <c r="W22" i="38" s="1"/>
  <c r="U22" i="38"/>
  <c r="T22" i="38"/>
  <c r="R22" i="38"/>
  <c r="S22" i="38" s="1"/>
  <c r="P22" i="38"/>
  <c r="Q22" i="38" s="1"/>
  <c r="N22" i="38"/>
  <c r="O22" i="38" s="1"/>
  <c r="M22" i="38"/>
  <c r="L22" i="38"/>
  <c r="J22" i="38"/>
  <c r="K22" i="38" s="1"/>
  <c r="AY21" i="38"/>
  <c r="AX21" i="38"/>
  <c r="AV21" i="38"/>
  <c r="AT21" i="38"/>
  <c r="AR21" i="38"/>
  <c r="AO21" i="38"/>
  <c r="AM21" i="38"/>
  <c r="AL21" i="38"/>
  <c r="AJ21" i="38"/>
  <c r="AF21" i="38"/>
  <c r="AE21" i="38"/>
  <c r="AC21" i="38"/>
  <c r="AB21" i="38"/>
  <c r="X21" i="38"/>
  <c r="Y21" i="38" s="1"/>
  <c r="W21" i="38"/>
  <c r="V21" i="38"/>
  <c r="U21" i="38"/>
  <c r="T21" i="38"/>
  <c r="R21" i="38"/>
  <c r="S21" i="38" s="1"/>
  <c r="Q21" i="38"/>
  <c r="P21" i="38"/>
  <c r="O21" i="38"/>
  <c r="N21" i="38"/>
  <c r="L21" i="38"/>
  <c r="M21" i="38" s="1"/>
  <c r="J21" i="38"/>
  <c r="K21" i="38" s="1"/>
  <c r="AY20" i="38"/>
  <c r="AX20" i="38"/>
  <c r="AV20" i="38"/>
  <c r="AT20" i="38"/>
  <c r="AR20" i="38"/>
  <c r="AO20" i="38"/>
  <c r="AM20" i="38"/>
  <c r="AL20" i="38"/>
  <c r="AJ20" i="38"/>
  <c r="AE20" i="38"/>
  <c r="AF20" i="38" s="1"/>
  <c r="AC20" i="38"/>
  <c r="AB20" i="38"/>
  <c r="X20" i="38"/>
  <c r="Y20" i="38" s="1"/>
  <c r="V20" i="38"/>
  <c r="W20" i="38" s="1"/>
  <c r="T20" i="38"/>
  <c r="U20" i="38" s="1"/>
  <c r="R20" i="38"/>
  <c r="S20" i="38" s="1"/>
  <c r="P20" i="38"/>
  <c r="Q20" i="38" s="1"/>
  <c r="N20" i="38"/>
  <c r="O20" i="38" s="1"/>
  <c r="L20" i="38"/>
  <c r="M20" i="38" s="1"/>
  <c r="J20" i="38"/>
  <c r="K20" i="38" s="1"/>
  <c r="AY19" i="38"/>
  <c r="AX19" i="38"/>
  <c r="AV19" i="38"/>
  <c r="AT19" i="38"/>
  <c r="AR19" i="38"/>
  <c r="AO19" i="38"/>
  <c r="AM19" i="38"/>
  <c r="AL19" i="38"/>
  <c r="AJ19" i="38"/>
  <c r="AE19" i="38"/>
  <c r="AF19" i="38" s="1"/>
  <c r="AC19" i="38"/>
  <c r="AB19" i="38"/>
  <c r="X19" i="38"/>
  <c r="Y19" i="38" s="1"/>
  <c r="V19" i="38"/>
  <c r="W19" i="38" s="1"/>
  <c r="T19" i="38"/>
  <c r="U19" i="38" s="1"/>
  <c r="S19" i="38"/>
  <c r="R19" i="38"/>
  <c r="P19" i="38"/>
  <c r="Q19" i="38" s="1"/>
  <c r="O19" i="38"/>
  <c r="N19" i="38"/>
  <c r="M19" i="38"/>
  <c r="L19" i="38"/>
  <c r="J19" i="38"/>
  <c r="K19" i="38" s="1"/>
  <c r="AY18" i="38"/>
  <c r="AX18" i="38"/>
  <c r="AV18" i="38"/>
  <c r="AT18" i="38"/>
  <c r="AR18" i="38"/>
  <c r="AO18" i="38"/>
  <c r="AM18" i="38"/>
  <c r="AL18" i="38"/>
  <c r="AJ18" i="38"/>
  <c r="AE18" i="38"/>
  <c r="AF18" i="38" s="1"/>
  <c r="AC18" i="38"/>
  <c r="AB18" i="38"/>
  <c r="X18" i="38"/>
  <c r="Y18" i="38" s="1"/>
  <c r="V18" i="38"/>
  <c r="W18" i="38" s="1"/>
  <c r="T18" i="38"/>
  <c r="U18" i="38" s="1"/>
  <c r="R18" i="38"/>
  <c r="S18" i="38" s="1"/>
  <c r="Q18" i="38"/>
  <c r="P18" i="38"/>
  <c r="N18" i="38"/>
  <c r="O18" i="38" s="1"/>
  <c r="L18" i="38"/>
  <c r="M18" i="38" s="1"/>
  <c r="J18" i="38"/>
  <c r="K18" i="38" s="1"/>
  <c r="AY17" i="38"/>
  <c r="AT17" i="38"/>
  <c r="AR17" i="38"/>
  <c r="AO17" i="38"/>
  <c r="AM17" i="38"/>
  <c r="AL17" i="38"/>
  <c r="AJ17" i="38"/>
  <c r="AF17" i="38"/>
  <c r="AE17" i="38"/>
  <c r="AC17" i="38"/>
  <c r="AB17" i="38"/>
  <c r="X17" i="38"/>
  <c r="Y17" i="38" s="1"/>
  <c r="V17" i="38"/>
  <c r="W17" i="38" s="1"/>
  <c r="T17" i="38"/>
  <c r="U17" i="38" s="1"/>
  <c r="R17" i="38"/>
  <c r="S17" i="38" s="1"/>
  <c r="Q17" i="38"/>
  <c r="P17" i="38"/>
  <c r="N17" i="38"/>
  <c r="O17" i="38" s="1"/>
  <c r="L17" i="38"/>
  <c r="M17" i="38" s="1"/>
  <c r="K17" i="38"/>
  <c r="J17" i="38"/>
  <c r="AY16" i="38"/>
  <c r="AX16" i="38"/>
  <c r="AV16" i="38"/>
  <c r="AT16" i="38"/>
  <c r="AR16" i="38"/>
  <c r="AO16" i="38"/>
  <c r="AM16" i="38"/>
  <c r="AL16" i="38"/>
  <c r="AJ16" i="38"/>
  <c r="AE16" i="38"/>
  <c r="AF16" i="38" s="1"/>
  <c r="AC16" i="38"/>
  <c r="AB16" i="38"/>
  <c r="X16" i="38"/>
  <c r="Y16" i="38" s="1"/>
  <c r="V16" i="38"/>
  <c r="W16" i="38" s="1"/>
  <c r="T16" i="38"/>
  <c r="U16" i="38" s="1"/>
  <c r="R16" i="38"/>
  <c r="S16" i="38" s="1"/>
  <c r="P16" i="38"/>
  <c r="Q16" i="38" s="1"/>
  <c r="N16" i="38"/>
  <c r="O16" i="38" s="1"/>
  <c r="L16" i="38"/>
  <c r="M16" i="38" s="1"/>
  <c r="J16" i="38"/>
  <c r="K16" i="38" s="1"/>
  <c r="AY15" i="38"/>
  <c r="AX15" i="38"/>
  <c r="AV15" i="38"/>
  <c r="AT15" i="38"/>
  <c r="AR15" i="38"/>
  <c r="AO15" i="38"/>
  <c r="AM15" i="38"/>
  <c r="AL15" i="38"/>
  <c r="AJ15" i="38"/>
  <c r="AE15" i="38"/>
  <c r="AF15" i="38" s="1"/>
  <c r="AC15" i="38"/>
  <c r="AB15" i="38"/>
  <c r="Y15" i="38"/>
  <c r="X15" i="38"/>
  <c r="V15" i="38"/>
  <c r="W15" i="38" s="1"/>
  <c r="T15" i="38"/>
  <c r="U15" i="38" s="1"/>
  <c r="S15" i="38"/>
  <c r="R15" i="38"/>
  <c r="P15" i="38"/>
  <c r="Q15" i="38" s="1"/>
  <c r="N15" i="38"/>
  <c r="O15" i="38" s="1"/>
  <c r="L15" i="38"/>
  <c r="M15" i="38" s="1"/>
  <c r="J15" i="38"/>
  <c r="K15" i="38" s="1"/>
  <c r="AY14" i="38"/>
  <c r="AX14" i="38"/>
  <c r="AV14" i="38"/>
  <c r="AT14" i="38"/>
  <c r="AR14" i="38"/>
  <c r="AO14" i="38"/>
  <c r="AM14" i="38"/>
  <c r="AL14" i="38"/>
  <c r="AJ14" i="38"/>
  <c r="AE14" i="38"/>
  <c r="AF14" i="38" s="1"/>
  <c r="AC14" i="38"/>
  <c r="AB14" i="38"/>
  <c r="X14" i="38"/>
  <c r="Y14" i="38" s="1"/>
  <c r="V14" i="38"/>
  <c r="W14" i="38" s="1"/>
  <c r="U14" i="38"/>
  <c r="T14" i="38"/>
  <c r="R14" i="38"/>
  <c r="S14" i="38" s="1"/>
  <c r="P14" i="38"/>
  <c r="Q14" i="38" s="1"/>
  <c r="N14" i="38"/>
  <c r="O14" i="38" s="1"/>
  <c r="L14" i="38"/>
  <c r="M14" i="38" s="1"/>
  <c r="J14" i="38"/>
  <c r="K14" i="38" s="1"/>
  <c r="AY13" i="38"/>
  <c r="AX13" i="38"/>
  <c r="AV13" i="38"/>
  <c r="AT13" i="38"/>
  <c r="AR13" i="38"/>
  <c r="AO13" i="38"/>
  <c r="AM13" i="38"/>
  <c r="AL13" i="38"/>
  <c r="AJ13" i="38"/>
  <c r="AE13" i="38"/>
  <c r="AF13" i="38" s="1"/>
  <c r="AC13" i="38"/>
  <c r="AB13" i="38"/>
  <c r="Y13" i="38"/>
  <c r="X13" i="38"/>
  <c r="W13" i="38"/>
  <c r="V13" i="38"/>
  <c r="T13" i="38"/>
  <c r="U13" i="38" s="1"/>
  <c r="R13" i="38"/>
  <c r="S13" i="38" s="1"/>
  <c r="P13" i="38"/>
  <c r="Q13" i="38" s="1"/>
  <c r="N13" i="38"/>
  <c r="O13" i="38" s="1"/>
  <c r="M13" i="38"/>
  <c r="L13" i="38"/>
  <c r="J13" i="38"/>
  <c r="K13" i="38" s="1"/>
  <c r="AY12" i="38"/>
  <c r="AR12" i="38"/>
  <c r="AO12" i="38"/>
  <c r="AM12" i="38"/>
  <c r="AL12" i="38"/>
  <c r="AJ12" i="38"/>
  <c r="AE12" i="38"/>
  <c r="AF12" i="38" s="1"/>
  <c r="AC12" i="38"/>
  <c r="AB12" i="38"/>
  <c r="X12" i="38"/>
  <c r="Y12" i="38" s="1"/>
  <c r="V12" i="38"/>
  <c r="W12" i="38" s="1"/>
  <c r="T12" i="38"/>
  <c r="U12" i="38" s="1"/>
  <c r="R12" i="38"/>
  <c r="S12" i="38" s="1"/>
  <c r="P12" i="38"/>
  <c r="Q12" i="38" s="1"/>
  <c r="N12" i="38"/>
  <c r="O12" i="38" s="1"/>
  <c r="L12" i="38"/>
  <c r="M12" i="38" s="1"/>
  <c r="K12" i="38"/>
  <c r="J12" i="38"/>
  <c r="AY11" i="38"/>
  <c r="AR11" i="38"/>
  <c r="AO11" i="38"/>
  <c r="AM11" i="38"/>
  <c r="AL11" i="38"/>
  <c r="AJ11" i="38"/>
  <c r="AE11" i="38"/>
  <c r="AF11" i="38" s="1"/>
  <c r="AC11" i="38"/>
  <c r="AB11" i="38"/>
  <c r="X11" i="38"/>
  <c r="Y11" i="38" s="1"/>
  <c r="W11" i="38"/>
  <c r="V11" i="38"/>
  <c r="U11" i="38"/>
  <c r="T11" i="38"/>
  <c r="R11" i="38"/>
  <c r="S11" i="38" s="1"/>
  <c r="P11" i="38"/>
  <c r="Q11" i="38" s="1"/>
  <c r="O11" i="38"/>
  <c r="N11" i="38"/>
  <c r="L11" i="38"/>
  <c r="M11" i="38" s="1"/>
  <c r="J11" i="38"/>
  <c r="K11" i="38" s="1"/>
  <c r="AY10" i="38"/>
  <c r="AR10" i="38"/>
  <c r="AO10" i="38"/>
  <c r="AM10" i="38"/>
  <c r="AL10" i="38"/>
  <c r="AJ10" i="38"/>
  <c r="AE10" i="38"/>
  <c r="AF10" i="38" s="1"/>
  <c r="AC10" i="38"/>
  <c r="AB10" i="38"/>
  <c r="Y10" i="38"/>
  <c r="X10" i="38"/>
  <c r="V10" i="38"/>
  <c r="W10" i="38" s="1"/>
  <c r="T10" i="38"/>
  <c r="U10" i="38" s="1"/>
  <c r="R10" i="38"/>
  <c r="S10" i="38" s="1"/>
  <c r="Q10" i="38"/>
  <c r="P10" i="38"/>
  <c r="N10" i="38"/>
  <c r="O10" i="38" s="1"/>
  <c r="L10" i="38"/>
  <c r="M10" i="38" s="1"/>
  <c r="J10" i="38"/>
  <c r="K10" i="38" s="1"/>
  <c r="AY9" i="38"/>
  <c r="AR9" i="38"/>
  <c r="AO9" i="38"/>
  <c r="AM9" i="38"/>
  <c r="AL9" i="38"/>
  <c r="AJ9" i="38"/>
  <c r="AE9" i="38"/>
  <c r="AF9" i="38" s="1"/>
  <c r="AC9" i="38"/>
  <c r="AB9" i="38"/>
  <c r="Y9" i="38"/>
  <c r="X9" i="38"/>
  <c r="V9" i="38"/>
  <c r="W9" i="38" s="1"/>
  <c r="U9" i="38"/>
  <c r="T9" i="38"/>
  <c r="S9" i="38"/>
  <c r="R9" i="38"/>
  <c r="P9" i="38"/>
  <c r="Q9" i="38" s="1"/>
  <c r="N9" i="38"/>
  <c r="O9" i="38" s="1"/>
  <c r="L9" i="38"/>
  <c r="M9" i="38" s="1"/>
  <c r="J9" i="38"/>
  <c r="K9" i="38" s="1"/>
  <c r="AY8" i="38"/>
  <c r="AR8" i="38"/>
  <c r="AO8" i="38"/>
  <c r="AM8" i="38"/>
  <c r="AL8" i="38"/>
  <c r="AJ8" i="38"/>
  <c r="AE8" i="38"/>
  <c r="AF8" i="38" s="1"/>
  <c r="AC8" i="38"/>
  <c r="AB8" i="38"/>
  <c r="X8" i="38"/>
  <c r="Y8" i="38" s="1"/>
  <c r="W8" i="38"/>
  <c r="V8" i="38"/>
  <c r="T8" i="38"/>
  <c r="U8" i="38" s="1"/>
  <c r="R8" i="38"/>
  <c r="S8" i="38" s="1"/>
  <c r="P8" i="38"/>
  <c r="Q8" i="38" s="1"/>
  <c r="O8" i="38"/>
  <c r="N8" i="38"/>
  <c r="L8" i="38"/>
  <c r="M8" i="38" s="1"/>
  <c r="J8" i="38"/>
  <c r="K8" i="38" s="1"/>
  <c r="AY7" i="38"/>
  <c r="AR7" i="38"/>
  <c r="AO7" i="38"/>
  <c r="AM7" i="38"/>
  <c r="AL7" i="38"/>
  <c r="AJ7" i="38"/>
  <c r="AE7" i="38"/>
  <c r="AF7" i="38" s="1"/>
  <c r="AC7" i="38"/>
  <c r="AB7" i="38"/>
  <c r="X7" i="38"/>
  <c r="Y7" i="38" s="1"/>
  <c r="W7" i="38"/>
  <c r="V7" i="38"/>
  <c r="T7" i="38"/>
  <c r="U7" i="38" s="1"/>
  <c r="S7" i="38"/>
  <c r="R7" i="38"/>
  <c r="Q7" i="38"/>
  <c r="P7" i="38"/>
  <c r="N7" i="38"/>
  <c r="O7" i="38" s="1"/>
  <c r="L7" i="38"/>
  <c r="M7" i="38" s="1"/>
  <c r="K7" i="38"/>
  <c r="J7" i="38"/>
  <c r="AY6" i="38"/>
  <c r="AX6" i="38"/>
  <c r="AX17" i="38" s="1"/>
  <c r="AW6" i="38"/>
  <c r="AV6" i="38"/>
  <c r="AV17" i="38" s="1"/>
  <c r="AU6" i="38"/>
  <c r="AT6" i="38"/>
  <c r="AS6" i="38"/>
  <c r="AR6" i="38"/>
  <c r="AO6" i="38"/>
  <c r="AM6" i="38"/>
  <c r="AL6" i="38"/>
  <c r="AJ6" i="38"/>
  <c r="AF6" i="38"/>
  <c r="AE6" i="38"/>
  <c r="AC6" i="38"/>
  <c r="AB6" i="38"/>
  <c r="X6" i="38"/>
  <c r="Y6" i="38" s="1"/>
  <c r="V6" i="38"/>
  <c r="W6" i="38" s="1"/>
  <c r="T6" i="38"/>
  <c r="U6" i="38" s="1"/>
  <c r="R6" i="38"/>
  <c r="S6" i="38" s="1"/>
  <c r="Q6" i="38"/>
  <c r="P6" i="38"/>
  <c r="N6" i="38"/>
  <c r="O6" i="38" s="1"/>
  <c r="L6" i="38"/>
  <c r="M6" i="38" s="1"/>
  <c r="K6" i="38"/>
  <c r="J6" i="38"/>
  <c r="AY5" i="38"/>
  <c r="AR5" i="38"/>
  <c r="AO5" i="38"/>
  <c r="AC5" i="38"/>
  <c r="AB5" i="38"/>
  <c r="X5" i="38"/>
  <c r="Y5" i="38" s="1"/>
  <c r="V5" i="38"/>
  <c r="W5" i="38" s="1"/>
  <c r="T5" i="38"/>
  <c r="U5" i="38" s="1"/>
  <c r="R5" i="38"/>
  <c r="S5" i="38" s="1"/>
  <c r="P5" i="38"/>
  <c r="Q5" i="38" s="1"/>
  <c r="N5" i="38"/>
  <c r="O5" i="38" s="1"/>
  <c r="L5" i="38"/>
  <c r="M5" i="38" s="1"/>
  <c r="J5" i="38"/>
  <c r="K5" i="38" s="1"/>
  <c r="AI3" i="38"/>
  <c r="AH3" i="38"/>
  <c r="AG3" i="38"/>
  <c r="AZ3" i="38"/>
  <c r="AK3" i="38"/>
  <c r="AA3" i="38"/>
  <c r="AR111" i="37"/>
  <c r="AQ111" i="37"/>
  <c r="AP111" i="37"/>
  <c r="AO111" i="37"/>
  <c r="AM111" i="37"/>
  <c r="AL111" i="37"/>
  <c r="AJ111" i="37"/>
  <c r="AF111" i="37"/>
  <c r="AE111" i="37"/>
  <c r="AC111" i="37"/>
  <c r="AB111" i="37"/>
  <c r="X111" i="37"/>
  <c r="Y111" i="37" s="1"/>
  <c r="V111" i="37"/>
  <c r="W111" i="37" s="1"/>
  <c r="T111" i="37"/>
  <c r="U111" i="37" s="1"/>
  <c r="S111" i="37"/>
  <c r="R111" i="37"/>
  <c r="P111" i="37"/>
  <c r="Q111" i="37" s="1"/>
  <c r="N111" i="37"/>
  <c r="O111" i="37" s="1"/>
  <c r="L111" i="37"/>
  <c r="M111" i="37" s="1"/>
  <c r="K111" i="37"/>
  <c r="J111" i="37"/>
  <c r="AR110" i="37"/>
  <c r="AQ110" i="37"/>
  <c r="AP110" i="37"/>
  <c r="AO110" i="37"/>
  <c r="AM110" i="37"/>
  <c r="AL110" i="37"/>
  <c r="AJ110" i="37"/>
  <c r="AE110" i="37"/>
  <c r="AF110" i="37" s="1"/>
  <c r="AC110" i="37"/>
  <c r="AB110" i="37"/>
  <c r="Y110" i="37"/>
  <c r="X110" i="37"/>
  <c r="V110" i="37"/>
  <c r="W110" i="37" s="1"/>
  <c r="U110" i="37"/>
  <c r="T110" i="37"/>
  <c r="S110" i="37"/>
  <c r="R110" i="37"/>
  <c r="Q110" i="37"/>
  <c r="P110" i="37"/>
  <c r="N110" i="37"/>
  <c r="O110" i="37" s="1"/>
  <c r="M110" i="37"/>
  <c r="L110" i="37"/>
  <c r="K110" i="37"/>
  <c r="J110" i="37"/>
  <c r="AR109" i="37"/>
  <c r="AQ109" i="37"/>
  <c r="AP109" i="37"/>
  <c r="AO109" i="37"/>
  <c r="AM109" i="37"/>
  <c r="AL109" i="37"/>
  <c r="AJ109" i="37"/>
  <c r="AF109" i="37"/>
  <c r="AE109" i="37"/>
  <c r="AC109" i="37"/>
  <c r="AB109" i="37"/>
  <c r="X109" i="37"/>
  <c r="Y109" i="37" s="1"/>
  <c r="W109" i="37"/>
  <c r="V109" i="37"/>
  <c r="U109" i="37"/>
  <c r="T109" i="37"/>
  <c r="R109" i="37"/>
  <c r="S109" i="37" s="1"/>
  <c r="P109" i="37"/>
  <c r="Q109" i="37" s="1"/>
  <c r="O109" i="37"/>
  <c r="N109" i="37"/>
  <c r="M109" i="37"/>
  <c r="L109" i="37"/>
  <c r="J109" i="37"/>
  <c r="K109" i="37" s="1"/>
  <c r="AR108" i="37"/>
  <c r="AQ108" i="37"/>
  <c r="AP108" i="37"/>
  <c r="AO108" i="37"/>
  <c r="AM108" i="37"/>
  <c r="AL108" i="37"/>
  <c r="AJ108" i="37"/>
  <c r="AF108" i="37"/>
  <c r="AE108" i="37"/>
  <c r="AC108" i="37"/>
  <c r="AB108" i="37"/>
  <c r="X108" i="37"/>
  <c r="Y108" i="37" s="1"/>
  <c r="W108" i="37"/>
  <c r="V108" i="37"/>
  <c r="U108" i="37"/>
  <c r="T108" i="37"/>
  <c r="S108" i="37"/>
  <c r="R108" i="37"/>
  <c r="P108" i="37"/>
  <c r="Q108" i="37" s="1"/>
  <c r="N108" i="37"/>
  <c r="O108" i="37" s="1"/>
  <c r="M108" i="37"/>
  <c r="L108" i="37"/>
  <c r="K108" i="37"/>
  <c r="J108" i="37"/>
  <c r="AR107" i="37"/>
  <c r="AQ107" i="37"/>
  <c r="AP107" i="37"/>
  <c r="AO107" i="37"/>
  <c r="AM107" i="37"/>
  <c r="AL107" i="37"/>
  <c r="AJ107" i="37"/>
  <c r="AF107" i="37"/>
  <c r="AE107" i="37"/>
  <c r="AC107" i="37"/>
  <c r="AB107" i="37"/>
  <c r="X107" i="37"/>
  <c r="Y107" i="37" s="1"/>
  <c r="W107" i="37"/>
  <c r="V107" i="37"/>
  <c r="U107" i="37"/>
  <c r="T107" i="37"/>
  <c r="R107" i="37"/>
  <c r="S107" i="37" s="1"/>
  <c r="Q107" i="37"/>
  <c r="P107" i="37"/>
  <c r="O107" i="37"/>
  <c r="N107" i="37"/>
  <c r="M107" i="37"/>
  <c r="L107" i="37"/>
  <c r="J107" i="37"/>
  <c r="K107" i="37" s="1"/>
  <c r="AR106" i="37"/>
  <c r="AQ106" i="37"/>
  <c r="AP106" i="37"/>
  <c r="AO106" i="37"/>
  <c r="AM106" i="37"/>
  <c r="AL106" i="37"/>
  <c r="AJ106" i="37"/>
  <c r="AF106" i="37"/>
  <c r="AE106" i="37"/>
  <c r="AC106" i="37"/>
  <c r="AB106" i="37"/>
  <c r="X106" i="37"/>
  <c r="Y106" i="37" s="1"/>
  <c r="W106" i="37"/>
  <c r="V106" i="37"/>
  <c r="U106" i="37"/>
  <c r="T106" i="37"/>
  <c r="R106" i="37"/>
  <c r="S106" i="37" s="1"/>
  <c r="Q106" i="37"/>
  <c r="P106" i="37"/>
  <c r="O106" i="37"/>
  <c r="N106" i="37"/>
  <c r="M106" i="37"/>
  <c r="L106" i="37"/>
  <c r="J106" i="37"/>
  <c r="K106" i="37" s="1"/>
  <c r="AR105" i="37"/>
  <c r="AQ105" i="37"/>
  <c r="AP105" i="37"/>
  <c r="AO105" i="37"/>
  <c r="AM105" i="37"/>
  <c r="AL105" i="37"/>
  <c r="AJ105" i="37"/>
  <c r="AE105" i="37"/>
  <c r="AF105" i="37" s="1"/>
  <c r="AC105" i="37"/>
  <c r="AB105" i="37"/>
  <c r="Y105" i="37"/>
  <c r="X105" i="37"/>
  <c r="W105" i="37"/>
  <c r="V105" i="37"/>
  <c r="T105" i="37"/>
  <c r="U105" i="37" s="1"/>
  <c r="R105" i="37"/>
  <c r="S105" i="37" s="1"/>
  <c r="Q105" i="37"/>
  <c r="P105" i="37"/>
  <c r="O105" i="37"/>
  <c r="N105" i="37"/>
  <c r="L105" i="37"/>
  <c r="M105" i="37" s="1"/>
  <c r="K105" i="37"/>
  <c r="J105" i="37"/>
  <c r="AY104" i="37"/>
  <c r="AR104" i="37"/>
  <c r="AQ104" i="37"/>
  <c r="AP104" i="37"/>
  <c r="AO104" i="37"/>
  <c r="AM104" i="37"/>
  <c r="AL104" i="37"/>
  <c r="AJ104" i="37"/>
  <c r="AF104" i="37"/>
  <c r="AE104" i="37"/>
  <c r="AC104" i="37"/>
  <c r="AB104" i="37"/>
  <c r="X104" i="37"/>
  <c r="Y104" i="37" s="1"/>
  <c r="W104" i="37"/>
  <c r="V104" i="37"/>
  <c r="U104" i="37"/>
  <c r="T104" i="37"/>
  <c r="S104" i="37"/>
  <c r="R104" i="37"/>
  <c r="P104" i="37"/>
  <c r="Q104" i="37" s="1"/>
  <c r="O104" i="37"/>
  <c r="N104" i="37"/>
  <c r="M104" i="37"/>
  <c r="L104" i="37"/>
  <c r="K104" i="37"/>
  <c r="J104" i="37"/>
  <c r="AY103" i="37"/>
  <c r="AR103" i="37"/>
  <c r="AQ103" i="37"/>
  <c r="AP103" i="37"/>
  <c r="AO103" i="37"/>
  <c r="AM103" i="37"/>
  <c r="AL103" i="37"/>
  <c r="AJ103" i="37"/>
  <c r="AE103" i="37"/>
  <c r="AF103" i="37" s="1"/>
  <c r="AC103" i="37"/>
  <c r="AB103" i="37"/>
  <c r="Y103" i="37"/>
  <c r="X103" i="37"/>
  <c r="W103" i="37"/>
  <c r="V103" i="37"/>
  <c r="T103" i="37"/>
  <c r="U103" i="37" s="1"/>
  <c r="S103" i="37"/>
  <c r="R103" i="37"/>
  <c r="Q103" i="37"/>
  <c r="P103" i="37"/>
  <c r="O103" i="37"/>
  <c r="N103" i="37"/>
  <c r="L103" i="37"/>
  <c r="M103" i="37" s="1"/>
  <c r="J103" i="37"/>
  <c r="K103" i="37" s="1"/>
  <c r="AY102" i="37"/>
  <c r="AR102" i="37"/>
  <c r="AQ102" i="37"/>
  <c r="AP102" i="37"/>
  <c r="AO102" i="37"/>
  <c r="AM102" i="37"/>
  <c r="AL102" i="37"/>
  <c r="AJ102" i="37"/>
  <c r="AF102" i="37"/>
  <c r="AE102" i="37"/>
  <c r="AC102" i="37"/>
  <c r="AB102" i="37"/>
  <c r="X102" i="37"/>
  <c r="Y102" i="37" s="1"/>
  <c r="V102" i="37"/>
  <c r="W102" i="37" s="1"/>
  <c r="U102" i="37"/>
  <c r="T102" i="37"/>
  <c r="S102" i="37"/>
  <c r="R102" i="37"/>
  <c r="P102" i="37"/>
  <c r="Q102" i="37" s="1"/>
  <c r="N102" i="37"/>
  <c r="O102" i="37" s="1"/>
  <c r="M102" i="37"/>
  <c r="L102" i="37"/>
  <c r="K102" i="37"/>
  <c r="J102" i="37"/>
  <c r="AY101" i="37"/>
  <c r="AR101" i="37"/>
  <c r="AQ101" i="37"/>
  <c r="AP101" i="37"/>
  <c r="AO101" i="37"/>
  <c r="AM101" i="37"/>
  <c r="AL101" i="37"/>
  <c r="AJ101" i="37"/>
  <c r="AE101" i="37"/>
  <c r="AF101" i="37" s="1"/>
  <c r="AC101" i="37"/>
  <c r="AB101" i="37"/>
  <c r="Y101" i="37"/>
  <c r="X101" i="37"/>
  <c r="W101" i="37"/>
  <c r="V101" i="37"/>
  <c r="T101" i="37"/>
  <c r="U101" i="37" s="1"/>
  <c r="R101" i="37"/>
  <c r="S101" i="37" s="1"/>
  <c r="Q101" i="37"/>
  <c r="P101" i="37"/>
  <c r="O101" i="37"/>
  <c r="N101" i="37"/>
  <c r="L101" i="37"/>
  <c r="M101" i="37" s="1"/>
  <c r="K101" i="37"/>
  <c r="J101" i="37"/>
  <c r="AY100" i="37"/>
  <c r="AR100" i="37"/>
  <c r="AQ100" i="37"/>
  <c r="AP100" i="37"/>
  <c r="AO100" i="37"/>
  <c r="AM100" i="37"/>
  <c r="AL100" i="37"/>
  <c r="AJ100" i="37"/>
  <c r="AE100" i="37"/>
  <c r="AF100" i="37" s="1"/>
  <c r="AC100" i="37"/>
  <c r="AB100" i="37"/>
  <c r="X100" i="37"/>
  <c r="Y100" i="37" s="1"/>
  <c r="W100" i="37"/>
  <c r="V100" i="37"/>
  <c r="U100" i="37"/>
  <c r="T100" i="37"/>
  <c r="R100" i="37"/>
  <c r="S100" i="37" s="1"/>
  <c r="P100" i="37"/>
  <c r="Q100" i="37" s="1"/>
  <c r="N100" i="37"/>
  <c r="O100" i="37" s="1"/>
  <c r="M100" i="37"/>
  <c r="L100" i="37"/>
  <c r="J100" i="37"/>
  <c r="K100" i="37" s="1"/>
  <c r="AY99" i="37"/>
  <c r="AR99" i="37"/>
  <c r="AQ99" i="37"/>
  <c r="AP99" i="37"/>
  <c r="AO99" i="37"/>
  <c r="AM99" i="37"/>
  <c r="AL99" i="37"/>
  <c r="AJ99" i="37"/>
  <c r="AE99" i="37"/>
  <c r="AF99" i="37" s="1"/>
  <c r="AC99" i="37"/>
  <c r="AB99" i="37"/>
  <c r="X99" i="37"/>
  <c r="Y99" i="37" s="1"/>
  <c r="V99" i="37"/>
  <c r="W99" i="37" s="1"/>
  <c r="T99" i="37"/>
  <c r="U99" i="37" s="1"/>
  <c r="S99" i="37"/>
  <c r="R99" i="37"/>
  <c r="Q99" i="37"/>
  <c r="P99" i="37"/>
  <c r="N99" i="37"/>
  <c r="O99" i="37" s="1"/>
  <c r="L99" i="37"/>
  <c r="M99" i="37" s="1"/>
  <c r="K99" i="37"/>
  <c r="J99" i="37"/>
  <c r="AY98" i="37"/>
  <c r="AR98" i="37"/>
  <c r="AO98" i="37"/>
  <c r="AM98" i="37"/>
  <c r="AL98" i="37"/>
  <c r="AJ98" i="37"/>
  <c r="AE98" i="37"/>
  <c r="AF98" i="37" s="1"/>
  <c r="AC98" i="37"/>
  <c r="AB98" i="37"/>
  <c r="X98" i="37"/>
  <c r="Y98" i="37" s="1"/>
  <c r="V98" i="37"/>
  <c r="W98" i="37" s="1"/>
  <c r="T98" i="37"/>
  <c r="U98" i="37" s="1"/>
  <c r="R98" i="37"/>
  <c r="S98" i="37" s="1"/>
  <c r="P98" i="37"/>
  <c r="Q98" i="37" s="1"/>
  <c r="N98" i="37"/>
  <c r="O98" i="37" s="1"/>
  <c r="M98" i="37"/>
  <c r="L98" i="37"/>
  <c r="J98" i="37"/>
  <c r="K98" i="37" s="1"/>
  <c r="AY97" i="37"/>
  <c r="AR97" i="37"/>
  <c r="AO97" i="37"/>
  <c r="AM97" i="37"/>
  <c r="AL97" i="37"/>
  <c r="AJ97" i="37"/>
  <c r="AE97" i="37"/>
  <c r="AF97" i="37" s="1"/>
  <c r="AC97" i="37"/>
  <c r="AB97" i="37"/>
  <c r="X97" i="37"/>
  <c r="Y97" i="37" s="1"/>
  <c r="V97" i="37"/>
  <c r="W97" i="37" s="1"/>
  <c r="T97" i="37"/>
  <c r="U97" i="37" s="1"/>
  <c r="R97" i="37"/>
  <c r="S97" i="37" s="1"/>
  <c r="P97" i="37"/>
  <c r="Q97" i="37" s="1"/>
  <c r="N97" i="37"/>
  <c r="O97" i="37" s="1"/>
  <c r="L97" i="37"/>
  <c r="M97" i="37" s="1"/>
  <c r="J97" i="37"/>
  <c r="K97" i="37" s="1"/>
  <c r="AY96" i="37"/>
  <c r="AR96" i="37"/>
  <c r="AO96" i="37"/>
  <c r="AM96" i="37"/>
  <c r="AL96" i="37"/>
  <c r="AJ96" i="37"/>
  <c r="AF96" i="37"/>
  <c r="AE96" i="37"/>
  <c r="AC96" i="37"/>
  <c r="AB96" i="37"/>
  <c r="X96" i="37"/>
  <c r="Y96" i="37" s="1"/>
  <c r="V96" i="37"/>
  <c r="W96" i="37" s="1"/>
  <c r="U96" i="37"/>
  <c r="T96" i="37"/>
  <c r="R96" i="37"/>
  <c r="S96" i="37" s="1"/>
  <c r="P96" i="37"/>
  <c r="Q96" i="37" s="1"/>
  <c r="N96" i="37"/>
  <c r="O96" i="37" s="1"/>
  <c r="M96" i="37"/>
  <c r="L96" i="37"/>
  <c r="J96" i="37"/>
  <c r="K96" i="37" s="1"/>
  <c r="AY95" i="37"/>
  <c r="AR95" i="37"/>
  <c r="AO95" i="37"/>
  <c r="AM95" i="37"/>
  <c r="AL95" i="37"/>
  <c r="AJ95" i="37"/>
  <c r="AE95" i="37"/>
  <c r="AF95" i="37" s="1"/>
  <c r="AC95" i="37"/>
  <c r="AB95" i="37"/>
  <c r="X95" i="37"/>
  <c r="Y95" i="37" s="1"/>
  <c r="V95" i="37"/>
  <c r="W95" i="37" s="1"/>
  <c r="T95" i="37"/>
  <c r="U95" i="37" s="1"/>
  <c r="R95" i="37"/>
  <c r="S95" i="37" s="1"/>
  <c r="Q95" i="37"/>
  <c r="P95" i="37"/>
  <c r="N95" i="37"/>
  <c r="O95" i="37" s="1"/>
  <c r="L95" i="37"/>
  <c r="M95" i="37" s="1"/>
  <c r="J95" i="37"/>
  <c r="K95" i="37" s="1"/>
  <c r="AY94" i="37"/>
  <c r="AR94" i="37"/>
  <c r="AO94" i="37"/>
  <c r="AM94" i="37"/>
  <c r="AL94" i="37"/>
  <c r="AJ94" i="37"/>
  <c r="AE94" i="37"/>
  <c r="AF94" i="37" s="1"/>
  <c r="AC94" i="37"/>
  <c r="AB94" i="37"/>
  <c r="X94" i="37"/>
  <c r="Y94" i="37" s="1"/>
  <c r="W94" i="37"/>
  <c r="V94" i="37"/>
  <c r="U94" i="37"/>
  <c r="T94" i="37"/>
  <c r="R94" i="37"/>
  <c r="S94" i="37" s="1"/>
  <c r="P94" i="37"/>
  <c r="Q94" i="37" s="1"/>
  <c r="O94" i="37"/>
  <c r="N94" i="37"/>
  <c r="M94" i="37"/>
  <c r="L94" i="37"/>
  <c r="J94" i="37"/>
  <c r="K94" i="37" s="1"/>
  <c r="AY93" i="37"/>
  <c r="AR93" i="37"/>
  <c r="AO93" i="37"/>
  <c r="AM93" i="37"/>
  <c r="AL93" i="37"/>
  <c r="AJ93" i="37"/>
  <c r="AE93" i="37"/>
  <c r="AF93" i="37" s="1"/>
  <c r="AC93" i="37"/>
  <c r="AB93" i="37"/>
  <c r="X93" i="37"/>
  <c r="Y93" i="37" s="1"/>
  <c r="V93" i="37"/>
  <c r="W93" i="37" s="1"/>
  <c r="T93" i="37"/>
  <c r="U93" i="37" s="1"/>
  <c r="R93" i="37"/>
  <c r="S93" i="37" s="1"/>
  <c r="Q93" i="37"/>
  <c r="P93" i="37"/>
  <c r="N93" i="37"/>
  <c r="O93" i="37" s="1"/>
  <c r="L93" i="37"/>
  <c r="M93" i="37" s="1"/>
  <c r="K93" i="37"/>
  <c r="J93" i="37"/>
  <c r="AY92" i="37"/>
  <c r="AR92" i="37"/>
  <c r="AO92" i="37"/>
  <c r="AM92" i="37"/>
  <c r="AL92" i="37"/>
  <c r="AJ92" i="37"/>
  <c r="AF92" i="37"/>
  <c r="AE92" i="37"/>
  <c r="AC92" i="37"/>
  <c r="AB92" i="37"/>
  <c r="X92" i="37"/>
  <c r="Y92" i="37" s="1"/>
  <c r="V92" i="37"/>
  <c r="W92" i="37" s="1"/>
  <c r="T92" i="37"/>
  <c r="U92" i="37" s="1"/>
  <c r="R92" i="37"/>
  <c r="S92" i="37" s="1"/>
  <c r="P92" i="37"/>
  <c r="Q92" i="37" s="1"/>
  <c r="N92" i="37"/>
  <c r="O92" i="37" s="1"/>
  <c r="M92" i="37"/>
  <c r="L92" i="37"/>
  <c r="J92" i="37"/>
  <c r="K92" i="37" s="1"/>
  <c r="AY91" i="37"/>
  <c r="AR91" i="37"/>
  <c r="AO91" i="37"/>
  <c r="AM91" i="37"/>
  <c r="AL91" i="37"/>
  <c r="AJ91" i="37"/>
  <c r="AE91" i="37"/>
  <c r="AF91" i="37" s="1"/>
  <c r="AC91" i="37"/>
  <c r="AB91" i="37"/>
  <c r="X91" i="37"/>
  <c r="Y91" i="37" s="1"/>
  <c r="V91" i="37"/>
  <c r="W91" i="37" s="1"/>
  <c r="T91" i="37"/>
  <c r="U91" i="37" s="1"/>
  <c r="R91" i="37"/>
  <c r="S91" i="37" s="1"/>
  <c r="P91" i="37"/>
  <c r="Q91" i="37" s="1"/>
  <c r="N91" i="37"/>
  <c r="O91" i="37" s="1"/>
  <c r="L91" i="37"/>
  <c r="M91" i="37" s="1"/>
  <c r="J91" i="37"/>
  <c r="K91" i="37" s="1"/>
  <c r="AY90" i="37"/>
  <c r="AR90" i="37"/>
  <c r="AO90" i="37"/>
  <c r="AM90" i="37"/>
  <c r="AL90" i="37"/>
  <c r="AJ90" i="37"/>
  <c r="AE90" i="37"/>
  <c r="AF90" i="37" s="1"/>
  <c r="AC90" i="37"/>
  <c r="AB90" i="37"/>
  <c r="X90" i="37"/>
  <c r="Y90" i="37" s="1"/>
  <c r="W90" i="37"/>
  <c r="V90" i="37"/>
  <c r="T90" i="37"/>
  <c r="U90" i="37" s="1"/>
  <c r="R90" i="37"/>
  <c r="S90" i="37" s="1"/>
  <c r="P90" i="37"/>
  <c r="Q90" i="37" s="1"/>
  <c r="N90" i="37"/>
  <c r="O90" i="37" s="1"/>
  <c r="L90" i="37"/>
  <c r="M90" i="37" s="1"/>
  <c r="J90" i="37"/>
  <c r="K90" i="37" s="1"/>
  <c r="AY89" i="37"/>
  <c r="AR89" i="37"/>
  <c r="AO89" i="37"/>
  <c r="AM89" i="37"/>
  <c r="AL89" i="37"/>
  <c r="AJ89" i="37"/>
  <c r="AE89" i="37"/>
  <c r="AF89" i="37" s="1"/>
  <c r="AC89" i="37"/>
  <c r="AB89" i="37"/>
  <c r="X89" i="37"/>
  <c r="Y89" i="37" s="1"/>
  <c r="V89" i="37"/>
  <c r="W89" i="37" s="1"/>
  <c r="T89" i="37"/>
  <c r="U89" i="37" s="1"/>
  <c r="R89" i="37"/>
  <c r="S89" i="37" s="1"/>
  <c r="P89" i="37"/>
  <c r="Q89" i="37" s="1"/>
  <c r="N89" i="37"/>
  <c r="O89" i="37" s="1"/>
  <c r="L89" i="37"/>
  <c r="M89" i="37" s="1"/>
  <c r="K89" i="37"/>
  <c r="J89" i="37"/>
  <c r="AY88" i="37"/>
  <c r="AR88" i="37"/>
  <c r="AO88" i="37"/>
  <c r="AM88" i="37"/>
  <c r="AL88" i="37"/>
  <c r="AJ88" i="37"/>
  <c r="AE88" i="37"/>
  <c r="AF88" i="37" s="1"/>
  <c r="AC88" i="37"/>
  <c r="AB88" i="37"/>
  <c r="X88" i="37"/>
  <c r="Y88" i="37" s="1"/>
  <c r="V88" i="37"/>
  <c r="W88" i="37" s="1"/>
  <c r="T88" i="37"/>
  <c r="U88" i="37" s="1"/>
  <c r="R88" i="37"/>
  <c r="S88" i="37" s="1"/>
  <c r="P88" i="37"/>
  <c r="Q88" i="37" s="1"/>
  <c r="O88" i="37"/>
  <c r="N88" i="37"/>
  <c r="L88" i="37"/>
  <c r="M88" i="37" s="1"/>
  <c r="J88" i="37"/>
  <c r="K88" i="37" s="1"/>
  <c r="AY87" i="37"/>
  <c r="AR87" i="37"/>
  <c r="AO87" i="37"/>
  <c r="AM87" i="37"/>
  <c r="AL87" i="37"/>
  <c r="AJ87" i="37"/>
  <c r="AE87" i="37"/>
  <c r="AF87" i="37" s="1"/>
  <c r="AC87" i="37"/>
  <c r="AB87" i="37"/>
  <c r="Y87" i="37"/>
  <c r="X87" i="37"/>
  <c r="V87" i="37"/>
  <c r="W87" i="37" s="1"/>
  <c r="T87" i="37"/>
  <c r="U87" i="37" s="1"/>
  <c r="R87" i="37"/>
  <c r="S87" i="37" s="1"/>
  <c r="P87" i="37"/>
  <c r="Q87" i="37" s="1"/>
  <c r="N87" i="37"/>
  <c r="O87" i="37" s="1"/>
  <c r="L87" i="37"/>
  <c r="M87" i="37" s="1"/>
  <c r="K87" i="37"/>
  <c r="J87" i="37"/>
  <c r="AY86" i="37"/>
  <c r="AR86" i="37"/>
  <c r="AO86" i="37"/>
  <c r="AM86" i="37"/>
  <c r="AL86" i="37"/>
  <c r="AJ86" i="37"/>
  <c r="AE86" i="37"/>
  <c r="AF86" i="37" s="1"/>
  <c r="AC86" i="37"/>
  <c r="AB86" i="37"/>
  <c r="X86" i="37"/>
  <c r="Y86" i="37" s="1"/>
  <c r="V86" i="37"/>
  <c r="W86" i="37" s="1"/>
  <c r="T86" i="37"/>
  <c r="U86" i="37" s="1"/>
  <c r="R86" i="37"/>
  <c r="S86" i="37" s="1"/>
  <c r="P86" i="37"/>
  <c r="Q86" i="37" s="1"/>
  <c r="N86" i="37"/>
  <c r="O86" i="37" s="1"/>
  <c r="L86" i="37"/>
  <c r="M86" i="37" s="1"/>
  <c r="J86" i="37"/>
  <c r="K86" i="37" s="1"/>
  <c r="AY85" i="37"/>
  <c r="AR85" i="37"/>
  <c r="AO85" i="37"/>
  <c r="AM85" i="37"/>
  <c r="AL85" i="37"/>
  <c r="AJ85" i="37"/>
  <c r="AE85" i="37"/>
  <c r="AF85" i="37" s="1"/>
  <c r="AC85" i="37"/>
  <c r="AB85" i="37"/>
  <c r="Y85" i="37"/>
  <c r="X85" i="37"/>
  <c r="V85" i="37"/>
  <c r="W85" i="37" s="1"/>
  <c r="T85" i="37"/>
  <c r="U85" i="37" s="1"/>
  <c r="R85" i="37"/>
  <c r="S85" i="37" s="1"/>
  <c r="P85" i="37"/>
  <c r="Q85" i="37" s="1"/>
  <c r="N85" i="37"/>
  <c r="O85" i="37" s="1"/>
  <c r="L85" i="37"/>
  <c r="M85" i="37" s="1"/>
  <c r="J85" i="37"/>
  <c r="K85" i="37" s="1"/>
  <c r="AY84" i="37"/>
  <c r="AR84" i="37"/>
  <c r="AO84" i="37"/>
  <c r="AM84" i="37"/>
  <c r="AL84" i="37"/>
  <c r="AJ84" i="37"/>
  <c r="AE84" i="37"/>
  <c r="AF84" i="37" s="1"/>
  <c r="AC84" i="37"/>
  <c r="AB84" i="37"/>
  <c r="X84" i="37"/>
  <c r="Y84" i="37" s="1"/>
  <c r="W84" i="37"/>
  <c r="V84" i="37"/>
  <c r="U84" i="37"/>
  <c r="T84" i="37"/>
  <c r="R84" i="37"/>
  <c r="S84" i="37" s="1"/>
  <c r="P84" i="37"/>
  <c r="Q84" i="37" s="1"/>
  <c r="N84" i="37"/>
  <c r="O84" i="37" s="1"/>
  <c r="L84" i="37"/>
  <c r="M84" i="37" s="1"/>
  <c r="J84" i="37"/>
  <c r="K84" i="37" s="1"/>
  <c r="AY83" i="37"/>
  <c r="AR83" i="37"/>
  <c r="AO83" i="37"/>
  <c r="AM83" i="37"/>
  <c r="AL83" i="37"/>
  <c r="AJ83" i="37"/>
  <c r="AE83" i="37"/>
  <c r="AF83" i="37" s="1"/>
  <c r="AC83" i="37"/>
  <c r="AB83" i="37"/>
  <c r="X83" i="37"/>
  <c r="Y83" i="37" s="1"/>
  <c r="V83" i="37"/>
  <c r="W83" i="37" s="1"/>
  <c r="T83" i="37"/>
  <c r="U83" i="37" s="1"/>
  <c r="R83" i="37"/>
  <c r="S83" i="37" s="1"/>
  <c r="P83" i="37"/>
  <c r="Q83" i="37" s="1"/>
  <c r="N83" i="37"/>
  <c r="O83" i="37" s="1"/>
  <c r="L83" i="37"/>
  <c r="M83" i="37" s="1"/>
  <c r="J83" i="37"/>
  <c r="K83" i="37" s="1"/>
  <c r="AY82" i="37"/>
  <c r="AR82" i="37"/>
  <c r="AO82" i="37"/>
  <c r="AM82" i="37"/>
  <c r="AL82" i="37"/>
  <c r="AJ82" i="37"/>
  <c r="AF82" i="37"/>
  <c r="AE82" i="37"/>
  <c r="AC82" i="37"/>
  <c r="AB82" i="37"/>
  <c r="X82" i="37"/>
  <c r="Y82" i="37" s="1"/>
  <c r="V82" i="37"/>
  <c r="W82" i="37" s="1"/>
  <c r="U82" i="37"/>
  <c r="T82" i="37"/>
  <c r="R82" i="37"/>
  <c r="S82" i="37" s="1"/>
  <c r="P82" i="37"/>
  <c r="Q82" i="37" s="1"/>
  <c r="O82" i="37"/>
  <c r="N82" i="37"/>
  <c r="M82" i="37"/>
  <c r="L82" i="37"/>
  <c r="J82" i="37"/>
  <c r="K82" i="37" s="1"/>
  <c r="AY81" i="37"/>
  <c r="AR81" i="37"/>
  <c r="AO81" i="37"/>
  <c r="AM81" i="37"/>
  <c r="AL81" i="37"/>
  <c r="AJ81" i="37"/>
  <c r="AE81" i="37"/>
  <c r="AF81" i="37" s="1"/>
  <c r="AC81" i="37"/>
  <c r="AB81" i="37"/>
  <c r="X81" i="37"/>
  <c r="Y81" i="37" s="1"/>
  <c r="V81" i="37"/>
  <c r="W81" i="37" s="1"/>
  <c r="T81" i="37"/>
  <c r="U81" i="37" s="1"/>
  <c r="R81" i="37"/>
  <c r="S81" i="37" s="1"/>
  <c r="P81" i="37"/>
  <c r="Q81" i="37" s="1"/>
  <c r="N81" i="37"/>
  <c r="O81" i="37" s="1"/>
  <c r="L81" i="37"/>
  <c r="M81" i="37" s="1"/>
  <c r="J81" i="37"/>
  <c r="K81" i="37" s="1"/>
  <c r="AY80" i="37"/>
  <c r="AR80" i="37"/>
  <c r="AO80" i="37"/>
  <c r="AM80" i="37"/>
  <c r="AL80" i="37"/>
  <c r="AJ80" i="37"/>
  <c r="AF80" i="37"/>
  <c r="AE80" i="37"/>
  <c r="AC80" i="37"/>
  <c r="AB80" i="37"/>
  <c r="X80" i="37"/>
  <c r="Y80" i="37" s="1"/>
  <c r="V80" i="37"/>
  <c r="W80" i="37" s="1"/>
  <c r="U80" i="37"/>
  <c r="T80" i="37"/>
  <c r="R80" i="37"/>
  <c r="S80" i="37" s="1"/>
  <c r="P80" i="37"/>
  <c r="Q80" i="37" s="1"/>
  <c r="N80" i="37"/>
  <c r="O80" i="37" s="1"/>
  <c r="L80" i="37"/>
  <c r="M80" i="37" s="1"/>
  <c r="J80" i="37"/>
  <c r="K80" i="37" s="1"/>
  <c r="AY79" i="37"/>
  <c r="AR79" i="37"/>
  <c r="AO79" i="37"/>
  <c r="AM79" i="37"/>
  <c r="AL79" i="37"/>
  <c r="AJ79" i="37"/>
  <c r="AE79" i="37"/>
  <c r="AF79" i="37" s="1"/>
  <c r="AC79" i="37"/>
  <c r="AB79" i="37"/>
  <c r="X79" i="37"/>
  <c r="Y79" i="37" s="1"/>
  <c r="V79" i="37"/>
  <c r="W79" i="37" s="1"/>
  <c r="T79" i="37"/>
  <c r="U79" i="37" s="1"/>
  <c r="R79" i="37"/>
  <c r="S79" i="37" s="1"/>
  <c r="P79" i="37"/>
  <c r="Q79" i="37" s="1"/>
  <c r="N79" i="37"/>
  <c r="O79" i="37" s="1"/>
  <c r="L79" i="37"/>
  <c r="M79" i="37" s="1"/>
  <c r="J79" i="37"/>
  <c r="K79" i="37" s="1"/>
  <c r="AY78" i="37"/>
  <c r="AR78" i="37"/>
  <c r="AO78" i="37"/>
  <c r="AM78" i="37"/>
  <c r="AL78" i="37"/>
  <c r="AJ78" i="37"/>
  <c r="AF78" i="37"/>
  <c r="AE78" i="37"/>
  <c r="AC78" i="37"/>
  <c r="AB78" i="37"/>
  <c r="X78" i="37"/>
  <c r="Y78" i="37" s="1"/>
  <c r="V78" i="37"/>
  <c r="W78" i="37" s="1"/>
  <c r="U78" i="37"/>
  <c r="T78" i="37"/>
  <c r="R78" i="37"/>
  <c r="S78" i="37" s="1"/>
  <c r="P78" i="37"/>
  <c r="Q78" i="37" s="1"/>
  <c r="N78" i="37"/>
  <c r="O78" i="37" s="1"/>
  <c r="L78" i="37"/>
  <c r="M78" i="37" s="1"/>
  <c r="J78" i="37"/>
  <c r="K78" i="37" s="1"/>
  <c r="AY77" i="37"/>
  <c r="AR77" i="37"/>
  <c r="AO77" i="37"/>
  <c r="AM77" i="37"/>
  <c r="AL77" i="37"/>
  <c r="AJ77" i="37"/>
  <c r="AE77" i="37"/>
  <c r="AF77" i="37" s="1"/>
  <c r="AC77" i="37"/>
  <c r="AB77" i="37"/>
  <c r="X77" i="37"/>
  <c r="Y77" i="37" s="1"/>
  <c r="V77" i="37"/>
  <c r="W77" i="37" s="1"/>
  <c r="T77" i="37"/>
  <c r="U77" i="37" s="1"/>
  <c r="R77" i="37"/>
  <c r="S77" i="37" s="1"/>
  <c r="Q77" i="37"/>
  <c r="P77" i="37"/>
  <c r="O77" i="37"/>
  <c r="N77" i="37"/>
  <c r="L77" i="37"/>
  <c r="M77" i="37" s="1"/>
  <c r="J77" i="37"/>
  <c r="K77" i="37" s="1"/>
  <c r="AY76" i="37"/>
  <c r="AR76" i="37"/>
  <c r="AO76" i="37"/>
  <c r="AM76" i="37"/>
  <c r="AL76" i="37"/>
  <c r="AJ76" i="37"/>
  <c r="AF76" i="37"/>
  <c r="AE76" i="37"/>
  <c r="AC76" i="37"/>
  <c r="AB76" i="37"/>
  <c r="X76" i="37"/>
  <c r="Y76" i="37" s="1"/>
  <c r="V76" i="37"/>
  <c r="W76" i="37" s="1"/>
  <c r="U76" i="37"/>
  <c r="T76" i="37"/>
  <c r="S76" i="37"/>
  <c r="R76" i="37"/>
  <c r="P76" i="37"/>
  <c r="Q76" i="37" s="1"/>
  <c r="N76" i="37"/>
  <c r="O76" i="37" s="1"/>
  <c r="M76" i="37"/>
  <c r="L76" i="37"/>
  <c r="J76" i="37"/>
  <c r="K76" i="37" s="1"/>
  <c r="AY75" i="37"/>
  <c r="AR75" i="37"/>
  <c r="AO75" i="37"/>
  <c r="AM75" i="37"/>
  <c r="AL75" i="37"/>
  <c r="AJ75" i="37"/>
  <c r="AE75" i="37"/>
  <c r="AF75" i="37" s="1"/>
  <c r="AC75" i="37"/>
  <c r="AB75" i="37"/>
  <c r="X75" i="37"/>
  <c r="Y75" i="37" s="1"/>
  <c r="V75" i="37"/>
  <c r="W75" i="37" s="1"/>
  <c r="T75" i="37"/>
  <c r="U75" i="37" s="1"/>
  <c r="R75" i="37"/>
  <c r="S75" i="37" s="1"/>
  <c r="P75" i="37"/>
  <c r="Q75" i="37" s="1"/>
  <c r="N75" i="37"/>
  <c r="O75" i="37" s="1"/>
  <c r="L75" i="37"/>
  <c r="M75" i="37" s="1"/>
  <c r="J75" i="37"/>
  <c r="K75" i="37" s="1"/>
  <c r="AY74" i="37"/>
  <c r="AR74" i="37"/>
  <c r="AO74" i="37"/>
  <c r="AM74" i="37"/>
  <c r="AL74" i="37"/>
  <c r="AJ74" i="37"/>
  <c r="AF74" i="37"/>
  <c r="AE74" i="37"/>
  <c r="AC74" i="37"/>
  <c r="AB74" i="37"/>
  <c r="X74" i="37"/>
  <c r="Y74" i="37" s="1"/>
  <c r="V74" i="37"/>
  <c r="W74" i="37" s="1"/>
  <c r="U74" i="37"/>
  <c r="T74" i="37"/>
  <c r="R74" i="37"/>
  <c r="S74" i="37" s="1"/>
  <c r="P74" i="37"/>
  <c r="Q74" i="37" s="1"/>
  <c r="N74" i="37"/>
  <c r="O74" i="37" s="1"/>
  <c r="L74" i="37"/>
  <c r="M74" i="37" s="1"/>
  <c r="J74" i="37"/>
  <c r="K74" i="37" s="1"/>
  <c r="AY73" i="37"/>
  <c r="AR73" i="37"/>
  <c r="AO73" i="37"/>
  <c r="AM73" i="37"/>
  <c r="AL73" i="37"/>
  <c r="AJ73" i="37"/>
  <c r="AE73" i="37"/>
  <c r="AF73" i="37" s="1"/>
  <c r="AC73" i="37"/>
  <c r="AB73" i="37"/>
  <c r="X73" i="37"/>
  <c r="Y73" i="37" s="1"/>
  <c r="V73" i="37"/>
  <c r="W73" i="37" s="1"/>
  <c r="T73" i="37"/>
  <c r="U73" i="37" s="1"/>
  <c r="R73" i="37"/>
  <c r="S73" i="37" s="1"/>
  <c r="Q73" i="37"/>
  <c r="P73" i="37"/>
  <c r="O73" i="37"/>
  <c r="N73" i="37"/>
  <c r="L73" i="37"/>
  <c r="M73" i="37" s="1"/>
  <c r="J73" i="37"/>
  <c r="K73" i="37" s="1"/>
  <c r="AY72" i="37"/>
  <c r="AR72" i="37"/>
  <c r="AO72" i="37"/>
  <c r="AM72" i="37"/>
  <c r="AL72" i="37"/>
  <c r="AJ72" i="37"/>
  <c r="AF72" i="37"/>
  <c r="AE72" i="37"/>
  <c r="AC72" i="37"/>
  <c r="AB72" i="37"/>
  <c r="X72" i="37"/>
  <c r="Y72" i="37" s="1"/>
  <c r="V72" i="37"/>
  <c r="W72" i="37" s="1"/>
  <c r="U72" i="37"/>
  <c r="T72" i="37"/>
  <c r="S72" i="37"/>
  <c r="R72" i="37"/>
  <c r="P72" i="37"/>
  <c r="Q72" i="37" s="1"/>
  <c r="N72" i="37"/>
  <c r="O72" i="37" s="1"/>
  <c r="M72" i="37"/>
  <c r="L72" i="37"/>
  <c r="J72" i="37"/>
  <c r="K72" i="37" s="1"/>
  <c r="AY71" i="37"/>
  <c r="AR71" i="37"/>
  <c r="AO71" i="37"/>
  <c r="AM71" i="37"/>
  <c r="AL71" i="37"/>
  <c r="AJ71" i="37"/>
  <c r="AE71" i="37"/>
  <c r="AF71" i="37" s="1"/>
  <c r="AC71" i="37"/>
  <c r="AB71" i="37"/>
  <c r="X71" i="37"/>
  <c r="Y71" i="37" s="1"/>
  <c r="V71" i="37"/>
  <c r="W71" i="37" s="1"/>
  <c r="T71" i="37"/>
  <c r="U71" i="37" s="1"/>
  <c r="R71" i="37"/>
  <c r="S71" i="37" s="1"/>
  <c r="P71" i="37"/>
  <c r="Q71" i="37" s="1"/>
  <c r="N71" i="37"/>
  <c r="O71" i="37" s="1"/>
  <c r="L71" i="37"/>
  <c r="M71" i="37" s="1"/>
  <c r="J71" i="37"/>
  <c r="K71" i="37" s="1"/>
  <c r="AY70" i="37"/>
  <c r="AR70" i="37"/>
  <c r="AO70" i="37"/>
  <c r="AM70" i="37"/>
  <c r="AL70" i="37"/>
  <c r="AJ70" i="37"/>
  <c r="AE70" i="37"/>
  <c r="AF70" i="37" s="1"/>
  <c r="AC70" i="37"/>
  <c r="AB70" i="37"/>
  <c r="X70" i="37"/>
  <c r="Y70" i="37" s="1"/>
  <c r="V70" i="37"/>
  <c r="W70" i="37" s="1"/>
  <c r="T70" i="37"/>
  <c r="U70" i="37" s="1"/>
  <c r="R70" i="37"/>
  <c r="S70" i="37" s="1"/>
  <c r="P70" i="37"/>
  <c r="Q70" i="37" s="1"/>
  <c r="N70" i="37"/>
  <c r="O70" i="37" s="1"/>
  <c r="M70" i="37"/>
  <c r="L70" i="37"/>
  <c r="J70" i="37"/>
  <c r="K70" i="37" s="1"/>
  <c r="AY69" i="37"/>
  <c r="AR69" i="37"/>
  <c r="AO69" i="37"/>
  <c r="AM69" i="37"/>
  <c r="AL69" i="37"/>
  <c r="AJ69" i="37"/>
  <c r="AE69" i="37"/>
  <c r="AF69" i="37" s="1"/>
  <c r="AC69" i="37"/>
  <c r="AB69" i="37"/>
  <c r="X69" i="37"/>
  <c r="Y69" i="37" s="1"/>
  <c r="V69" i="37"/>
  <c r="W69" i="37" s="1"/>
  <c r="T69" i="37"/>
  <c r="U69" i="37" s="1"/>
  <c r="R69" i="37"/>
  <c r="S69" i="37" s="1"/>
  <c r="P69" i="37"/>
  <c r="Q69" i="37" s="1"/>
  <c r="N69" i="37"/>
  <c r="O69" i="37" s="1"/>
  <c r="L69" i="37"/>
  <c r="M69" i="37" s="1"/>
  <c r="J69" i="37"/>
  <c r="K69" i="37" s="1"/>
  <c r="AY68" i="37"/>
  <c r="AR68" i="37"/>
  <c r="AO68" i="37"/>
  <c r="AM68" i="37"/>
  <c r="AL68" i="37"/>
  <c r="AJ68" i="37"/>
  <c r="AE68" i="37"/>
  <c r="AF68" i="37" s="1"/>
  <c r="AC68" i="37"/>
  <c r="AB68" i="37"/>
  <c r="X68" i="37"/>
  <c r="Y68" i="37" s="1"/>
  <c r="V68" i="37"/>
  <c r="W68" i="37" s="1"/>
  <c r="T68" i="37"/>
  <c r="U68" i="37" s="1"/>
  <c r="R68" i="37"/>
  <c r="S68" i="37" s="1"/>
  <c r="P68" i="37"/>
  <c r="Q68" i="37" s="1"/>
  <c r="N68" i="37"/>
  <c r="O68" i="37" s="1"/>
  <c r="L68" i="37"/>
  <c r="M68" i="37" s="1"/>
  <c r="J68" i="37"/>
  <c r="K68" i="37" s="1"/>
  <c r="AY67" i="37"/>
  <c r="AR67" i="37"/>
  <c r="AO67" i="37"/>
  <c r="AM67" i="37"/>
  <c r="AL67" i="37"/>
  <c r="AJ67" i="37"/>
  <c r="AE67" i="37"/>
  <c r="AF67" i="37" s="1"/>
  <c r="AC67" i="37"/>
  <c r="AB67" i="37"/>
  <c r="X67" i="37"/>
  <c r="Y67" i="37" s="1"/>
  <c r="V67" i="37"/>
  <c r="W67" i="37" s="1"/>
  <c r="T67" i="37"/>
  <c r="U67" i="37" s="1"/>
  <c r="R67" i="37"/>
  <c r="S67" i="37" s="1"/>
  <c r="P67" i="37"/>
  <c r="Q67" i="37" s="1"/>
  <c r="N67" i="37"/>
  <c r="O67" i="37" s="1"/>
  <c r="L67" i="37"/>
  <c r="M67" i="37" s="1"/>
  <c r="J67" i="37"/>
  <c r="K67" i="37" s="1"/>
  <c r="AY66" i="37"/>
  <c r="AR66" i="37"/>
  <c r="AO66" i="37"/>
  <c r="AM66" i="37"/>
  <c r="AL66" i="37"/>
  <c r="AJ66" i="37"/>
  <c r="AE66" i="37"/>
  <c r="AF66" i="37" s="1"/>
  <c r="AC66" i="37"/>
  <c r="AB66" i="37"/>
  <c r="X66" i="37"/>
  <c r="Y66" i="37" s="1"/>
  <c r="V66" i="37"/>
  <c r="W66" i="37" s="1"/>
  <c r="T66" i="37"/>
  <c r="U66" i="37" s="1"/>
  <c r="S66" i="37"/>
  <c r="R66" i="37"/>
  <c r="P66" i="37"/>
  <c r="Q66" i="37" s="1"/>
  <c r="N66" i="37"/>
  <c r="O66" i="37" s="1"/>
  <c r="L66" i="37"/>
  <c r="M66" i="37" s="1"/>
  <c r="J66" i="37"/>
  <c r="K66" i="37" s="1"/>
  <c r="AY65" i="37"/>
  <c r="AR65" i="37"/>
  <c r="AO65" i="37"/>
  <c r="AM65" i="37"/>
  <c r="AL65" i="37"/>
  <c r="AJ65" i="37"/>
  <c r="AE65" i="37"/>
  <c r="AF65" i="37" s="1"/>
  <c r="AC65" i="37"/>
  <c r="AB65" i="37"/>
  <c r="Y65" i="37"/>
  <c r="X65" i="37"/>
  <c r="V65" i="37"/>
  <c r="W65" i="37" s="1"/>
  <c r="T65" i="37"/>
  <c r="U65" i="37" s="1"/>
  <c r="R65" i="37"/>
  <c r="S65" i="37" s="1"/>
  <c r="P65" i="37"/>
  <c r="Q65" i="37" s="1"/>
  <c r="N65" i="37"/>
  <c r="O65" i="37" s="1"/>
  <c r="L65" i="37"/>
  <c r="M65" i="37" s="1"/>
  <c r="J65" i="37"/>
  <c r="K65" i="37" s="1"/>
  <c r="AY64" i="37"/>
  <c r="AR64" i="37"/>
  <c r="AO64" i="37"/>
  <c r="AM64" i="37"/>
  <c r="AL64" i="37"/>
  <c r="AJ64" i="37"/>
  <c r="AE64" i="37"/>
  <c r="AF64" i="37" s="1"/>
  <c r="AC64" i="37"/>
  <c r="AB64" i="37"/>
  <c r="Y64" i="37"/>
  <c r="X64" i="37"/>
  <c r="V64" i="37"/>
  <c r="W64" i="37" s="1"/>
  <c r="T64" i="37"/>
  <c r="U64" i="37" s="1"/>
  <c r="R64" i="37"/>
  <c r="S64" i="37" s="1"/>
  <c r="P64" i="37"/>
  <c r="Q64" i="37" s="1"/>
  <c r="N64" i="37"/>
  <c r="O64" i="37" s="1"/>
  <c r="L64" i="37"/>
  <c r="M64" i="37" s="1"/>
  <c r="J64" i="37"/>
  <c r="K64" i="37" s="1"/>
  <c r="AY63" i="37"/>
  <c r="AR63" i="37"/>
  <c r="AO63" i="37"/>
  <c r="AM63" i="37"/>
  <c r="AL63" i="37"/>
  <c r="AJ63" i="37"/>
  <c r="AE63" i="37"/>
  <c r="AF63" i="37" s="1"/>
  <c r="AC63" i="37"/>
  <c r="AB63" i="37"/>
  <c r="Y63" i="37"/>
  <c r="X63" i="37"/>
  <c r="V63" i="37"/>
  <c r="W63" i="37" s="1"/>
  <c r="T63" i="37"/>
  <c r="U63" i="37" s="1"/>
  <c r="R63" i="37"/>
  <c r="S63" i="37" s="1"/>
  <c r="P63" i="37"/>
  <c r="Q63" i="37" s="1"/>
  <c r="O63" i="37"/>
  <c r="N63" i="37"/>
  <c r="M63" i="37"/>
  <c r="L63" i="37"/>
  <c r="J63" i="37"/>
  <c r="K63" i="37" s="1"/>
  <c r="AY62" i="37"/>
  <c r="AR62" i="37"/>
  <c r="AO62" i="37"/>
  <c r="AM62" i="37"/>
  <c r="AL62" i="37"/>
  <c r="AJ62" i="37"/>
  <c r="AE62" i="37"/>
  <c r="AF62" i="37" s="1"/>
  <c r="AC62" i="37"/>
  <c r="AB62" i="37"/>
  <c r="Y62" i="37"/>
  <c r="X62" i="37"/>
  <c r="V62" i="37"/>
  <c r="W62" i="37" s="1"/>
  <c r="T62" i="37"/>
  <c r="U62" i="37" s="1"/>
  <c r="R62" i="37"/>
  <c r="S62" i="37" s="1"/>
  <c r="Q62" i="37"/>
  <c r="P62" i="37"/>
  <c r="N62" i="37"/>
  <c r="O62" i="37" s="1"/>
  <c r="M62" i="37"/>
  <c r="L62" i="37"/>
  <c r="J62" i="37"/>
  <c r="K62" i="37" s="1"/>
  <c r="AY61" i="37"/>
  <c r="AR61" i="37"/>
  <c r="AO61" i="37"/>
  <c r="AM61" i="37"/>
  <c r="AL61" i="37"/>
  <c r="AJ61" i="37"/>
  <c r="AF61" i="37"/>
  <c r="AE61" i="37"/>
  <c r="AC61" i="37"/>
  <c r="AB61" i="37"/>
  <c r="Y61" i="37"/>
  <c r="X61" i="37"/>
  <c r="V61" i="37"/>
  <c r="W61" i="37" s="1"/>
  <c r="U61" i="37"/>
  <c r="T61" i="37"/>
  <c r="R61" i="37"/>
  <c r="S61" i="37" s="1"/>
  <c r="P61" i="37"/>
  <c r="Q61" i="37" s="1"/>
  <c r="N61" i="37"/>
  <c r="O61" i="37" s="1"/>
  <c r="L61" i="37"/>
  <c r="M61" i="37" s="1"/>
  <c r="J61" i="37"/>
  <c r="K61" i="37" s="1"/>
  <c r="AY60" i="37"/>
  <c r="AR60" i="37"/>
  <c r="AO60" i="37"/>
  <c r="AM60" i="37"/>
  <c r="AL60" i="37"/>
  <c r="AJ60" i="37"/>
  <c r="AE60" i="37"/>
  <c r="AF60" i="37" s="1"/>
  <c r="AC60" i="37"/>
  <c r="AB60" i="37"/>
  <c r="X60" i="37"/>
  <c r="Y60" i="37" s="1"/>
  <c r="V60" i="37"/>
  <c r="W60" i="37" s="1"/>
  <c r="U60" i="37"/>
  <c r="T60" i="37"/>
  <c r="R60" i="37"/>
  <c r="S60" i="37" s="1"/>
  <c r="P60" i="37"/>
  <c r="Q60" i="37" s="1"/>
  <c r="N60" i="37"/>
  <c r="O60" i="37" s="1"/>
  <c r="L60" i="37"/>
  <c r="M60" i="37" s="1"/>
  <c r="J60" i="37"/>
  <c r="K60" i="37" s="1"/>
  <c r="AY59" i="37"/>
  <c r="AR59" i="37"/>
  <c r="AO59" i="37"/>
  <c r="AM59" i="37"/>
  <c r="AL59" i="37"/>
  <c r="AJ59" i="37"/>
  <c r="AE59" i="37"/>
  <c r="AF59" i="37" s="1"/>
  <c r="AC59" i="37"/>
  <c r="AB59" i="37"/>
  <c r="X59" i="37"/>
  <c r="Y59" i="37" s="1"/>
  <c r="V59" i="37"/>
  <c r="W59" i="37" s="1"/>
  <c r="T59" i="37"/>
  <c r="U59" i="37" s="1"/>
  <c r="R59" i="37"/>
  <c r="S59" i="37" s="1"/>
  <c r="P59" i="37"/>
  <c r="Q59" i="37" s="1"/>
  <c r="N59" i="37"/>
  <c r="O59" i="37" s="1"/>
  <c r="M59" i="37"/>
  <c r="L59" i="37"/>
  <c r="J59" i="37"/>
  <c r="K59" i="37" s="1"/>
  <c r="AY58" i="37"/>
  <c r="AR58" i="37"/>
  <c r="AO58" i="37"/>
  <c r="AM58" i="37"/>
  <c r="AL58" i="37"/>
  <c r="AJ58" i="37"/>
  <c r="AE58" i="37"/>
  <c r="AF58" i="37" s="1"/>
  <c r="AC58" i="37"/>
  <c r="AB58" i="37"/>
  <c r="X58" i="37"/>
  <c r="Y58" i="37" s="1"/>
  <c r="V58" i="37"/>
  <c r="W58" i="37" s="1"/>
  <c r="T58" i="37"/>
  <c r="U58" i="37" s="1"/>
  <c r="S58" i="37"/>
  <c r="R58" i="37"/>
  <c r="P58" i="37"/>
  <c r="Q58" i="37" s="1"/>
  <c r="N58" i="37"/>
  <c r="O58" i="37" s="1"/>
  <c r="L58" i="37"/>
  <c r="M58" i="37" s="1"/>
  <c r="J58" i="37"/>
  <c r="K58" i="37" s="1"/>
  <c r="AY57" i="37"/>
  <c r="AR57" i="37"/>
  <c r="AO57" i="37"/>
  <c r="AM57" i="37"/>
  <c r="AL57" i="37"/>
  <c r="AJ57" i="37"/>
  <c r="AE57" i="37"/>
  <c r="AF57" i="37" s="1"/>
  <c r="AC57" i="37"/>
  <c r="AB57" i="37"/>
  <c r="Y57" i="37"/>
  <c r="X57" i="37"/>
  <c r="V57" i="37"/>
  <c r="W57" i="37" s="1"/>
  <c r="T57" i="37"/>
  <c r="U57" i="37" s="1"/>
  <c r="R57" i="37"/>
  <c r="S57" i="37" s="1"/>
  <c r="P57" i="37"/>
  <c r="Q57" i="37" s="1"/>
  <c r="N57" i="37"/>
  <c r="O57" i="37" s="1"/>
  <c r="L57" i="37"/>
  <c r="M57" i="37" s="1"/>
  <c r="J57" i="37"/>
  <c r="K57" i="37" s="1"/>
  <c r="AY56" i="37"/>
  <c r="AR56" i="37"/>
  <c r="AO56" i="37"/>
  <c r="AM56" i="37"/>
  <c r="AL56" i="37"/>
  <c r="AJ56" i="37"/>
  <c r="AF56" i="37"/>
  <c r="AE56" i="37"/>
  <c r="AC56" i="37"/>
  <c r="AB56" i="37"/>
  <c r="X56" i="37"/>
  <c r="Y56" i="37" s="1"/>
  <c r="V56" i="37"/>
  <c r="W56" i="37" s="1"/>
  <c r="T56" i="37"/>
  <c r="U56" i="37" s="1"/>
  <c r="S56" i="37"/>
  <c r="R56" i="37"/>
  <c r="P56" i="37"/>
  <c r="Q56" i="37" s="1"/>
  <c r="N56" i="37"/>
  <c r="O56" i="37" s="1"/>
  <c r="L56" i="37"/>
  <c r="M56" i="37" s="1"/>
  <c r="K56" i="37"/>
  <c r="J56" i="37"/>
  <c r="AY55" i="37"/>
  <c r="AR55" i="37"/>
  <c r="AO55" i="37"/>
  <c r="AM55" i="37"/>
  <c r="AL55" i="37"/>
  <c r="AJ55" i="37"/>
  <c r="AE55" i="37"/>
  <c r="AF55" i="37" s="1"/>
  <c r="AC55" i="37"/>
  <c r="AB55" i="37"/>
  <c r="X55" i="37"/>
  <c r="Y55" i="37" s="1"/>
  <c r="V55" i="37"/>
  <c r="W55" i="37" s="1"/>
  <c r="T55" i="37"/>
  <c r="U55" i="37" s="1"/>
  <c r="R55" i="37"/>
  <c r="S55" i="37" s="1"/>
  <c r="Q55" i="37"/>
  <c r="P55" i="37"/>
  <c r="N55" i="37"/>
  <c r="O55" i="37" s="1"/>
  <c r="L55" i="37"/>
  <c r="M55" i="37" s="1"/>
  <c r="J55" i="37"/>
  <c r="K55" i="37" s="1"/>
  <c r="AY54" i="37"/>
  <c r="AR54" i="37"/>
  <c r="AO54" i="37"/>
  <c r="AM54" i="37"/>
  <c r="AL54" i="37"/>
  <c r="AJ54" i="37"/>
  <c r="AE54" i="37"/>
  <c r="AF54" i="37" s="1"/>
  <c r="AC54" i="37"/>
  <c r="AB54" i="37"/>
  <c r="Y54" i="37"/>
  <c r="X54" i="37"/>
  <c r="V54" i="37"/>
  <c r="W54" i="37" s="1"/>
  <c r="U54" i="37"/>
  <c r="T54" i="37"/>
  <c r="R54" i="37"/>
  <c r="S54" i="37" s="1"/>
  <c r="P54" i="37"/>
  <c r="Q54" i="37" s="1"/>
  <c r="N54" i="37"/>
  <c r="O54" i="37" s="1"/>
  <c r="L54" i="37"/>
  <c r="M54" i="37" s="1"/>
  <c r="J54" i="37"/>
  <c r="K54" i="37" s="1"/>
  <c r="AY53" i="37"/>
  <c r="AR53" i="37"/>
  <c r="AO53" i="37"/>
  <c r="AM53" i="37"/>
  <c r="AL53" i="37"/>
  <c r="AJ53" i="37"/>
  <c r="AE53" i="37"/>
  <c r="AF53" i="37" s="1"/>
  <c r="AC53" i="37"/>
  <c r="AB53" i="37"/>
  <c r="X53" i="37"/>
  <c r="Y53" i="37" s="1"/>
  <c r="V53" i="37"/>
  <c r="W53" i="37" s="1"/>
  <c r="T53" i="37"/>
  <c r="U53" i="37" s="1"/>
  <c r="R53" i="37"/>
  <c r="S53" i="37" s="1"/>
  <c r="P53" i="37"/>
  <c r="Q53" i="37" s="1"/>
  <c r="N53" i="37"/>
  <c r="O53" i="37" s="1"/>
  <c r="L53" i="37"/>
  <c r="M53" i="37" s="1"/>
  <c r="J53" i="37"/>
  <c r="K53" i="37" s="1"/>
  <c r="AY52" i="37"/>
  <c r="AR52" i="37"/>
  <c r="AO52" i="37"/>
  <c r="AM52" i="37"/>
  <c r="AL52" i="37"/>
  <c r="AJ52" i="37"/>
  <c r="AE52" i="37"/>
  <c r="AF52" i="37" s="1"/>
  <c r="AC52" i="37"/>
  <c r="AB52" i="37"/>
  <c r="X52" i="37"/>
  <c r="Y52" i="37" s="1"/>
  <c r="V52" i="37"/>
  <c r="W52" i="37" s="1"/>
  <c r="U52" i="37"/>
  <c r="T52" i="37"/>
  <c r="S52" i="37"/>
  <c r="R52" i="37"/>
  <c r="P52" i="37"/>
  <c r="Q52" i="37" s="1"/>
  <c r="N52" i="37"/>
  <c r="O52" i="37" s="1"/>
  <c r="L52" i="37"/>
  <c r="M52" i="37" s="1"/>
  <c r="J52" i="37"/>
  <c r="K52" i="37" s="1"/>
  <c r="AY51" i="37"/>
  <c r="AR51" i="37"/>
  <c r="AO51" i="37"/>
  <c r="AM51" i="37"/>
  <c r="AL51" i="37"/>
  <c r="AJ51" i="37"/>
  <c r="AE51" i="37"/>
  <c r="AF51" i="37" s="1"/>
  <c r="AC51" i="37"/>
  <c r="AB51" i="37"/>
  <c r="X51" i="37"/>
  <c r="Y51" i="37" s="1"/>
  <c r="V51" i="37"/>
  <c r="W51" i="37" s="1"/>
  <c r="T51" i="37"/>
  <c r="U51" i="37" s="1"/>
  <c r="R51" i="37"/>
  <c r="S51" i="37" s="1"/>
  <c r="Q51" i="37"/>
  <c r="P51" i="37"/>
  <c r="N51" i="37"/>
  <c r="O51" i="37" s="1"/>
  <c r="M51" i="37"/>
  <c r="L51" i="37"/>
  <c r="J51" i="37"/>
  <c r="K51" i="37" s="1"/>
  <c r="AY50" i="37"/>
  <c r="AR50" i="37"/>
  <c r="AO50" i="37"/>
  <c r="AM50" i="37"/>
  <c r="AL50" i="37"/>
  <c r="AJ50" i="37"/>
  <c r="AE50" i="37"/>
  <c r="AF50" i="37" s="1"/>
  <c r="AC50" i="37"/>
  <c r="AB50" i="37"/>
  <c r="X50" i="37"/>
  <c r="Y50" i="37" s="1"/>
  <c r="V50" i="37"/>
  <c r="W50" i="37" s="1"/>
  <c r="T50" i="37"/>
  <c r="U50" i="37" s="1"/>
  <c r="R50" i="37"/>
  <c r="S50" i="37" s="1"/>
  <c r="P50" i="37"/>
  <c r="Q50" i="37" s="1"/>
  <c r="N50" i="37"/>
  <c r="O50" i="37" s="1"/>
  <c r="M50" i="37"/>
  <c r="L50" i="37"/>
  <c r="K50" i="37"/>
  <c r="J50" i="37"/>
  <c r="AY49" i="37"/>
  <c r="AR49" i="37"/>
  <c r="AO49" i="37"/>
  <c r="AM49" i="37"/>
  <c r="AL49" i="37"/>
  <c r="AJ49" i="37"/>
  <c r="AE49" i="37"/>
  <c r="AF49" i="37" s="1"/>
  <c r="AC49" i="37"/>
  <c r="AB49" i="37"/>
  <c r="X49" i="37"/>
  <c r="Y49" i="37" s="1"/>
  <c r="W49" i="37"/>
  <c r="V49" i="37"/>
  <c r="U49" i="37"/>
  <c r="T49" i="37"/>
  <c r="S49" i="37"/>
  <c r="R49" i="37"/>
  <c r="P49" i="37"/>
  <c r="Q49" i="37" s="1"/>
  <c r="N49" i="37"/>
  <c r="O49" i="37" s="1"/>
  <c r="L49" i="37"/>
  <c r="M49" i="37" s="1"/>
  <c r="J49" i="37"/>
  <c r="K49" i="37" s="1"/>
  <c r="AY48" i="37"/>
  <c r="AR48" i="37"/>
  <c r="AO48" i="37"/>
  <c r="AM48" i="37"/>
  <c r="AL48" i="37"/>
  <c r="AJ48" i="37"/>
  <c r="AE48" i="37"/>
  <c r="AF48" i="37" s="1"/>
  <c r="AC48" i="37"/>
  <c r="AB48" i="37"/>
  <c r="X48" i="37"/>
  <c r="Y48" i="37" s="1"/>
  <c r="W48" i="37"/>
  <c r="V48" i="37"/>
  <c r="T48" i="37"/>
  <c r="U48" i="37" s="1"/>
  <c r="R48" i="37"/>
  <c r="S48" i="37" s="1"/>
  <c r="Q48" i="37"/>
  <c r="P48" i="37"/>
  <c r="N48" i="37"/>
  <c r="O48" i="37" s="1"/>
  <c r="L48" i="37"/>
  <c r="M48" i="37" s="1"/>
  <c r="J48" i="37"/>
  <c r="K48" i="37" s="1"/>
  <c r="AY47" i="37"/>
  <c r="AR47" i="37"/>
  <c r="AO47" i="37"/>
  <c r="AM47" i="37"/>
  <c r="AL47" i="37"/>
  <c r="AJ47" i="37"/>
  <c r="AE47" i="37"/>
  <c r="AF47" i="37" s="1"/>
  <c r="AC47" i="37"/>
  <c r="AB47" i="37"/>
  <c r="X47" i="37"/>
  <c r="Y47" i="37" s="1"/>
  <c r="V47" i="37"/>
  <c r="W47" i="37" s="1"/>
  <c r="T47" i="37"/>
  <c r="U47" i="37" s="1"/>
  <c r="R47" i="37"/>
  <c r="S47" i="37" s="1"/>
  <c r="P47" i="37"/>
  <c r="Q47" i="37" s="1"/>
  <c r="N47" i="37"/>
  <c r="O47" i="37" s="1"/>
  <c r="M47" i="37"/>
  <c r="L47" i="37"/>
  <c r="J47" i="37"/>
  <c r="K47" i="37" s="1"/>
  <c r="AY46" i="37"/>
  <c r="AR46" i="37"/>
  <c r="AO46" i="37"/>
  <c r="AM46" i="37"/>
  <c r="AL46" i="37"/>
  <c r="AJ46" i="37"/>
  <c r="AE46" i="37"/>
  <c r="AF46" i="37" s="1"/>
  <c r="AC46" i="37"/>
  <c r="AB46" i="37"/>
  <c r="Y46" i="37"/>
  <c r="X46" i="37"/>
  <c r="W46" i="37"/>
  <c r="V46" i="37"/>
  <c r="T46" i="37"/>
  <c r="U46" i="37" s="1"/>
  <c r="R46" i="37"/>
  <c r="S46" i="37" s="1"/>
  <c r="Q46" i="37"/>
  <c r="P46" i="37"/>
  <c r="O46" i="37"/>
  <c r="N46" i="37"/>
  <c r="L46" i="37"/>
  <c r="M46" i="37" s="1"/>
  <c r="J46" i="37"/>
  <c r="K46" i="37" s="1"/>
  <c r="AY45" i="37"/>
  <c r="AR45" i="37"/>
  <c r="AO45" i="37"/>
  <c r="AM45" i="37"/>
  <c r="AL45" i="37"/>
  <c r="AJ45" i="37"/>
  <c r="AF45" i="37"/>
  <c r="AE45" i="37"/>
  <c r="AC45" i="37"/>
  <c r="AB45" i="37"/>
  <c r="X45" i="37"/>
  <c r="Y45" i="37" s="1"/>
  <c r="V45" i="37"/>
  <c r="W45" i="37" s="1"/>
  <c r="U45" i="37"/>
  <c r="T45" i="37"/>
  <c r="S45" i="37"/>
  <c r="R45" i="37"/>
  <c r="P45" i="37"/>
  <c r="Q45" i="37" s="1"/>
  <c r="N45" i="37"/>
  <c r="O45" i="37" s="1"/>
  <c r="M45" i="37"/>
  <c r="L45" i="37"/>
  <c r="K45" i="37"/>
  <c r="J45" i="37"/>
  <c r="AY44" i="37"/>
  <c r="AR44" i="37"/>
  <c r="AO44" i="37"/>
  <c r="AM44" i="37"/>
  <c r="AL44" i="37"/>
  <c r="AJ44" i="37"/>
  <c r="AE44" i="37"/>
  <c r="AF44" i="37" s="1"/>
  <c r="AC44" i="37"/>
  <c r="AB44" i="37"/>
  <c r="Y44" i="37"/>
  <c r="X44" i="37"/>
  <c r="V44" i="37"/>
  <c r="W44" i="37" s="1"/>
  <c r="T44" i="37"/>
  <c r="U44" i="37" s="1"/>
  <c r="R44" i="37"/>
  <c r="S44" i="37" s="1"/>
  <c r="P44" i="37"/>
  <c r="Q44" i="37" s="1"/>
  <c r="O44" i="37"/>
  <c r="N44" i="37"/>
  <c r="L44" i="37"/>
  <c r="M44" i="37" s="1"/>
  <c r="J44" i="37"/>
  <c r="K44" i="37" s="1"/>
  <c r="AY43" i="37"/>
  <c r="AR43" i="37"/>
  <c r="AO43" i="37"/>
  <c r="AM43" i="37"/>
  <c r="AL43" i="37"/>
  <c r="AJ43" i="37"/>
  <c r="AE43" i="37"/>
  <c r="AF43" i="37" s="1"/>
  <c r="AC43" i="37"/>
  <c r="AB43" i="37"/>
  <c r="X43" i="37"/>
  <c r="Y43" i="37" s="1"/>
  <c r="V43" i="37"/>
  <c r="W43" i="37" s="1"/>
  <c r="U43" i="37"/>
  <c r="T43" i="37"/>
  <c r="R43" i="37"/>
  <c r="S43" i="37" s="1"/>
  <c r="P43" i="37"/>
  <c r="Q43" i="37" s="1"/>
  <c r="N43" i="37"/>
  <c r="O43" i="37" s="1"/>
  <c r="L43" i="37"/>
  <c r="M43" i="37" s="1"/>
  <c r="K43" i="37"/>
  <c r="J43" i="37"/>
  <c r="AY42" i="37"/>
  <c r="AR42" i="37"/>
  <c r="AO42" i="37"/>
  <c r="AM42" i="37"/>
  <c r="AL42" i="37"/>
  <c r="AJ42" i="37"/>
  <c r="AE42" i="37"/>
  <c r="AF42" i="37" s="1"/>
  <c r="AC42" i="37"/>
  <c r="AB42" i="37"/>
  <c r="Y42" i="37"/>
  <c r="X42" i="37"/>
  <c r="W42" i="37"/>
  <c r="V42" i="37"/>
  <c r="T42" i="37"/>
  <c r="U42" i="37" s="1"/>
  <c r="R42" i="37"/>
  <c r="S42" i="37" s="1"/>
  <c r="Q42" i="37"/>
  <c r="P42" i="37"/>
  <c r="N42" i="37"/>
  <c r="O42" i="37" s="1"/>
  <c r="L42" i="37"/>
  <c r="M42" i="37" s="1"/>
  <c r="J42" i="37"/>
  <c r="K42" i="37" s="1"/>
  <c r="AY41" i="37"/>
  <c r="AR41" i="37"/>
  <c r="AO41" i="37"/>
  <c r="AM41" i="37"/>
  <c r="AL41" i="37"/>
  <c r="AJ41" i="37"/>
  <c r="AE41" i="37"/>
  <c r="AF41" i="37" s="1"/>
  <c r="AC41" i="37"/>
  <c r="AB41" i="37"/>
  <c r="Y41" i="37"/>
  <c r="X41" i="37"/>
  <c r="V41" i="37"/>
  <c r="W41" i="37" s="1"/>
  <c r="U41" i="37"/>
  <c r="T41" i="37"/>
  <c r="S41" i="37"/>
  <c r="R41" i="37"/>
  <c r="P41" i="37"/>
  <c r="Q41" i="37" s="1"/>
  <c r="N41" i="37"/>
  <c r="O41" i="37" s="1"/>
  <c r="L41" i="37"/>
  <c r="M41" i="37" s="1"/>
  <c r="J41" i="37"/>
  <c r="K41" i="37" s="1"/>
  <c r="AY40" i="37"/>
  <c r="AR40" i="37"/>
  <c r="AO40" i="37"/>
  <c r="AM40" i="37"/>
  <c r="AL40" i="37"/>
  <c r="AJ40" i="37"/>
  <c r="AE40" i="37"/>
  <c r="AF40" i="37" s="1"/>
  <c r="AC40" i="37"/>
  <c r="AB40" i="37"/>
  <c r="Y40" i="37"/>
  <c r="X40" i="37"/>
  <c r="W40" i="37"/>
  <c r="V40" i="37"/>
  <c r="T40" i="37"/>
  <c r="U40" i="37" s="1"/>
  <c r="R40" i="37"/>
  <c r="S40" i="37" s="1"/>
  <c r="P40" i="37"/>
  <c r="Q40" i="37" s="1"/>
  <c r="N40" i="37"/>
  <c r="O40" i="37" s="1"/>
  <c r="L40" i="37"/>
  <c r="M40" i="37" s="1"/>
  <c r="J40" i="37"/>
  <c r="K40" i="37" s="1"/>
  <c r="AY39" i="37"/>
  <c r="AR39" i="37"/>
  <c r="AO39" i="37"/>
  <c r="AM39" i="37"/>
  <c r="AL39" i="37"/>
  <c r="AJ39" i="37"/>
  <c r="AE39" i="37"/>
  <c r="AF39" i="37" s="1"/>
  <c r="AC39" i="37"/>
  <c r="AB39" i="37"/>
  <c r="X39" i="37"/>
  <c r="Y39" i="37" s="1"/>
  <c r="V39" i="37"/>
  <c r="W39" i="37" s="1"/>
  <c r="T39" i="37"/>
  <c r="U39" i="37" s="1"/>
  <c r="R39" i="37"/>
  <c r="S39" i="37" s="1"/>
  <c r="Q39" i="37"/>
  <c r="P39" i="37"/>
  <c r="N39" i="37"/>
  <c r="O39" i="37" s="1"/>
  <c r="L39" i="37"/>
  <c r="M39" i="37" s="1"/>
  <c r="K39" i="37"/>
  <c r="J39" i="37"/>
  <c r="AY38" i="37"/>
  <c r="AR38" i="37"/>
  <c r="AO38" i="37"/>
  <c r="AM38" i="37"/>
  <c r="AL38" i="37"/>
  <c r="AJ38" i="37"/>
  <c r="AE38" i="37"/>
  <c r="AF38" i="37" s="1"/>
  <c r="AC38" i="37"/>
  <c r="AB38" i="37"/>
  <c r="Y38" i="37"/>
  <c r="X38" i="37"/>
  <c r="V38" i="37"/>
  <c r="W38" i="37" s="1"/>
  <c r="U38" i="37"/>
  <c r="T38" i="37"/>
  <c r="R38" i="37"/>
  <c r="S38" i="37" s="1"/>
  <c r="P38" i="37"/>
  <c r="Q38" i="37" s="1"/>
  <c r="O38" i="37"/>
  <c r="N38" i="37"/>
  <c r="L38" i="37"/>
  <c r="M38" i="37" s="1"/>
  <c r="J38" i="37"/>
  <c r="K38" i="37" s="1"/>
  <c r="AY37" i="37"/>
  <c r="AR37" i="37"/>
  <c r="AO37" i="37"/>
  <c r="AM37" i="37"/>
  <c r="AL37" i="37"/>
  <c r="AJ37" i="37"/>
  <c r="AE37" i="37"/>
  <c r="AF37" i="37" s="1"/>
  <c r="AC37" i="37"/>
  <c r="AB37" i="37"/>
  <c r="X37" i="37"/>
  <c r="Y37" i="37" s="1"/>
  <c r="V37" i="37"/>
  <c r="W37" i="37" s="1"/>
  <c r="T37" i="37"/>
  <c r="U37" i="37" s="1"/>
  <c r="R37" i="37"/>
  <c r="S37" i="37" s="1"/>
  <c r="P37" i="37"/>
  <c r="Q37" i="37" s="1"/>
  <c r="N37" i="37"/>
  <c r="O37" i="37" s="1"/>
  <c r="L37" i="37"/>
  <c r="M37" i="37" s="1"/>
  <c r="J37" i="37"/>
  <c r="K37" i="37" s="1"/>
  <c r="AY36" i="37"/>
  <c r="AR36" i="37"/>
  <c r="AO36" i="37"/>
  <c r="AM36" i="37"/>
  <c r="AL36" i="37"/>
  <c r="AJ36" i="37"/>
  <c r="AE36" i="37"/>
  <c r="AF36" i="37" s="1"/>
  <c r="AC36" i="37"/>
  <c r="AB36" i="37"/>
  <c r="X36" i="37"/>
  <c r="Y36" i="37" s="1"/>
  <c r="V36" i="37"/>
  <c r="W36" i="37" s="1"/>
  <c r="T36" i="37"/>
  <c r="U36" i="37" s="1"/>
  <c r="R36" i="37"/>
  <c r="S36" i="37" s="1"/>
  <c r="P36" i="37"/>
  <c r="Q36" i="37" s="1"/>
  <c r="N36" i="37"/>
  <c r="O36" i="37" s="1"/>
  <c r="L36" i="37"/>
  <c r="M36" i="37" s="1"/>
  <c r="J36" i="37"/>
  <c r="K36" i="37" s="1"/>
  <c r="AY35" i="37"/>
  <c r="AR35" i="37"/>
  <c r="AO35" i="37"/>
  <c r="AM35" i="37"/>
  <c r="AL35" i="37"/>
  <c r="AJ35" i="37"/>
  <c r="AE35" i="37"/>
  <c r="AF35" i="37" s="1"/>
  <c r="AC35" i="37"/>
  <c r="AB35" i="37"/>
  <c r="X35" i="37"/>
  <c r="Y35" i="37" s="1"/>
  <c r="V35" i="37"/>
  <c r="W35" i="37" s="1"/>
  <c r="T35" i="37"/>
  <c r="U35" i="37" s="1"/>
  <c r="S35" i="37"/>
  <c r="R35" i="37"/>
  <c r="P35" i="37"/>
  <c r="Q35" i="37" s="1"/>
  <c r="N35" i="37"/>
  <c r="O35" i="37" s="1"/>
  <c r="M35" i="37"/>
  <c r="L35" i="37"/>
  <c r="J35" i="37"/>
  <c r="K35" i="37" s="1"/>
  <c r="AY34" i="37"/>
  <c r="AR34" i="37"/>
  <c r="AO34" i="37"/>
  <c r="AM34" i="37"/>
  <c r="AL34" i="37"/>
  <c r="AJ34" i="37"/>
  <c r="AE34" i="37"/>
  <c r="AF34" i="37" s="1"/>
  <c r="AC34" i="37"/>
  <c r="AB34" i="37"/>
  <c r="X34" i="37"/>
  <c r="Y34" i="37" s="1"/>
  <c r="V34" i="37"/>
  <c r="W34" i="37" s="1"/>
  <c r="T34" i="37"/>
  <c r="U34" i="37" s="1"/>
  <c r="R34" i="37"/>
  <c r="S34" i="37" s="1"/>
  <c r="P34" i="37"/>
  <c r="Q34" i="37" s="1"/>
  <c r="N34" i="37"/>
  <c r="O34" i="37" s="1"/>
  <c r="L34" i="37"/>
  <c r="M34" i="37" s="1"/>
  <c r="J34" i="37"/>
  <c r="K34" i="37" s="1"/>
  <c r="AY33" i="37"/>
  <c r="AR33" i="37"/>
  <c r="AO33" i="37"/>
  <c r="AM33" i="37"/>
  <c r="AL33" i="37"/>
  <c r="AJ33" i="37"/>
  <c r="AF33" i="37"/>
  <c r="AE33" i="37"/>
  <c r="AC33" i="37"/>
  <c r="AB33" i="37"/>
  <c r="X33" i="37"/>
  <c r="Y33" i="37" s="1"/>
  <c r="V33" i="37"/>
  <c r="W33" i="37" s="1"/>
  <c r="T33" i="37"/>
  <c r="U33" i="37" s="1"/>
  <c r="S33" i="37"/>
  <c r="R33" i="37"/>
  <c r="P33" i="37"/>
  <c r="Q33" i="37" s="1"/>
  <c r="N33" i="37"/>
  <c r="O33" i="37" s="1"/>
  <c r="L33" i="37"/>
  <c r="M33" i="37" s="1"/>
  <c r="K33" i="37"/>
  <c r="J33" i="37"/>
  <c r="AY32" i="37"/>
  <c r="AR32" i="37"/>
  <c r="AO32" i="37"/>
  <c r="AM32" i="37"/>
  <c r="AL32" i="37"/>
  <c r="AJ32" i="37"/>
  <c r="AE32" i="37"/>
  <c r="AF32" i="37" s="1"/>
  <c r="AC32" i="37"/>
  <c r="AB32" i="37"/>
  <c r="X32" i="37"/>
  <c r="Y32" i="37" s="1"/>
  <c r="V32" i="37"/>
  <c r="W32" i="37" s="1"/>
  <c r="T32" i="37"/>
  <c r="U32" i="37" s="1"/>
  <c r="R32" i="37"/>
  <c r="S32" i="37" s="1"/>
  <c r="P32" i="37"/>
  <c r="Q32" i="37" s="1"/>
  <c r="O32" i="37"/>
  <c r="N32" i="37"/>
  <c r="L32" i="37"/>
  <c r="M32" i="37" s="1"/>
  <c r="J32" i="37"/>
  <c r="K32" i="37" s="1"/>
  <c r="AY31" i="37"/>
  <c r="AX31" i="37"/>
  <c r="AT31" i="37"/>
  <c r="AR31" i="37"/>
  <c r="AO31" i="37"/>
  <c r="AM31" i="37"/>
  <c r="AL31" i="37"/>
  <c r="AJ31" i="37"/>
  <c r="AE31" i="37"/>
  <c r="AF31" i="37" s="1"/>
  <c r="AC31" i="37"/>
  <c r="AB31" i="37"/>
  <c r="X31" i="37"/>
  <c r="Y31" i="37" s="1"/>
  <c r="V31" i="37"/>
  <c r="W31" i="37" s="1"/>
  <c r="T31" i="37"/>
  <c r="U31" i="37" s="1"/>
  <c r="R31" i="37"/>
  <c r="S31" i="37" s="1"/>
  <c r="P31" i="37"/>
  <c r="Q31" i="37" s="1"/>
  <c r="O31" i="37"/>
  <c r="N31" i="37"/>
  <c r="L31" i="37"/>
  <c r="M31" i="37" s="1"/>
  <c r="J31" i="37"/>
  <c r="K31" i="37" s="1"/>
  <c r="AY30" i="37"/>
  <c r="AX30" i="37"/>
  <c r="AV30" i="37"/>
  <c r="AT30" i="37"/>
  <c r="AR30" i="37"/>
  <c r="AO30" i="37"/>
  <c r="AM30" i="37"/>
  <c r="AL30" i="37"/>
  <c r="AJ30" i="37"/>
  <c r="AF30" i="37"/>
  <c r="AE30" i="37"/>
  <c r="AC30" i="37"/>
  <c r="AB30" i="37"/>
  <c r="X30" i="37"/>
  <c r="Y30" i="37" s="1"/>
  <c r="V30" i="37"/>
  <c r="W30" i="37" s="1"/>
  <c r="U30" i="37"/>
  <c r="T30" i="37"/>
  <c r="S30" i="37"/>
  <c r="R30" i="37"/>
  <c r="P30" i="37"/>
  <c r="Q30" i="37" s="1"/>
  <c r="N30" i="37"/>
  <c r="O30" i="37" s="1"/>
  <c r="L30" i="37"/>
  <c r="M30" i="37" s="1"/>
  <c r="K30" i="37"/>
  <c r="J30" i="37"/>
  <c r="AY29" i="37"/>
  <c r="AX29" i="37"/>
  <c r="AV29" i="37"/>
  <c r="AT29" i="37"/>
  <c r="AR29" i="37"/>
  <c r="AO29" i="37"/>
  <c r="AM29" i="37"/>
  <c r="AL29" i="37"/>
  <c r="AJ29" i="37"/>
  <c r="AE29" i="37"/>
  <c r="AF29" i="37" s="1"/>
  <c r="AC29" i="37"/>
  <c r="AB29" i="37"/>
  <c r="X29" i="37"/>
  <c r="Y29" i="37" s="1"/>
  <c r="V29" i="37"/>
  <c r="W29" i="37" s="1"/>
  <c r="T29" i="37"/>
  <c r="U29" i="37" s="1"/>
  <c r="S29" i="37"/>
  <c r="R29" i="37"/>
  <c r="P29" i="37"/>
  <c r="Q29" i="37" s="1"/>
  <c r="O29" i="37"/>
  <c r="N29" i="37"/>
  <c r="L29" i="37"/>
  <c r="M29" i="37" s="1"/>
  <c r="K29" i="37"/>
  <c r="J29" i="37"/>
  <c r="AY28" i="37"/>
  <c r="AX28" i="37"/>
  <c r="AV28" i="37"/>
  <c r="AT28" i="37"/>
  <c r="AR28" i="37"/>
  <c r="AO28" i="37"/>
  <c r="AM28" i="37"/>
  <c r="AL28" i="37"/>
  <c r="AJ28" i="37"/>
  <c r="AE28" i="37"/>
  <c r="AF28" i="37" s="1"/>
  <c r="AC28" i="37"/>
  <c r="AB28" i="37"/>
  <c r="X28" i="37"/>
  <c r="Y28" i="37" s="1"/>
  <c r="V28" i="37"/>
  <c r="W28" i="37" s="1"/>
  <c r="T28" i="37"/>
  <c r="U28" i="37" s="1"/>
  <c r="R28" i="37"/>
  <c r="S28" i="37" s="1"/>
  <c r="Q28" i="37"/>
  <c r="P28" i="37"/>
  <c r="N28" i="37"/>
  <c r="O28" i="37" s="1"/>
  <c r="L28" i="37"/>
  <c r="M28" i="37" s="1"/>
  <c r="J28" i="37"/>
  <c r="K28" i="37" s="1"/>
  <c r="AY27" i="37"/>
  <c r="AX27" i="37"/>
  <c r="AV27" i="37"/>
  <c r="AT27" i="37"/>
  <c r="AR27" i="37"/>
  <c r="AO27" i="37"/>
  <c r="AM27" i="37"/>
  <c r="AL27" i="37"/>
  <c r="AJ27" i="37"/>
  <c r="AF27" i="37"/>
  <c r="AE27" i="37"/>
  <c r="AC27" i="37"/>
  <c r="AB27" i="37"/>
  <c r="X27" i="37"/>
  <c r="Y27" i="37" s="1"/>
  <c r="V27" i="37"/>
  <c r="W27" i="37" s="1"/>
  <c r="U27" i="37"/>
  <c r="T27" i="37"/>
  <c r="R27" i="37"/>
  <c r="S27" i="37" s="1"/>
  <c r="P27" i="37"/>
  <c r="Q27" i="37" s="1"/>
  <c r="N27" i="37"/>
  <c r="O27" i="37" s="1"/>
  <c r="M27" i="37"/>
  <c r="L27" i="37"/>
  <c r="J27" i="37"/>
  <c r="K27" i="37" s="1"/>
  <c r="AY26" i="37"/>
  <c r="AX26" i="37"/>
  <c r="AV26" i="37"/>
  <c r="AT26" i="37"/>
  <c r="AR26" i="37"/>
  <c r="AO26" i="37"/>
  <c r="AM26" i="37"/>
  <c r="AL26" i="37"/>
  <c r="AJ26" i="37"/>
  <c r="AE26" i="37"/>
  <c r="AF26" i="37" s="1"/>
  <c r="AC26" i="37"/>
  <c r="AB26" i="37"/>
  <c r="Y26" i="37"/>
  <c r="X26" i="37"/>
  <c r="W26" i="37"/>
  <c r="V26" i="37"/>
  <c r="T26" i="37"/>
  <c r="U26" i="37" s="1"/>
  <c r="R26" i="37"/>
  <c r="S26" i="37" s="1"/>
  <c r="Q26" i="37"/>
  <c r="P26" i="37"/>
  <c r="O26" i="37"/>
  <c r="N26" i="37"/>
  <c r="L26" i="37"/>
  <c r="M26" i="37" s="1"/>
  <c r="J26" i="37"/>
  <c r="K26" i="37" s="1"/>
  <c r="AY25" i="37"/>
  <c r="AX25" i="37"/>
  <c r="AV25" i="37"/>
  <c r="AT25" i="37"/>
  <c r="AR25" i="37"/>
  <c r="AO25" i="37"/>
  <c r="AM25" i="37"/>
  <c r="AL25" i="37"/>
  <c r="AJ25" i="37"/>
  <c r="AE25" i="37"/>
  <c r="AF25" i="37" s="1"/>
  <c r="AC25" i="37"/>
  <c r="AB25" i="37"/>
  <c r="X25" i="37"/>
  <c r="Y25" i="37" s="1"/>
  <c r="V25" i="37"/>
  <c r="W25" i="37" s="1"/>
  <c r="T25" i="37"/>
  <c r="U25" i="37" s="1"/>
  <c r="R25" i="37"/>
  <c r="S25" i="37" s="1"/>
  <c r="P25" i="37"/>
  <c r="Q25" i="37" s="1"/>
  <c r="N25" i="37"/>
  <c r="O25" i="37" s="1"/>
  <c r="L25" i="37"/>
  <c r="M25" i="37" s="1"/>
  <c r="J25" i="37"/>
  <c r="K25" i="37" s="1"/>
  <c r="AY24" i="37"/>
  <c r="AX24" i="37"/>
  <c r="AV24" i="37"/>
  <c r="AT24" i="37"/>
  <c r="AR24" i="37"/>
  <c r="AO24" i="37"/>
  <c r="AM24" i="37"/>
  <c r="AL24" i="37"/>
  <c r="AJ24" i="37"/>
  <c r="AE24" i="37"/>
  <c r="AF24" i="37" s="1"/>
  <c r="AC24" i="37"/>
  <c r="AB24" i="37"/>
  <c r="X24" i="37"/>
  <c r="Y24" i="37" s="1"/>
  <c r="V24" i="37"/>
  <c r="W24" i="37" s="1"/>
  <c r="U24" i="37"/>
  <c r="T24" i="37"/>
  <c r="R24" i="37"/>
  <c r="S24" i="37" s="1"/>
  <c r="P24" i="37"/>
  <c r="Q24" i="37" s="1"/>
  <c r="O24" i="37"/>
  <c r="N24" i="37"/>
  <c r="L24" i="37"/>
  <c r="M24" i="37" s="1"/>
  <c r="J24" i="37"/>
  <c r="K24" i="37" s="1"/>
  <c r="AY23" i="37"/>
  <c r="AV23" i="37"/>
  <c r="AT23" i="37"/>
  <c r="AR23" i="37"/>
  <c r="AO23" i="37"/>
  <c r="AM23" i="37"/>
  <c r="AL23" i="37"/>
  <c r="AJ23" i="37"/>
  <c r="AF23" i="37"/>
  <c r="AE23" i="37"/>
  <c r="AC23" i="37"/>
  <c r="AB23" i="37"/>
  <c r="X23" i="37"/>
  <c r="Y23" i="37" s="1"/>
  <c r="V23" i="37"/>
  <c r="W23" i="37" s="1"/>
  <c r="T23" i="37"/>
  <c r="U23" i="37" s="1"/>
  <c r="R23" i="37"/>
  <c r="S23" i="37" s="1"/>
  <c r="Q23" i="37"/>
  <c r="P23" i="37"/>
  <c r="N23" i="37"/>
  <c r="O23" i="37" s="1"/>
  <c r="M23" i="37"/>
  <c r="L23" i="37"/>
  <c r="J23" i="37"/>
  <c r="K23" i="37" s="1"/>
  <c r="AY22" i="37"/>
  <c r="AX22" i="37"/>
  <c r="AV22" i="37"/>
  <c r="AT22" i="37"/>
  <c r="AR22" i="37"/>
  <c r="AO22" i="37"/>
  <c r="AM22" i="37"/>
  <c r="AL22" i="37"/>
  <c r="AJ22" i="37"/>
  <c r="AE22" i="37"/>
  <c r="AF22" i="37" s="1"/>
  <c r="AC22" i="37"/>
  <c r="AB22" i="37"/>
  <c r="X22" i="37"/>
  <c r="Y22" i="37" s="1"/>
  <c r="V22" i="37"/>
  <c r="W22" i="37" s="1"/>
  <c r="T22" i="37"/>
  <c r="U22" i="37" s="1"/>
  <c r="R22" i="37"/>
  <c r="S22" i="37" s="1"/>
  <c r="P22" i="37"/>
  <c r="Q22" i="37" s="1"/>
  <c r="N22" i="37"/>
  <c r="O22" i="37" s="1"/>
  <c r="M22" i="37"/>
  <c r="L22" i="37"/>
  <c r="J22" i="37"/>
  <c r="K22" i="37" s="1"/>
  <c r="AY21" i="37"/>
  <c r="AX21" i="37"/>
  <c r="AV21" i="37"/>
  <c r="AT21" i="37"/>
  <c r="AR21" i="37"/>
  <c r="AO21" i="37"/>
  <c r="AM21" i="37"/>
  <c r="AL21" i="37"/>
  <c r="AJ21" i="37"/>
  <c r="AE21" i="37"/>
  <c r="AF21" i="37" s="1"/>
  <c r="AC21" i="37"/>
  <c r="AB21" i="37"/>
  <c r="X21" i="37"/>
  <c r="Y21" i="37" s="1"/>
  <c r="W21" i="37"/>
  <c r="V21" i="37"/>
  <c r="T21" i="37"/>
  <c r="U21" i="37" s="1"/>
  <c r="R21" i="37"/>
  <c r="S21" i="37" s="1"/>
  <c r="P21" i="37"/>
  <c r="Q21" i="37" s="1"/>
  <c r="N21" i="37"/>
  <c r="O21" i="37" s="1"/>
  <c r="L21" i="37"/>
  <c r="M21" i="37" s="1"/>
  <c r="J21" i="37"/>
  <c r="K21" i="37" s="1"/>
  <c r="AY20" i="37"/>
  <c r="AX20" i="37"/>
  <c r="AV20" i="37"/>
  <c r="AT20" i="37"/>
  <c r="AR20" i="37"/>
  <c r="AO20" i="37"/>
  <c r="AM20" i="37"/>
  <c r="AL20" i="37"/>
  <c r="AJ20" i="37"/>
  <c r="AE20" i="37"/>
  <c r="AF20" i="37" s="1"/>
  <c r="AC20" i="37"/>
  <c r="AB20" i="37"/>
  <c r="Y20" i="37"/>
  <c r="X20" i="37"/>
  <c r="V20" i="37"/>
  <c r="W20" i="37" s="1"/>
  <c r="T20" i="37"/>
  <c r="U20" i="37" s="1"/>
  <c r="S20" i="37"/>
  <c r="R20" i="37"/>
  <c r="P20" i="37"/>
  <c r="Q20" i="37" s="1"/>
  <c r="N20" i="37"/>
  <c r="O20" i="37" s="1"/>
  <c r="L20" i="37"/>
  <c r="M20" i="37" s="1"/>
  <c r="K20" i="37"/>
  <c r="J20" i="37"/>
  <c r="AY19" i="37"/>
  <c r="AX19" i="37"/>
  <c r="AV19" i="37"/>
  <c r="AT19" i="37"/>
  <c r="AR19" i="37"/>
  <c r="AO19" i="37"/>
  <c r="AM19" i="37"/>
  <c r="AL19" i="37"/>
  <c r="AJ19" i="37"/>
  <c r="AE19" i="37"/>
  <c r="AF19" i="37" s="1"/>
  <c r="AC19" i="37"/>
  <c r="AB19" i="37"/>
  <c r="Y19" i="37"/>
  <c r="X19" i="37"/>
  <c r="V19" i="37"/>
  <c r="W19" i="37" s="1"/>
  <c r="T19" i="37"/>
  <c r="U19" i="37" s="1"/>
  <c r="R19" i="37"/>
  <c r="S19" i="37" s="1"/>
  <c r="Q19" i="37"/>
  <c r="P19" i="37"/>
  <c r="N19" i="37"/>
  <c r="O19" i="37" s="1"/>
  <c r="L19" i="37"/>
  <c r="M19" i="37" s="1"/>
  <c r="J19" i="37"/>
  <c r="K19" i="37" s="1"/>
  <c r="AY18" i="37"/>
  <c r="AX18" i="37"/>
  <c r="AT18" i="37"/>
  <c r="AR18" i="37"/>
  <c r="AO18" i="37"/>
  <c r="AM18" i="37"/>
  <c r="AL18" i="37"/>
  <c r="AJ18" i="37"/>
  <c r="AE18" i="37"/>
  <c r="AF18" i="37" s="1"/>
  <c r="AC18" i="37"/>
  <c r="AB18" i="37"/>
  <c r="Y18" i="37"/>
  <c r="X18" i="37"/>
  <c r="W18" i="37"/>
  <c r="V18" i="37"/>
  <c r="T18" i="37"/>
  <c r="U18" i="37" s="1"/>
  <c r="R18" i="37"/>
  <c r="S18" i="37" s="1"/>
  <c r="Q18" i="37"/>
  <c r="P18" i="37"/>
  <c r="O18" i="37"/>
  <c r="N18" i="37"/>
  <c r="L18" i="37"/>
  <c r="M18" i="37" s="1"/>
  <c r="J18" i="37"/>
  <c r="K18" i="37" s="1"/>
  <c r="AY17" i="37"/>
  <c r="AX17" i="37"/>
  <c r="AV17" i="37"/>
  <c r="AT17" i="37"/>
  <c r="AR17" i="37"/>
  <c r="AO17" i="37"/>
  <c r="AM17" i="37"/>
  <c r="AL17" i="37"/>
  <c r="AJ17" i="37"/>
  <c r="AE17" i="37"/>
  <c r="AF17" i="37" s="1"/>
  <c r="AC17" i="37"/>
  <c r="AB17" i="37"/>
  <c r="X17" i="37"/>
  <c r="Y17" i="37" s="1"/>
  <c r="V17" i="37"/>
  <c r="W17" i="37" s="1"/>
  <c r="T17" i="37"/>
  <c r="U17" i="37" s="1"/>
  <c r="R17" i="37"/>
  <c r="S17" i="37" s="1"/>
  <c r="P17" i="37"/>
  <c r="Q17" i="37" s="1"/>
  <c r="N17" i="37"/>
  <c r="O17" i="37" s="1"/>
  <c r="L17" i="37"/>
  <c r="M17" i="37" s="1"/>
  <c r="K17" i="37"/>
  <c r="J17" i="37"/>
  <c r="AY16" i="37"/>
  <c r="AX16" i="37"/>
  <c r="AR16" i="37"/>
  <c r="AO16" i="37"/>
  <c r="AM16" i="37"/>
  <c r="AL16" i="37"/>
  <c r="AJ16" i="37"/>
  <c r="AE16" i="37"/>
  <c r="AF16" i="37" s="1"/>
  <c r="AC16" i="37"/>
  <c r="AB16" i="37"/>
  <c r="X16" i="37"/>
  <c r="Y16" i="37" s="1"/>
  <c r="W16" i="37"/>
  <c r="V16" i="37"/>
  <c r="U16" i="37"/>
  <c r="T16" i="37"/>
  <c r="R16" i="37"/>
  <c r="S16" i="37" s="1"/>
  <c r="P16" i="37"/>
  <c r="Q16" i="37" s="1"/>
  <c r="O16" i="37"/>
  <c r="N16" i="37"/>
  <c r="M16" i="37"/>
  <c r="L16" i="37"/>
  <c r="J16" i="37"/>
  <c r="K16" i="37" s="1"/>
  <c r="AY15" i="37"/>
  <c r="AX15" i="37"/>
  <c r="AV15" i="37"/>
  <c r="AT15" i="37"/>
  <c r="AR15" i="37"/>
  <c r="AO15" i="37"/>
  <c r="AM15" i="37"/>
  <c r="AL15" i="37"/>
  <c r="AJ15" i="37"/>
  <c r="AF15" i="37"/>
  <c r="AE15" i="37"/>
  <c r="AC15" i="37"/>
  <c r="AB15" i="37"/>
  <c r="X15" i="37"/>
  <c r="Y15" i="37" s="1"/>
  <c r="V15" i="37"/>
  <c r="W15" i="37" s="1"/>
  <c r="T15" i="37"/>
  <c r="U15" i="37" s="1"/>
  <c r="R15" i="37"/>
  <c r="S15" i="37" s="1"/>
  <c r="P15" i="37"/>
  <c r="Q15" i="37" s="1"/>
  <c r="N15" i="37"/>
  <c r="O15" i="37" s="1"/>
  <c r="M15" i="37"/>
  <c r="L15" i="37"/>
  <c r="J15" i="37"/>
  <c r="K15" i="37" s="1"/>
  <c r="AY14" i="37"/>
  <c r="AX14" i="37"/>
  <c r="AV14" i="37"/>
  <c r="AT14" i="37"/>
  <c r="AR14" i="37"/>
  <c r="AO14" i="37"/>
  <c r="AM14" i="37"/>
  <c r="AL14" i="37"/>
  <c r="AJ14" i="37"/>
  <c r="AF14" i="37"/>
  <c r="AE14" i="37"/>
  <c r="AC14" i="37"/>
  <c r="AB14" i="37"/>
  <c r="X14" i="37"/>
  <c r="Y14" i="37" s="1"/>
  <c r="V14" i="37"/>
  <c r="W14" i="37" s="1"/>
  <c r="T14" i="37"/>
  <c r="U14" i="37" s="1"/>
  <c r="S14" i="37"/>
  <c r="R14" i="37"/>
  <c r="P14" i="37"/>
  <c r="Q14" i="37" s="1"/>
  <c r="N14" i="37"/>
  <c r="O14" i="37" s="1"/>
  <c r="M14" i="37"/>
  <c r="L14" i="37"/>
  <c r="J14" i="37"/>
  <c r="K14" i="37" s="1"/>
  <c r="AY13" i="37"/>
  <c r="AX13" i="37"/>
  <c r="AV13" i="37"/>
  <c r="AT13" i="37"/>
  <c r="AR13" i="37"/>
  <c r="AO13" i="37"/>
  <c r="AM13" i="37"/>
  <c r="AL13" i="37"/>
  <c r="AJ13" i="37"/>
  <c r="AE13" i="37"/>
  <c r="AF13" i="37" s="1"/>
  <c r="AC13" i="37"/>
  <c r="AB13" i="37"/>
  <c r="X13" i="37"/>
  <c r="Y13" i="37" s="1"/>
  <c r="V13" i="37"/>
  <c r="W13" i="37" s="1"/>
  <c r="T13" i="37"/>
  <c r="U13" i="37" s="1"/>
  <c r="S13" i="37"/>
  <c r="R13" i="37"/>
  <c r="P13" i="37"/>
  <c r="Q13" i="37" s="1"/>
  <c r="N13" i="37"/>
  <c r="O13" i="37" s="1"/>
  <c r="L13" i="37"/>
  <c r="M13" i="37" s="1"/>
  <c r="J13" i="37"/>
  <c r="K13" i="37" s="1"/>
  <c r="AY12" i="37"/>
  <c r="AR12" i="37"/>
  <c r="AO12" i="37"/>
  <c r="AM12" i="37"/>
  <c r="AL12" i="37"/>
  <c r="AJ12" i="37"/>
  <c r="AE12" i="37"/>
  <c r="AF12" i="37" s="1"/>
  <c r="AC12" i="37"/>
  <c r="AB12" i="37"/>
  <c r="X12" i="37"/>
  <c r="Y12" i="37" s="1"/>
  <c r="V12" i="37"/>
  <c r="W12" i="37" s="1"/>
  <c r="T12" i="37"/>
  <c r="U12" i="37" s="1"/>
  <c r="R12" i="37"/>
  <c r="S12" i="37" s="1"/>
  <c r="P12" i="37"/>
  <c r="Q12" i="37" s="1"/>
  <c r="N12" i="37"/>
  <c r="O12" i="37" s="1"/>
  <c r="L12" i="37"/>
  <c r="M12" i="37" s="1"/>
  <c r="K12" i="37"/>
  <c r="J12" i="37"/>
  <c r="AY11" i="37"/>
  <c r="AR11" i="37"/>
  <c r="AO11" i="37"/>
  <c r="AM11" i="37"/>
  <c r="AL11" i="37"/>
  <c r="AJ11" i="37"/>
  <c r="AE11" i="37"/>
  <c r="AF11" i="37" s="1"/>
  <c r="AC11" i="37"/>
  <c r="AB11" i="37"/>
  <c r="Y11" i="37"/>
  <c r="X11" i="37"/>
  <c r="V11" i="37"/>
  <c r="W11" i="37" s="1"/>
  <c r="U11" i="37"/>
  <c r="T11" i="37"/>
  <c r="R11" i="37"/>
  <c r="S11" i="37" s="1"/>
  <c r="P11" i="37"/>
  <c r="Q11" i="37" s="1"/>
  <c r="N11" i="37"/>
  <c r="O11" i="37" s="1"/>
  <c r="M11" i="37"/>
  <c r="L11" i="37"/>
  <c r="J11" i="37"/>
  <c r="K11" i="37" s="1"/>
  <c r="AY10" i="37"/>
  <c r="AR10" i="37"/>
  <c r="AO10" i="37"/>
  <c r="AM10" i="37"/>
  <c r="AL10" i="37"/>
  <c r="AJ10" i="37"/>
  <c r="AE10" i="37"/>
  <c r="AF10" i="37" s="1"/>
  <c r="AC10" i="37"/>
  <c r="AB10" i="37"/>
  <c r="Y10" i="37"/>
  <c r="X10" i="37"/>
  <c r="W10" i="37"/>
  <c r="V10" i="37"/>
  <c r="T10" i="37"/>
  <c r="U10" i="37" s="1"/>
  <c r="R10" i="37"/>
  <c r="S10" i="37" s="1"/>
  <c r="P10" i="37"/>
  <c r="Q10" i="37" s="1"/>
  <c r="O10" i="37"/>
  <c r="N10" i="37"/>
  <c r="L10" i="37"/>
  <c r="M10" i="37" s="1"/>
  <c r="J10" i="37"/>
  <c r="K10" i="37" s="1"/>
  <c r="AY9" i="37"/>
  <c r="AR9" i="37"/>
  <c r="AO9" i="37"/>
  <c r="AM9" i="37"/>
  <c r="AL9" i="37"/>
  <c r="AJ9" i="37"/>
  <c r="AE9" i="37"/>
  <c r="AF9" i="37" s="1"/>
  <c r="AC9" i="37"/>
  <c r="AB9" i="37"/>
  <c r="X9" i="37"/>
  <c r="Y9" i="37" s="1"/>
  <c r="W9" i="37"/>
  <c r="V9" i="37"/>
  <c r="T9" i="37"/>
  <c r="U9" i="37" s="1"/>
  <c r="R9" i="37"/>
  <c r="S9" i="37" s="1"/>
  <c r="P9" i="37"/>
  <c r="Q9" i="37" s="1"/>
  <c r="N9" i="37"/>
  <c r="O9" i="37" s="1"/>
  <c r="L9" i="37"/>
  <c r="M9" i="37" s="1"/>
  <c r="J9" i="37"/>
  <c r="K9" i="37" s="1"/>
  <c r="AY8" i="37"/>
  <c r="AR8" i="37"/>
  <c r="AO8" i="37"/>
  <c r="AM8" i="37"/>
  <c r="AL8" i="37"/>
  <c r="AJ8" i="37"/>
  <c r="AF8" i="37"/>
  <c r="AE8" i="37"/>
  <c r="AC8" i="37"/>
  <c r="AB8" i="37"/>
  <c r="X8" i="37"/>
  <c r="Y8" i="37" s="1"/>
  <c r="V8" i="37"/>
  <c r="W8" i="37" s="1"/>
  <c r="U8" i="37"/>
  <c r="T8" i="37"/>
  <c r="R8" i="37"/>
  <c r="S8" i="37" s="1"/>
  <c r="P8" i="37"/>
  <c r="Q8" i="37" s="1"/>
  <c r="N8" i="37"/>
  <c r="O8" i="37" s="1"/>
  <c r="M8" i="37"/>
  <c r="L8" i="37"/>
  <c r="J8" i="37"/>
  <c r="K8" i="37" s="1"/>
  <c r="AY7" i="37"/>
  <c r="AR7" i="37"/>
  <c r="AO7" i="37"/>
  <c r="AM7" i="37"/>
  <c r="AL7" i="37"/>
  <c r="AJ7" i="37"/>
  <c r="AF7" i="37"/>
  <c r="AE7" i="37"/>
  <c r="AC7" i="37"/>
  <c r="AB7" i="37"/>
  <c r="Y7" i="37"/>
  <c r="X7" i="37"/>
  <c r="V7" i="37"/>
  <c r="W7" i="37" s="1"/>
  <c r="T7" i="37"/>
  <c r="U7" i="37" s="1"/>
  <c r="R7" i="37"/>
  <c r="S7" i="37" s="1"/>
  <c r="P7" i="37"/>
  <c r="Q7" i="37" s="1"/>
  <c r="N7" i="37"/>
  <c r="O7" i="37" s="1"/>
  <c r="L7" i="37"/>
  <c r="M7" i="37" s="1"/>
  <c r="J7" i="37"/>
  <c r="K7" i="37" s="1"/>
  <c r="AY6" i="37"/>
  <c r="AX6" i="37"/>
  <c r="AW6" i="37"/>
  <c r="AV6" i="37"/>
  <c r="AV16" i="37" s="1"/>
  <c r="AU6" i="37"/>
  <c r="AT6" i="37"/>
  <c r="AT16" i="37" s="1"/>
  <c r="AS6" i="37"/>
  <c r="AR6" i="37"/>
  <c r="AO6" i="37"/>
  <c r="AM6" i="37"/>
  <c r="AL6" i="37"/>
  <c r="AJ6" i="37"/>
  <c r="AE6" i="37"/>
  <c r="AF6" i="37" s="1"/>
  <c r="AC6" i="37"/>
  <c r="AB6" i="37"/>
  <c r="X6" i="37"/>
  <c r="Y6" i="37" s="1"/>
  <c r="V6" i="37"/>
  <c r="W6" i="37" s="1"/>
  <c r="T6" i="37"/>
  <c r="U6" i="37" s="1"/>
  <c r="S6" i="37"/>
  <c r="R6" i="37"/>
  <c r="P6" i="37"/>
  <c r="Q6" i="37" s="1"/>
  <c r="O6" i="37"/>
  <c r="N6" i="37"/>
  <c r="M6" i="37"/>
  <c r="L6" i="37"/>
  <c r="J6" i="37"/>
  <c r="K6" i="37" s="1"/>
  <c r="AY5" i="37"/>
  <c r="AR5" i="37"/>
  <c r="AO5" i="37"/>
  <c r="AJ3" i="37"/>
  <c r="AC5" i="37"/>
  <c r="AB5" i="37"/>
  <c r="X5" i="37"/>
  <c r="Y5" i="37" s="1"/>
  <c r="V5" i="37"/>
  <c r="W5" i="37" s="1"/>
  <c r="T5" i="37"/>
  <c r="U5" i="37" s="1"/>
  <c r="R5" i="37"/>
  <c r="S5" i="37" s="1"/>
  <c r="P5" i="37"/>
  <c r="Q5" i="37" s="1"/>
  <c r="N5" i="37"/>
  <c r="O5" i="37" s="1"/>
  <c r="L5" i="37"/>
  <c r="M5" i="37" s="1"/>
  <c r="K5" i="37"/>
  <c r="J5" i="37"/>
  <c r="AK3" i="37"/>
  <c r="AI3" i="37"/>
  <c r="AZ3" i="37"/>
  <c r="AH3" i="37"/>
  <c r="AG3" i="37"/>
  <c r="AA3" i="37"/>
  <c r="AR111" i="36"/>
  <c r="AQ111" i="36"/>
  <c r="AP111" i="36"/>
  <c r="AO111" i="36"/>
  <c r="AM111" i="36"/>
  <c r="AL111" i="36"/>
  <c r="AJ111" i="36"/>
  <c r="AE111" i="36"/>
  <c r="AF111" i="36" s="1"/>
  <c r="AC111" i="36"/>
  <c r="AB111" i="36"/>
  <c r="X111" i="36"/>
  <c r="Y111" i="36" s="1"/>
  <c r="W111" i="36"/>
  <c r="V111" i="36"/>
  <c r="U111" i="36"/>
  <c r="T111" i="36"/>
  <c r="S111" i="36"/>
  <c r="R111" i="36"/>
  <c r="P111" i="36"/>
  <c r="Q111" i="36" s="1"/>
  <c r="O111" i="36"/>
  <c r="N111" i="36"/>
  <c r="L111" i="36"/>
  <c r="M111" i="36" s="1"/>
  <c r="K111" i="36"/>
  <c r="J111" i="36"/>
  <c r="AR110" i="36"/>
  <c r="AQ110" i="36"/>
  <c r="AP110" i="36"/>
  <c r="AO110" i="36"/>
  <c r="AM110" i="36"/>
  <c r="AL110" i="36"/>
  <c r="AJ110" i="36"/>
  <c r="AF110" i="36"/>
  <c r="AE110" i="36"/>
  <c r="AC110" i="36"/>
  <c r="AB110" i="36"/>
  <c r="X110" i="36"/>
  <c r="Y110" i="36" s="1"/>
  <c r="V110" i="36"/>
  <c r="W110" i="36" s="1"/>
  <c r="T110" i="36"/>
  <c r="U110" i="36" s="1"/>
  <c r="S110" i="36"/>
  <c r="R110" i="36"/>
  <c r="P110" i="36"/>
  <c r="Q110" i="36" s="1"/>
  <c r="N110" i="36"/>
  <c r="O110" i="36" s="1"/>
  <c r="M110" i="36"/>
  <c r="L110" i="36"/>
  <c r="K110" i="36"/>
  <c r="J110" i="36"/>
  <c r="AR109" i="36"/>
  <c r="AQ109" i="36"/>
  <c r="AP109" i="36"/>
  <c r="AO109" i="36"/>
  <c r="AM109" i="36"/>
  <c r="AL109" i="36"/>
  <c r="AJ109" i="36"/>
  <c r="AF109" i="36"/>
  <c r="AE109" i="36"/>
  <c r="AC109" i="36"/>
  <c r="AB109" i="36"/>
  <c r="Y109" i="36"/>
  <c r="X109" i="36"/>
  <c r="W109" i="36"/>
  <c r="V109" i="36"/>
  <c r="U109" i="36"/>
  <c r="T109" i="36"/>
  <c r="R109" i="36"/>
  <c r="S109" i="36" s="1"/>
  <c r="Q109" i="36"/>
  <c r="P109" i="36"/>
  <c r="O109" i="36"/>
  <c r="N109" i="36"/>
  <c r="M109" i="36"/>
  <c r="L109" i="36"/>
  <c r="J109" i="36"/>
  <c r="K109" i="36" s="1"/>
  <c r="AR108" i="36"/>
  <c r="AQ108" i="36"/>
  <c r="AP108" i="36"/>
  <c r="AO108" i="36"/>
  <c r="AM108" i="36"/>
  <c r="AL108" i="36"/>
  <c r="AJ108" i="36"/>
  <c r="AF108" i="36"/>
  <c r="AE108" i="36"/>
  <c r="AC108" i="36"/>
  <c r="AB108" i="36"/>
  <c r="X108" i="36"/>
  <c r="Y108" i="36" s="1"/>
  <c r="W108" i="36"/>
  <c r="V108" i="36"/>
  <c r="U108" i="36"/>
  <c r="T108" i="36"/>
  <c r="R108" i="36"/>
  <c r="S108" i="36" s="1"/>
  <c r="P108" i="36"/>
  <c r="Q108" i="36" s="1"/>
  <c r="N108" i="36"/>
  <c r="O108" i="36" s="1"/>
  <c r="M108" i="36"/>
  <c r="L108" i="36"/>
  <c r="J108" i="36"/>
  <c r="K108" i="36" s="1"/>
  <c r="AR107" i="36"/>
  <c r="AQ107" i="36"/>
  <c r="AP107" i="36"/>
  <c r="AO107" i="36"/>
  <c r="AM107" i="36"/>
  <c r="AL107" i="36"/>
  <c r="AJ107" i="36"/>
  <c r="AE107" i="36"/>
  <c r="AF107" i="36" s="1"/>
  <c r="AC107" i="36"/>
  <c r="AB107" i="36"/>
  <c r="X107" i="36"/>
  <c r="Y107" i="36" s="1"/>
  <c r="W107" i="36"/>
  <c r="V107" i="36"/>
  <c r="T107" i="36"/>
  <c r="U107" i="36" s="1"/>
  <c r="S107" i="36"/>
  <c r="R107" i="36"/>
  <c r="Q107" i="36"/>
  <c r="P107" i="36"/>
  <c r="O107" i="36"/>
  <c r="N107" i="36"/>
  <c r="L107" i="36"/>
  <c r="M107" i="36" s="1"/>
  <c r="K107" i="36"/>
  <c r="J107" i="36"/>
  <c r="AR106" i="36"/>
  <c r="AQ106" i="36"/>
  <c r="AP106" i="36"/>
  <c r="AO106" i="36"/>
  <c r="AM106" i="36"/>
  <c r="AL106" i="36"/>
  <c r="AJ106" i="36"/>
  <c r="AE106" i="36"/>
  <c r="AF106" i="36" s="1"/>
  <c r="AC106" i="36"/>
  <c r="AB106" i="36"/>
  <c r="Y106" i="36"/>
  <c r="X106" i="36"/>
  <c r="W106" i="36"/>
  <c r="V106" i="36"/>
  <c r="T106" i="36"/>
  <c r="U106" i="36" s="1"/>
  <c r="R106" i="36"/>
  <c r="S106" i="36" s="1"/>
  <c r="P106" i="36"/>
  <c r="Q106" i="36" s="1"/>
  <c r="N106" i="36"/>
  <c r="O106" i="36" s="1"/>
  <c r="L106" i="36"/>
  <c r="M106" i="36" s="1"/>
  <c r="J106" i="36"/>
  <c r="K106" i="36" s="1"/>
  <c r="AR105" i="36"/>
  <c r="AQ105" i="36"/>
  <c r="AP105" i="36"/>
  <c r="AO105" i="36"/>
  <c r="AM105" i="36"/>
  <c r="AL105" i="36"/>
  <c r="AJ105" i="36"/>
  <c r="AF105" i="36"/>
  <c r="AE105" i="36"/>
  <c r="AC105" i="36"/>
  <c r="AB105" i="36"/>
  <c r="Y105" i="36"/>
  <c r="X105" i="36"/>
  <c r="V105" i="36"/>
  <c r="W105" i="36" s="1"/>
  <c r="U105" i="36"/>
  <c r="T105" i="36"/>
  <c r="R105" i="36"/>
  <c r="S105" i="36" s="1"/>
  <c r="Q105" i="36"/>
  <c r="P105" i="36"/>
  <c r="N105" i="36"/>
  <c r="O105" i="36" s="1"/>
  <c r="M105" i="36"/>
  <c r="L105" i="36"/>
  <c r="J105" i="36"/>
  <c r="K105" i="36" s="1"/>
  <c r="AY104" i="36"/>
  <c r="AR104" i="36"/>
  <c r="AQ104" i="36"/>
  <c r="AP104" i="36"/>
  <c r="AO104" i="36"/>
  <c r="AM104" i="36"/>
  <c r="AL104" i="36"/>
  <c r="AJ104" i="36"/>
  <c r="AF104" i="36"/>
  <c r="AE104" i="36"/>
  <c r="AC104" i="36"/>
  <c r="AB104" i="36"/>
  <c r="Y104" i="36"/>
  <c r="X104" i="36"/>
  <c r="V104" i="36"/>
  <c r="W104" i="36" s="1"/>
  <c r="U104" i="36"/>
  <c r="T104" i="36"/>
  <c r="R104" i="36"/>
  <c r="S104" i="36" s="1"/>
  <c r="Q104" i="36"/>
  <c r="P104" i="36"/>
  <c r="O104" i="36"/>
  <c r="N104" i="36"/>
  <c r="M104" i="36"/>
  <c r="L104" i="36"/>
  <c r="J104" i="36"/>
  <c r="K104" i="36" s="1"/>
  <c r="AY103" i="36"/>
  <c r="AR103" i="36"/>
  <c r="AQ103" i="36"/>
  <c r="AP103" i="36"/>
  <c r="AO103" i="36"/>
  <c r="AM103" i="36"/>
  <c r="AL103" i="36"/>
  <c r="AJ103" i="36"/>
  <c r="AF103" i="36"/>
  <c r="AE103" i="36"/>
  <c r="AC103" i="36"/>
  <c r="AB103" i="36"/>
  <c r="Y103" i="36"/>
  <c r="X103" i="36"/>
  <c r="V103" i="36"/>
  <c r="W103" i="36" s="1"/>
  <c r="U103" i="36"/>
  <c r="T103" i="36"/>
  <c r="S103" i="36"/>
  <c r="R103" i="36"/>
  <c r="Q103" i="36"/>
  <c r="P103" i="36"/>
  <c r="N103" i="36"/>
  <c r="O103" i="36" s="1"/>
  <c r="M103" i="36"/>
  <c r="L103" i="36"/>
  <c r="J103" i="36"/>
  <c r="K103" i="36" s="1"/>
  <c r="AY102" i="36"/>
  <c r="AR102" i="36"/>
  <c r="AQ102" i="36"/>
  <c r="AP102" i="36"/>
  <c r="AO102" i="36"/>
  <c r="AM102" i="36"/>
  <c r="AL102" i="36"/>
  <c r="AJ102" i="36"/>
  <c r="AF102" i="36"/>
  <c r="AE102" i="36"/>
  <c r="AC102" i="36"/>
  <c r="AB102" i="36"/>
  <c r="Y102" i="36"/>
  <c r="X102" i="36"/>
  <c r="W102" i="36"/>
  <c r="V102" i="36"/>
  <c r="U102" i="36"/>
  <c r="T102" i="36"/>
  <c r="R102" i="36"/>
  <c r="S102" i="36" s="1"/>
  <c r="Q102" i="36"/>
  <c r="P102" i="36"/>
  <c r="N102" i="36"/>
  <c r="O102" i="36" s="1"/>
  <c r="M102" i="36"/>
  <c r="L102" i="36"/>
  <c r="J102" i="36"/>
  <c r="K102" i="36" s="1"/>
  <c r="AY101" i="36"/>
  <c r="AR101" i="36"/>
  <c r="AQ101" i="36"/>
  <c r="AP101" i="36"/>
  <c r="AO101" i="36"/>
  <c r="AM101" i="36"/>
  <c r="AL101" i="36"/>
  <c r="AJ101" i="36"/>
  <c r="AF101" i="36"/>
  <c r="AE101" i="36"/>
  <c r="AC101" i="36"/>
  <c r="AB101" i="36"/>
  <c r="Y101" i="36"/>
  <c r="X101" i="36"/>
  <c r="V101" i="36"/>
  <c r="W101" i="36" s="1"/>
  <c r="U101" i="36"/>
  <c r="T101" i="36"/>
  <c r="S101" i="36"/>
  <c r="R101" i="36"/>
  <c r="Q101" i="36"/>
  <c r="P101" i="36"/>
  <c r="N101" i="36"/>
  <c r="O101" i="36" s="1"/>
  <c r="M101" i="36"/>
  <c r="L101" i="36"/>
  <c r="K101" i="36"/>
  <c r="J101" i="36"/>
  <c r="AY100" i="36"/>
  <c r="AR100" i="36"/>
  <c r="AQ100" i="36"/>
  <c r="AP100" i="36"/>
  <c r="AO100" i="36"/>
  <c r="AM100" i="36"/>
  <c r="AL100" i="36"/>
  <c r="AJ100" i="36"/>
  <c r="AE100" i="36"/>
  <c r="AF100" i="36" s="1"/>
  <c r="AC100" i="36"/>
  <c r="AB100" i="36"/>
  <c r="Y100" i="36"/>
  <c r="X100" i="36"/>
  <c r="W100" i="36"/>
  <c r="V100" i="36"/>
  <c r="U100" i="36"/>
  <c r="T100" i="36"/>
  <c r="R100" i="36"/>
  <c r="S100" i="36" s="1"/>
  <c r="Q100" i="36"/>
  <c r="P100" i="36"/>
  <c r="N100" i="36"/>
  <c r="O100" i="36" s="1"/>
  <c r="M100" i="36"/>
  <c r="L100" i="36"/>
  <c r="J100" i="36"/>
  <c r="K100" i="36" s="1"/>
  <c r="AY99" i="36"/>
  <c r="AR99" i="36"/>
  <c r="AQ99" i="36"/>
  <c r="AP99" i="36"/>
  <c r="AO99" i="36"/>
  <c r="AM99" i="36"/>
  <c r="AL99" i="36"/>
  <c r="AJ99" i="36"/>
  <c r="AE99" i="36"/>
  <c r="AF99" i="36" s="1"/>
  <c r="AC99" i="36"/>
  <c r="AB99" i="36"/>
  <c r="Y99" i="36"/>
  <c r="X99" i="36"/>
  <c r="V99" i="36"/>
  <c r="W99" i="36" s="1"/>
  <c r="U99" i="36"/>
  <c r="T99" i="36"/>
  <c r="R99" i="36"/>
  <c r="S99" i="36" s="1"/>
  <c r="P99" i="36"/>
  <c r="Q99" i="36" s="1"/>
  <c r="N99" i="36"/>
  <c r="O99" i="36" s="1"/>
  <c r="L99" i="36"/>
  <c r="M99" i="36" s="1"/>
  <c r="J99" i="36"/>
  <c r="K99" i="36" s="1"/>
  <c r="AY98" i="36"/>
  <c r="AR98" i="36"/>
  <c r="AO98" i="36"/>
  <c r="AM98" i="36"/>
  <c r="AL98" i="36"/>
  <c r="AJ98" i="36"/>
  <c r="AE98" i="36"/>
  <c r="AF98" i="36" s="1"/>
  <c r="AC98" i="36"/>
  <c r="AB98" i="36"/>
  <c r="X98" i="36"/>
  <c r="Y98" i="36" s="1"/>
  <c r="V98" i="36"/>
  <c r="W98" i="36" s="1"/>
  <c r="T98" i="36"/>
  <c r="U98" i="36" s="1"/>
  <c r="R98" i="36"/>
  <c r="S98" i="36" s="1"/>
  <c r="P98" i="36"/>
  <c r="Q98" i="36" s="1"/>
  <c r="N98" i="36"/>
  <c r="O98" i="36" s="1"/>
  <c r="L98" i="36"/>
  <c r="M98" i="36" s="1"/>
  <c r="J98" i="36"/>
  <c r="K98" i="36" s="1"/>
  <c r="AY97" i="36"/>
  <c r="AR97" i="36"/>
  <c r="AO97" i="36"/>
  <c r="AM97" i="36"/>
  <c r="AL97" i="36"/>
  <c r="AJ97" i="36"/>
  <c r="AF97" i="36"/>
  <c r="AE97" i="36"/>
  <c r="AC97" i="36"/>
  <c r="AB97" i="36"/>
  <c r="X97" i="36"/>
  <c r="Y97" i="36" s="1"/>
  <c r="V97" i="36"/>
  <c r="W97" i="36" s="1"/>
  <c r="T97" i="36"/>
  <c r="U97" i="36" s="1"/>
  <c r="R97" i="36"/>
  <c r="S97" i="36" s="1"/>
  <c r="Q97" i="36"/>
  <c r="P97" i="36"/>
  <c r="N97" i="36"/>
  <c r="O97" i="36" s="1"/>
  <c r="L97" i="36"/>
  <c r="M97" i="36" s="1"/>
  <c r="K97" i="36"/>
  <c r="J97" i="36"/>
  <c r="AY96" i="36"/>
  <c r="AR96" i="36"/>
  <c r="AO96" i="36"/>
  <c r="AM96" i="36"/>
  <c r="AL96" i="36"/>
  <c r="AJ96" i="36"/>
  <c r="AF96" i="36"/>
  <c r="AE96" i="36"/>
  <c r="AC96" i="36"/>
  <c r="AB96" i="36"/>
  <c r="X96" i="36"/>
  <c r="Y96" i="36" s="1"/>
  <c r="V96" i="36"/>
  <c r="W96" i="36" s="1"/>
  <c r="U96" i="36"/>
  <c r="T96" i="36"/>
  <c r="R96" i="36"/>
  <c r="S96" i="36" s="1"/>
  <c r="Q96" i="36"/>
  <c r="P96" i="36"/>
  <c r="N96" i="36"/>
  <c r="O96" i="36" s="1"/>
  <c r="L96" i="36"/>
  <c r="M96" i="36" s="1"/>
  <c r="J96" i="36"/>
  <c r="K96" i="36" s="1"/>
  <c r="AY95" i="36"/>
  <c r="AR95" i="36"/>
  <c r="AO95" i="36"/>
  <c r="AM95" i="36"/>
  <c r="AL95" i="36"/>
  <c r="AJ95" i="36"/>
  <c r="AE95" i="36"/>
  <c r="AF95" i="36" s="1"/>
  <c r="AC95" i="36"/>
  <c r="AB95" i="36"/>
  <c r="Y95" i="36"/>
  <c r="X95" i="36"/>
  <c r="V95" i="36"/>
  <c r="W95" i="36" s="1"/>
  <c r="T95" i="36"/>
  <c r="U95" i="36" s="1"/>
  <c r="R95" i="36"/>
  <c r="S95" i="36" s="1"/>
  <c r="P95" i="36"/>
  <c r="Q95" i="36" s="1"/>
  <c r="N95" i="36"/>
  <c r="O95" i="36" s="1"/>
  <c r="L95" i="36"/>
  <c r="M95" i="36" s="1"/>
  <c r="J95" i="36"/>
  <c r="K95" i="36" s="1"/>
  <c r="AY94" i="36"/>
  <c r="AR94" i="36"/>
  <c r="AO94" i="36"/>
  <c r="AM94" i="36"/>
  <c r="AL94" i="36"/>
  <c r="AJ94" i="36"/>
  <c r="AE94" i="36"/>
  <c r="AF94" i="36" s="1"/>
  <c r="AC94" i="36"/>
  <c r="AB94" i="36"/>
  <c r="X94" i="36"/>
  <c r="Y94" i="36" s="1"/>
  <c r="V94" i="36"/>
  <c r="W94" i="36" s="1"/>
  <c r="T94" i="36"/>
  <c r="U94" i="36" s="1"/>
  <c r="R94" i="36"/>
  <c r="S94" i="36" s="1"/>
  <c r="P94" i="36"/>
  <c r="Q94" i="36" s="1"/>
  <c r="O94" i="36"/>
  <c r="N94" i="36"/>
  <c r="M94" i="36"/>
  <c r="L94" i="36"/>
  <c r="J94" i="36"/>
  <c r="K94" i="36" s="1"/>
  <c r="AY93" i="36"/>
  <c r="AR93" i="36"/>
  <c r="AO93" i="36"/>
  <c r="AM93" i="36"/>
  <c r="AL93" i="36"/>
  <c r="AJ93" i="36"/>
  <c r="AE93" i="36"/>
  <c r="AF93" i="36" s="1"/>
  <c r="AC93" i="36"/>
  <c r="AB93" i="36"/>
  <c r="X93" i="36"/>
  <c r="Y93" i="36" s="1"/>
  <c r="V93" i="36"/>
  <c r="W93" i="36" s="1"/>
  <c r="U93" i="36"/>
  <c r="T93" i="36"/>
  <c r="R93" i="36"/>
  <c r="S93" i="36" s="1"/>
  <c r="P93" i="36"/>
  <c r="Q93" i="36" s="1"/>
  <c r="N93" i="36"/>
  <c r="O93" i="36" s="1"/>
  <c r="L93" i="36"/>
  <c r="M93" i="36" s="1"/>
  <c r="J93" i="36"/>
  <c r="K93" i="36" s="1"/>
  <c r="AY92" i="36"/>
  <c r="AR92" i="36"/>
  <c r="AO92" i="36"/>
  <c r="AM92" i="36"/>
  <c r="AL92" i="36"/>
  <c r="AJ92" i="36"/>
  <c r="AE92" i="36"/>
  <c r="AF92" i="36" s="1"/>
  <c r="AC92" i="36"/>
  <c r="AB92" i="36"/>
  <c r="X92" i="36"/>
  <c r="Y92" i="36" s="1"/>
  <c r="V92" i="36"/>
  <c r="W92" i="36" s="1"/>
  <c r="T92" i="36"/>
  <c r="U92" i="36" s="1"/>
  <c r="R92" i="36"/>
  <c r="S92" i="36" s="1"/>
  <c r="P92" i="36"/>
  <c r="Q92" i="36" s="1"/>
  <c r="N92" i="36"/>
  <c r="O92" i="36" s="1"/>
  <c r="L92" i="36"/>
  <c r="M92" i="36" s="1"/>
  <c r="J92" i="36"/>
  <c r="K92" i="36" s="1"/>
  <c r="AY91" i="36"/>
  <c r="AR91" i="36"/>
  <c r="AO91" i="36"/>
  <c r="AM91" i="36"/>
  <c r="AL91" i="36"/>
  <c r="AJ91" i="36"/>
  <c r="AE91" i="36"/>
  <c r="AF91" i="36" s="1"/>
  <c r="AC91" i="36"/>
  <c r="AB91" i="36"/>
  <c r="X91" i="36"/>
  <c r="Y91" i="36" s="1"/>
  <c r="V91" i="36"/>
  <c r="W91" i="36" s="1"/>
  <c r="T91" i="36"/>
  <c r="U91" i="36" s="1"/>
  <c r="R91" i="36"/>
  <c r="S91" i="36" s="1"/>
  <c r="P91" i="36"/>
  <c r="Q91" i="36" s="1"/>
  <c r="N91" i="36"/>
  <c r="O91" i="36" s="1"/>
  <c r="L91" i="36"/>
  <c r="M91" i="36" s="1"/>
  <c r="J91" i="36"/>
  <c r="K91" i="36" s="1"/>
  <c r="AY90" i="36"/>
  <c r="AR90" i="36"/>
  <c r="AO90" i="36"/>
  <c r="AM90" i="36"/>
  <c r="AL90" i="36"/>
  <c r="AJ90" i="36"/>
  <c r="AE90" i="36"/>
  <c r="AF90" i="36" s="1"/>
  <c r="AC90" i="36"/>
  <c r="AB90" i="36"/>
  <c r="X90" i="36"/>
  <c r="Y90" i="36" s="1"/>
  <c r="W90" i="36"/>
  <c r="V90" i="36"/>
  <c r="T90" i="36"/>
  <c r="U90" i="36" s="1"/>
  <c r="R90" i="36"/>
  <c r="S90" i="36" s="1"/>
  <c r="P90" i="36"/>
  <c r="Q90" i="36" s="1"/>
  <c r="N90" i="36"/>
  <c r="O90" i="36" s="1"/>
  <c r="L90" i="36"/>
  <c r="M90" i="36" s="1"/>
  <c r="J90" i="36"/>
  <c r="K90" i="36" s="1"/>
  <c r="AY89" i="36"/>
  <c r="AR89" i="36"/>
  <c r="AO89" i="36"/>
  <c r="AM89" i="36"/>
  <c r="AL89" i="36"/>
  <c r="AJ89" i="36"/>
  <c r="AF89" i="36"/>
  <c r="AE89" i="36"/>
  <c r="AC89" i="36"/>
  <c r="AB89" i="36"/>
  <c r="X89" i="36"/>
  <c r="Y89" i="36" s="1"/>
  <c r="V89" i="36"/>
  <c r="W89" i="36" s="1"/>
  <c r="T89" i="36"/>
  <c r="U89" i="36" s="1"/>
  <c r="R89" i="36"/>
  <c r="S89" i="36" s="1"/>
  <c r="P89" i="36"/>
  <c r="Q89" i="36" s="1"/>
  <c r="N89" i="36"/>
  <c r="O89" i="36" s="1"/>
  <c r="L89" i="36"/>
  <c r="M89" i="36" s="1"/>
  <c r="K89" i="36"/>
  <c r="J89" i="36"/>
  <c r="AY88" i="36"/>
  <c r="AR88" i="36"/>
  <c r="AO88" i="36"/>
  <c r="AM88" i="36"/>
  <c r="AL88" i="36"/>
  <c r="AJ88" i="36"/>
  <c r="AE88" i="36"/>
  <c r="AF88" i="36" s="1"/>
  <c r="AC88" i="36"/>
  <c r="AB88" i="36"/>
  <c r="X88" i="36"/>
  <c r="Y88" i="36" s="1"/>
  <c r="V88" i="36"/>
  <c r="W88" i="36" s="1"/>
  <c r="T88" i="36"/>
  <c r="U88" i="36" s="1"/>
  <c r="R88" i="36"/>
  <c r="S88" i="36" s="1"/>
  <c r="P88" i="36"/>
  <c r="Q88" i="36" s="1"/>
  <c r="O88" i="36"/>
  <c r="N88" i="36"/>
  <c r="L88" i="36"/>
  <c r="M88" i="36" s="1"/>
  <c r="J88" i="36"/>
  <c r="K88" i="36" s="1"/>
  <c r="AY87" i="36"/>
  <c r="AR87" i="36"/>
  <c r="AO87" i="36"/>
  <c r="AM87" i="36"/>
  <c r="AL87" i="36"/>
  <c r="AJ87" i="36"/>
  <c r="AE87" i="36"/>
  <c r="AF87" i="36" s="1"/>
  <c r="AC87" i="36"/>
  <c r="AB87" i="36"/>
  <c r="X87" i="36"/>
  <c r="Y87" i="36" s="1"/>
  <c r="V87" i="36"/>
  <c r="W87" i="36" s="1"/>
  <c r="T87" i="36"/>
  <c r="U87" i="36" s="1"/>
  <c r="R87" i="36"/>
  <c r="S87" i="36" s="1"/>
  <c r="P87" i="36"/>
  <c r="Q87" i="36" s="1"/>
  <c r="N87" i="36"/>
  <c r="O87" i="36" s="1"/>
  <c r="L87" i="36"/>
  <c r="M87" i="36" s="1"/>
  <c r="J87" i="36"/>
  <c r="K87" i="36" s="1"/>
  <c r="AY86" i="36"/>
  <c r="AR86" i="36"/>
  <c r="AO86" i="36"/>
  <c r="AM86" i="36"/>
  <c r="AL86" i="36"/>
  <c r="AJ86" i="36"/>
  <c r="AE86" i="36"/>
  <c r="AF86" i="36" s="1"/>
  <c r="AC86" i="36"/>
  <c r="AB86" i="36"/>
  <c r="X86" i="36"/>
  <c r="Y86" i="36" s="1"/>
  <c r="V86" i="36"/>
  <c r="W86" i="36" s="1"/>
  <c r="T86" i="36"/>
  <c r="U86" i="36" s="1"/>
  <c r="R86" i="36"/>
  <c r="S86" i="36" s="1"/>
  <c r="P86" i="36"/>
  <c r="Q86" i="36" s="1"/>
  <c r="N86" i="36"/>
  <c r="O86" i="36" s="1"/>
  <c r="M86" i="36"/>
  <c r="L86" i="36"/>
  <c r="J86" i="36"/>
  <c r="K86" i="36" s="1"/>
  <c r="AY85" i="36"/>
  <c r="AR85" i="36"/>
  <c r="AO85" i="36"/>
  <c r="AM85" i="36"/>
  <c r="AL85" i="36"/>
  <c r="AJ85" i="36"/>
  <c r="AE85" i="36"/>
  <c r="AF85" i="36" s="1"/>
  <c r="AC85" i="36"/>
  <c r="AB85" i="36"/>
  <c r="X85" i="36"/>
  <c r="Y85" i="36" s="1"/>
  <c r="V85" i="36"/>
  <c r="W85" i="36" s="1"/>
  <c r="T85" i="36"/>
  <c r="U85" i="36" s="1"/>
  <c r="R85" i="36"/>
  <c r="S85" i="36" s="1"/>
  <c r="Q85" i="36"/>
  <c r="P85" i="36"/>
  <c r="N85" i="36"/>
  <c r="O85" i="36" s="1"/>
  <c r="M85" i="36"/>
  <c r="L85" i="36"/>
  <c r="J85" i="36"/>
  <c r="K85" i="36" s="1"/>
  <c r="AY84" i="36"/>
  <c r="AR84" i="36"/>
  <c r="AO84" i="36"/>
  <c r="AM84" i="36"/>
  <c r="AL84" i="36"/>
  <c r="AJ84" i="36"/>
  <c r="AE84" i="36"/>
  <c r="AF84" i="36" s="1"/>
  <c r="AC84" i="36"/>
  <c r="AB84" i="36"/>
  <c r="X84" i="36"/>
  <c r="Y84" i="36" s="1"/>
  <c r="W84" i="36"/>
  <c r="V84" i="36"/>
  <c r="T84" i="36"/>
  <c r="U84" i="36" s="1"/>
  <c r="R84" i="36"/>
  <c r="S84" i="36" s="1"/>
  <c r="P84" i="36"/>
  <c r="Q84" i="36" s="1"/>
  <c r="N84" i="36"/>
  <c r="O84" i="36" s="1"/>
  <c r="L84" i="36"/>
  <c r="M84" i="36" s="1"/>
  <c r="J84" i="36"/>
  <c r="K84" i="36" s="1"/>
  <c r="AY83" i="36"/>
  <c r="AR83" i="36"/>
  <c r="AO83" i="36"/>
  <c r="AM83" i="36"/>
  <c r="AL83" i="36"/>
  <c r="AJ83" i="36"/>
  <c r="AE83" i="36"/>
  <c r="AF83" i="36" s="1"/>
  <c r="AC83" i="36"/>
  <c r="AB83" i="36"/>
  <c r="X83" i="36"/>
  <c r="Y83" i="36" s="1"/>
  <c r="V83" i="36"/>
  <c r="W83" i="36" s="1"/>
  <c r="T83" i="36"/>
  <c r="U83" i="36" s="1"/>
  <c r="R83" i="36"/>
  <c r="S83" i="36" s="1"/>
  <c r="P83" i="36"/>
  <c r="Q83" i="36" s="1"/>
  <c r="N83" i="36"/>
  <c r="O83" i="36" s="1"/>
  <c r="L83" i="36"/>
  <c r="M83" i="36" s="1"/>
  <c r="K83" i="36"/>
  <c r="J83" i="36"/>
  <c r="AY82" i="36"/>
  <c r="AR82" i="36"/>
  <c r="AO82" i="36"/>
  <c r="AM82" i="36"/>
  <c r="AL82" i="36"/>
  <c r="AJ82" i="36"/>
  <c r="AF82" i="36"/>
  <c r="AE82" i="36"/>
  <c r="AC82" i="36"/>
  <c r="AB82" i="36"/>
  <c r="X82" i="36"/>
  <c r="Y82" i="36" s="1"/>
  <c r="V82" i="36"/>
  <c r="W82" i="36" s="1"/>
  <c r="U82" i="36"/>
  <c r="T82" i="36"/>
  <c r="R82" i="36"/>
  <c r="S82" i="36" s="1"/>
  <c r="P82" i="36"/>
  <c r="Q82" i="36" s="1"/>
  <c r="O82" i="36"/>
  <c r="N82" i="36"/>
  <c r="L82" i="36"/>
  <c r="M82" i="36" s="1"/>
  <c r="J82" i="36"/>
  <c r="K82" i="36" s="1"/>
  <c r="AY81" i="36"/>
  <c r="AR81" i="36"/>
  <c r="AO81" i="36"/>
  <c r="AM81" i="36"/>
  <c r="AL81" i="36"/>
  <c r="AJ81" i="36"/>
  <c r="AE81" i="36"/>
  <c r="AF81" i="36" s="1"/>
  <c r="AC81" i="36"/>
  <c r="AB81" i="36"/>
  <c r="X81" i="36"/>
  <c r="Y81" i="36" s="1"/>
  <c r="V81" i="36"/>
  <c r="W81" i="36" s="1"/>
  <c r="T81" i="36"/>
  <c r="U81" i="36" s="1"/>
  <c r="S81" i="36"/>
  <c r="R81" i="36"/>
  <c r="P81" i="36"/>
  <c r="Q81" i="36" s="1"/>
  <c r="N81" i="36"/>
  <c r="O81" i="36" s="1"/>
  <c r="L81" i="36"/>
  <c r="M81" i="36" s="1"/>
  <c r="J81" i="36"/>
  <c r="K81" i="36" s="1"/>
  <c r="AY80" i="36"/>
  <c r="AR80" i="36"/>
  <c r="AO80" i="36"/>
  <c r="AM80" i="36"/>
  <c r="AL80" i="36"/>
  <c r="AJ80" i="36"/>
  <c r="AE80" i="36"/>
  <c r="AF80" i="36" s="1"/>
  <c r="AC80" i="36"/>
  <c r="AB80" i="36"/>
  <c r="X80" i="36"/>
  <c r="Y80" i="36" s="1"/>
  <c r="V80" i="36"/>
  <c r="W80" i="36" s="1"/>
  <c r="T80" i="36"/>
  <c r="U80" i="36" s="1"/>
  <c r="R80" i="36"/>
  <c r="S80" i="36" s="1"/>
  <c r="P80" i="36"/>
  <c r="Q80" i="36" s="1"/>
  <c r="N80" i="36"/>
  <c r="O80" i="36" s="1"/>
  <c r="L80" i="36"/>
  <c r="M80" i="36" s="1"/>
  <c r="J80" i="36"/>
  <c r="K80" i="36" s="1"/>
  <c r="AY79" i="36"/>
  <c r="AR79" i="36"/>
  <c r="AO79" i="36"/>
  <c r="AM79" i="36"/>
  <c r="AL79" i="36"/>
  <c r="AJ79" i="36"/>
  <c r="AE79" i="36"/>
  <c r="AF79" i="36" s="1"/>
  <c r="AC79" i="36"/>
  <c r="AB79" i="36"/>
  <c r="X79" i="36"/>
  <c r="Y79" i="36" s="1"/>
  <c r="V79" i="36"/>
  <c r="W79" i="36" s="1"/>
  <c r="T79" i="36"/>
  <c r="U79" i="36" s="1"/>
  <c r="S79" i="36"/>
  <c r="R79" i="36"/>
  <c r="P79" i="36"/>
  <c r="Q79" i="36" s="1"/>
  <c r="N79" i="36"/>
  <c r="O79" i="36" s="1"/>
  <c r="L79" i="36"/>
  <c r="M79" i="36" s="1"/>
  <c r="J79" i="36"/>
  <c r="K79" i="36" s="1"/>
  <c r="AY78" i="36"/>
  <c r="AR78" i="36"/>
  <c r="AO78" i="36"/>
  <c r="AM78" i="36"/>
  <c r="AL78" i="36"/>
  <c r="AJ78" i="36"/>
  <c r="AE78" i="36"/>
  <c r="AF78" i="36" s="1"/>
  <c r="AC78" i="36"/>
  <c r="AB78" i="36"/>
  <c r="X78" i="36"/>
  <c r="Y78" i="36" s="1"/>
  <c r="V78" i="36"/>
  <c r="W78" i="36" s="1"/>
  <c r="T78" i="36"/>
  <c r="U78" i="36" s="1"/>
  <c r="R78" i="36"/>
  <c r="S78" i="36" s="1"/>
  <c r="P78" i="36"/>
  <c r="Q78" i="36" s="1"/>
  <c r="N78" i="36"/>
  <c r="O78" i="36" s="1"/>
  <c r="L78" i="36"/>
  <c r="M78" i="36" s="1"/>
  <c r="J78" i="36"/>
  <c r="K78" i="36" s="1"/>
  <c r="AY77" i="36"/>
  <c r="AR77" i="36"/>
  <c r="AO77" i="36"/>
  <c r="AM77" i="36"/>
  <c r="AL77" i="36"/>
  <c r="AJ77" i="36"/>
  <c r="AE77" i="36"/>
  <c r="AF77" i="36" s="1"/>
  <c r="AC77" i="36"/>
  <c r="AB77" i="36"/>
  <c r="X77" i="36"/>
  <c r="Y77" i="36" s="1"/>
  <c r="V77" i="36"/>
  <c r="W77" i="36" s="1"/>
  <c r="T77" i="36"/>
  <c r="U77" i="36" s="1"/>
  <c r="R77" i="36"/>
  <c r="S77" i="36" s="1"/>
  <c r="P77" i="36"/>
  <c r="Q77" i="36" s="1"/>
  <c r="N77" i="36"/>
  <c r="O77" i="36" s="1"/>
  <c r="L77" i="36"/>
  <c r="M77" i="36" s="1"/>
  <c r="J77" i="36"/>
  <c r="K77" i="36" s="1"/>
  <c r="AY76" i="36"/>
  <c r="AR76" i="36"/>
  <c r="AO76" i="36"/>
  <c r="AM76" i="36"/>
  <c r="AL76" i="36"/>
  <c r="AJ76" i="36"/>
  <c r="AF76" i="36"/>
  <c r="AE76" i="36"/>
  <c r="AC76" i="36"/>
  <c r="AB76" i="36"/>
  <c r="X76" i="36"/>
  <c r="Y76" i="36" s="1"/>
  <c r="V76" i="36"/>
  <c r="W76" i="36" s="1"/>
  <c r="T76" i="36"/>
  <c r="U76" i="36" s="1"/>
  <c r="R76" i="36"/>
  <c r="S76" i="36" s="1"/>
  <c r="P76" i="36"/>
  <c r="Q76" i="36" s="1"/>
  <c r="N76" i="36"/>
  <c r="O76" i="36" s="1"/>
  <c r="L76" i="36"/>
  <c r="M76" i="36" s="1"/>
  <c r="J76" i="36"/>
  <c r="K76" i="36" s="1"/>
  <c r="AY75" i="36"/>
  <c r="AR75" i="36"/>
  <c r="AO75" i="36"/>
  <c r="AM75" i="36"/>
  <c r="AL75" i="36"/>
  <c r="AJ75" i="36"/>
  <c r="AE75" i="36"/>
  <c r="AF75" i="36" s="1"/>
  <c r="AC75" i="36"/>
  <c r="AB75" i="36"/>
  <c r="X75" i="36"/>
  <c r="Y75" i="36" s="1"/>
  <c r="V75" i="36"/>
  <c r="W75" i="36" s="1"/>
  <c r="U75" i="36"/>
  <c r="T75" i="36"/>
  <c r="R75" i="36"/>
  <c r="S75" i="36" s="1"/>
  <c r="Q75" i="36"/>
  <c r="P75" i="36"/>
  <c r="N75" i="36"/>
  <c r="O75" i="36" s="1"/>
  <c r="L75" i="36"/>
  <c r="M75" i="36" s="1"/>
  <c r="J75" i="36"/>
  <c r="K75" i="36" s="1"/>
  <c r="AY74" i="36"/>
  <c r="AR74" i="36"/>
  <c r="AO74" i="36"/>
  <c r="AM74" i="36"/>
  <c r="AL74" i="36"/>
  <c r="AJ74" i="36"/>
  <c r="AE74" i="36"/>
  <c r="AF74" i="36" s="1"/>
  <c r="AC74" i="36"/>
  <c r="AB74" i="36"/>
  <c r="X74" i="36"/>
  <c r="Y74" i="36" s="1"/>
  <c r="V74" i="36"/>
  <c r="W74" i="36" s="1"/>
  <c r="T74" i="36"/>
  <c r="U74" i="36" s="1"/>
  <c r="R74" i="36"/>
  <c r="S74" i="36" s="1"/>
  <c r="P74" i="36"/>
  <c r="Q74" i="36" s="1"/>
  <c r="N74" i="36"/>
  <c r="O74" i="36" s="1"/>
  <c r="L74" i="36"/>
  <c r="M74" i="36" s="1"/>
  <c r="J74" i="36"/>
  <c r="K74" i="36" s="1"/>
  <c r="AY73" i="36"/>
  <c r="AR73" i="36"/>
  <c r="AO73" i="36"/>
  <c r="AM73" i="36"/>
  <c r="AL73" i="36"/>
  <c r="AJ73" i="36"/>
  <c r="AE73" i="36"/>
  <c r="AF73" i="36" s="1"/>
  <c r="AC73" i="36"/>
  <c r="AB73" i="36"/>
  <c r="X73" i="36"/>
  <c r="Y73" i="36" s="1"/>
  <c r="V73" i="36"/>
  <c r="W73" i="36" s="1"/>
  <c r="T73" i="36"/>
  <c r="U73" i="36" s="1"/>
  <c r="R73" i="36"/>
  <c r="S73" i="36" s="1"/>
  <c r="P73" i="36"/>
  <c r="Q73" i="36" s="1"/>
  <c r="N73" i="36"/>
  <c r="O73" i="36" s="1"/>
  <c r="M73" i="36"/>
  <c r="L73" i="36"/>
  <c r="J73" i="36"/>
  <c r="K73" i="36" s="1"/>
  <c r="AY72" i="36"/>
  <c r="AR72" i="36"/>
  <c r="AO72" i="36"/>
  <c r="AM72" i="36"/>
  <c r="AL72" i="36"/>
  <c r="AJ72" i="36"/>
  <c r="AE72" i="36"/>
  <c r="AF72" i="36" s="1"/>
  <c r="AC72" i="36"/>
  <c r="AB72" i="36"/>
  <c r="X72" i="36"/>
  <c r="Y72" i="36" s="1"/>
  <c r="W72" i="36"/>
  <c r="V72" i="36"/>
  <c r="T72" i="36"/>
  <c r="U72" i="36" s="1"/>
  <c r="R72" i="36"/>
  <c r="S72" i="36" s="1"/>
  <c r="P72" i="36"/>
  <c r="Q72" i="36" s="1"/>
  <c r="N72" i="36"/>
  <c r="O72" i="36" s="1"/>
  <c r="L72" i="36"/>
  <c r="M72" i="36" s="1"/>
  <c r="J72" i="36"/>
  <c r="K72" i="36" s="1"/>
  <c r="AY71" i="36"/>
  <c r="AR71" i="36"/>
  <c r="AO71" i="36"/>
  <c r="AM71" i="36"/>
  <c r="AL71" i="36"/>
  <c r="AJ71" i="36"/>
  <c r="AE71" i="36"/>
  <c r="AF71" i="36" s="1"/>
  <c r="AC71" i="36"/>
  <c r="AB71" i="36"/>
  <c r="X71" i="36"/>
  <c r="Y71" i="36" s="1"/>
  <c r="V71" i="36"/>
  <c r="W71" i="36" s="1"/>
  <c r="T71" i="36"/>
  <c r="U71" i="36" s="1"/>
  <c r="R71" i="36"/>
  <c r="S71" i="36" s="1"/>
  <c r="P71" i="36"/>
  <c r="Q71" i="36" s="1"/>
  <c r="N71" i="36"/>
  <c r="O71" i="36" s="1"/>
  <c r="L71" i="36"/>
  <c r="M71" i="36" s="1"/>
  <c r="J71" i="36"/>
  <c r="K71" i="36" s="1"/>
  <c r="AY70" i="36"/>
  <c r="AR70" i="36"/>
  <c r="AO70" i="36"/>
  <c r="AM70" i="36"/>
  <c r="AL70" i="36"/>
  <c r="AJ70" i="36"/>
  <c r="AE70" i="36"/>
  <c r="AF70" i="36" s="1"/>
  <c r="AC70" i="36"/>
  <c r="AB70" i="36"/>
  <c r="X70" i="36"/>
  <c r="Y70" i="36" s="1"/>
  <c r="V70" i="36"/>
  <c r="W70" i="36" s="1"/>
  <c r="T70" i="36"/>
  <c r="U70" i="36" s="1"/>
  <c r="R70" i="36"/>
  <c r="S70" i="36" s="1"/>
  <c r="P70" i="36"/>
  <c r="Q70" i="36" s="1"/>
  <c r="N70" i="36"/>
  <c r="O70" i="36" s="1"/>
  <c r="L70" i="36"/>
  <c r="M70" i="36" s="1"/>
  <c r="J70" i="36"/>
  <c r="K70" i="36" s="1"/>
  <c r="AY69" i="36"/>
  <c r="AR69" i="36"/>
  <c r="AO69" i="36"/>
  <c r="AM69" i="36"/>
  <c r="AL69" i="36"/>
  <c r="AJ69" i="36"/>
  <c r="AF69" i="36"/>
  <c r="AE69" i="36"/>
  <c r="AC69" i="36"/>
  <c r="AB69" i="36"/>
  <c r="X69" i="36"/>
  <c r="Y69" i="36" s="1"/>
  <c r="V69" i="36"/>
  <c r="W69" i="36" s="1"/>
  <c r="T69" i="36"/>
  <c r="U69" i="36" s="1"/>
  <c r="R69" i="36"/>
  <c r="S69" i="36" s="1"/>
  <c r="P69" i="36"/>
  <c r="Q69" i="36" s="1"/>
  <c r="N69" i="36"/>
  <c r="O69" i="36" s="1"/>
  <c r="L69" i="36"/>
  <c r="M69" i="36" s="1"/>
  <c r="J69" i="36"/>
  <c r="K69" i="36" s="1"/>
  <c r="AY68" i="36"/>
  <c r="AR68" i="36"/>
  <c r="AO68" i="36"/>
  <c r="AM68" i="36"/>
  <c r="AL68" i="36"/>
  <c r="AJ68" i="36"/>
  <c r="AF68" i="36"/>
  <c r="AE68" i="36"/>
  <c r="AC68" i="36"/>
  <c r="AB68" i="36"/>
  <c r="Y68" i="36"/>
  <c r="X68" i="36"/>
  <c r="V68" i="36"/>
  <c r="W68" i="36" s="1"/>
  <c r="T68" i="36"/>
  <c r="U68" i="36" s="1"/>
  <c r="R68" i="36"/>
  <c r="S68" i="36" s="1"/>
  <c r="P68" i="36"/>
  <c r="Q68" i="36" s="1"/>
  <c r="N68" i="36"/>
  <c r="O68" i="36" s="1"/>
  <c r="L68" i="36"/>
  <c r="M68" i="36" s="1"/>
  <c r="J68" i="36"/>
  <c r="K68" i="36" s="1"/>
  <c r="AY67" i="36"/>
  <c r="AR67" i="36"/>
  <c r="AO67" i="36"/>
  <c r="AM67" i="36"/>
  <c r="AL67" i="36"/>
  <c r="AJ67" i="36"/>
  <c r="AE67" i="36"/>
  <c r="AF67" i="36" s="1"/>
  <c r="AC67" i="36"/>
  <c r="AB67" i="36"/>
  <c r="X67" i="36"/>
  <c r="Y67" i="36" s="1"/>
  <c r="W67" i="36"/>
  <c r="V67" i="36"/>
  <c r="T67" i="36"/>
  <c r="U67" i="36" s="1"/>
  <c r="R67" i="36"/>
  <c r="S67" i="36" s="1"/>
  <c r="P67" i="36"/>
  <c r="Q67" i="36" s="1"/>
  <c r="N67" i="36"/>
  <c r="O67" i="36" s="1"/>
  <c r="L67" i="36"/>
  <c r="M67" i="36" s="1"/>
  <c r="K67" i="36"/>
  <c r="J67" i="36"/>
  <c r="AY66" i="36"/>
  <c r="AR66" i="36"/>
  <c r="AO66" i="36"/>
  <c r="AM66" i="36"/>
  <c r="AL66" i="36"/>
  <c r="AJ66" i="36"/>
  <c r="AE66" i="36"/>
  <c r="AF66" i="36" s="1"/>
  <c r="AC66" i="36"/>
  <c r="AB66" i="36"/>
  <c r="Y66" i="36"/>
  <c r="X66" i="36"/>
  <c r="W66" i="36"/>
  <c r="V66" i="36"/>
  <c r="T66" i="36"/>
  <c r="U66" i="36" s="1"/>
  <c r="S66" i="36"/>
  <c r="R66" i="36"/>
  <c r="P66" i="36"/>
  <c r="Q66" i="36" s="1"/>
  <c r="O66" i="36"/>
  <c r="N66" i="36"/>
  <c r="L66" i="36"/>
  <c r="M66" i="36" s="1"/>
  <c r="J66" i="36"/>
  <c r="K66" i="36" s="1"/>
  <c r="AY65" i="36"/>
  <c r="AR65" i="36"/>
  <c r="AO65" i="36"/>
  <c r="AM65" i="36"/>
  <c r="AL65" i="36"/>
  <c r="AJ65" i="36"/>
  <c r="AE65" i="36"/>
  <c r="AF65" i="36" s="1"/>
  <c r="AC65" i="36"/>
  <c r="AB65" i="36"/>
  <c r="X65" i="36"/>
  <c r="Y65" i="36" s="1"/>
  <c r="W65" i="36"/>
  <c r="V65" i="36"/>
  <c r="U65" i="36"/>
  <c r="T65" i="36"/>
  <c r="R65" i="36"/>
  <c r="S65" i="36" s="1"/>
  <c r="P65" i="36"/>
  <c r="Q65" i="36" s="1"/>
  <c r="N65" i="36"/>
  <c r="O65" i="36" s="1"/>
  <c r="L65" i="36"/>
  <c r="M65" i="36" s="1"/>
  <c r="K65" i="36"/>
  <c r="J65" i="36"/>
  <c r="AY64" i="36"/>
  <c r="AR64" i="36"/>
  <c r="AO64" i="36"/>
  <c r="AM64" i="36"/>
  <c r="AL64" i="36"/>
  <c r="AJ64" i="36"/>
  <c r="AE64" i="36"/>
  <c r="AF64" i="36" s="1"/>
  <c r="AC64" i="36"/>
  <c r="AB64" i="36"/>
  <c r="X64" i="36"/>
  <c r="Y64" i="36" s="1"/>
  <c r="W64" i="36"/>
  <c r="V64" i="36"/>
  <c r="T64" i="36"/>
  <c r="U64" i="36" s="1"/>
  <c r="R64" i="36"/>
  <c r="S64" i="36" s="1"/>
  <c r="P64" i="36"/>
  <c r="Q64" i="36" s="1"/>
  <c r="N64" i="36"/>
  <c r="O64" i="36" s="1"/>
  <c r="L64" i="36"/>
  <c r="M64" i="36" s="1"/>
  <c r="J64" i="36"/>
  <c r="K64" i="36" s="1"/>
  <c r="AY63" i="36"/>
  <c r="AR63" i="36"/>
  <c r="AO63" i="36"/>
  <c r="AM63" i="36"/>
  <c r="AL63" i="36"/>
  <c r="AJ63" i="36"/>
  <c r="AE63" i="36"/>
  <c r="AF63" i="36" s="1"/>
  <c r="AC63" i="36"/>
  <c r="AB63" i="36"/>
  <c r="X63" i="36"/>
  <c r="Y63" i="36" s="1"/>
  <c r="V63" i="36"/>
  <c r="W63" i="36" s="1"/>
  <c r="U63" i="36"/>
  <c r="T63" i="36"/>
  <c r="S63" i="36"/>
  <c r="R63" i="36"/>
  <c r="P63" i="36"/>
  <c r="Q63" i="36" s="1"/>
  <c r="O63" i="36"/>
  <c r="N63" i="36"/>
  <c r="L63" i="36"/>
  <c r="M63" i="36" s="1"/>
  <c r="J63" i="36"/>
  <c r="K63" i="36" s="1"/>
  <c r="AY62" i="36"/>
  <c r="AR62" i="36"/>
  <c r="AO62" i="36"/>
  <c r="AM62" i="36"/>
  <c r="AL62" i="36"/>
  <c r="AJ62" i="36"/>
  <c r="AE62" i="36"/>
  <c r="AF62" i="36" s="1"/>
  <c r="AC62" i="36"/>
  <c r="AB62" i="36"/>
  <c r="Y62" i="36"/>
  <c r="X62" i="36"/>
  <c r="V62" i="36"/>
  <c r="W62" i="36" s="1"/>
  <c r="T62" i="36"/>
  <c r="U62" i="36" s="1"/>
  <c r="S62" i="36"/>
  <c r="R62" i="36"/>
  <c r="P62" i="36"/>
  <c r="Q62" i="36" s="1"/>
  <c r="O62" i="36"/>
  <c r="N62" i="36"/>
  <c r="L62" i="36"/>
  <c r="M62" i="36" s="1"/>
  <c r="K62" i="36"/>
  <c r="J62" i="36"/>
  <c r="AY61" i="36"/>
  <c r="AR61" i="36"/>
  <c r="AO61" i="36"/>
  <c r="AM61" i="36"/>
  <c r="AL61" i="36"/>
  <c r="AJ61" i="36"/>
  <c r="AF61" i="36"/>
  <c r="AE61" i="36"/>
  <c r="AC61" i="36"/>
  <c r="AB61" i="36"/>
  <c r="X61" i="36"/>
  <c r="Y61" i="36" s="1"/>
  <c r="W61" i="36"/>
  <c r="V61" i="36"/>
  <c r="T61" i="36"/>
  <c r="U61" i="36" s="1"/>
  <c r="R61" i="36"/>
  <c r="S61" i="36" s="1"/>
  <c r="P61" i="36"/>
  <c r="Q61" i="36" s="1"/>
  <c r="N61" i="36"/>
  <c r="O61" i="36" s="1"/>
  <c r="L61" i="36"/>
  <c r="M61" i="36" s="1"/>
  <c r="J61" i="36"/>
  <c r="K61" i="36" s="1"/>
  <c r="AY60" i="36"/>
  <c r="AR60" i="36"/>
  <c r="AO60" i="36"/>
  <c r="AM60" i="36"/>
  <c r="AL60" i="36"/>
  <c r="AJ60" i="36"/>
  <c r="AE60" i="36"/>
  <c r="AF60" i="36" s="1"/>
  <c r="AC60" i="36"/>
  <c r="AB60" i="36"/>
  <c r="X60" i="36"/>
  <c r="Y60" i="36" s="1"/>
  <c r="W60" i="36"/>
  <c r="V60" i="36"/>
  <c r="T60" i="36"/>
  <c r="U60" i="36" s="1"/>
  <c r="S60" i="36"/>
  <c r="R60" i="36"/>
  <c r="P60" i="36"/>
  <c r="Q60" i="36" s="1"/>
  <c r="N60" i="36"/>
  <c r="O60" i="36" s="1"/>
  <c r="L60" i="36"/>
  <c r="M60" i="36" s="1"/>
  <c r="J60" i="36"/>
  <c r="K60" i="36" s="1"/>
  <c r="AY59" i="36"/>
  <c r="AR59" i="36"/>
  <c r="AO59" i="36"/>
  <c r="AM59" i="36"/>
  <c r="AL59" i="36"/>
  <c r="AJ59" i="36"/>
  <c r="AE59" i="36"/>
  <c r="AF59" i="36" s="1"/>
  <c r="AC59" i="36"/>
  <c r="AB59" i="36"/>
  <c r="X59" i="36"/>
  <c r="Y59" i="36" s="1"/>
  <c r="V59" i="36"/>
  <c r="W59" i="36" s="1"/>
  <c r="U59" i="36"/>
  <c r="T59" i="36"/>
  <c r="R59" i="36"/>
  <c r="S59" i="36" s="1"/>
  <c r="P59" i="36"/>
  <c r="Q59" i="36" s="1"/>
  <c r="O59" i="36"/>
  <c r="N59" i="36"/>
  <c r="L59" i="36"/>
  <c r="M59" i="36" s="1"/>
  <c r="J59" i="36"/>
  <c r="K59" i="36" s="1"/>
  <c r="AY58" i="36"/>
  <c r="AR58" i="36"/>
  <c r="AO58" i="36"/>
  <c r="AM58" i="36"/>
  <c r="AL58" i="36"/>
  <c r="AJ58" i="36"/>
  <c r="AE58" i="36"/>
  <c r="AF58" i="36" s="1"/>
  <c r="AC58" i="36"/>
  <c r="AB58" i="36"/>
  <c r="Y58" i="36"/>
  <c r="X58" i="36"/>
  <c r="V58" i="36"/>
  <c r="W58" i="36" s="1"/>
  <c r="T58" i="36"/>
  <c r="U58" i="36" s="1"/>
  <c r="R58" i="36"/>
  <c r="S58" i="36" s="1"/>
  <c r="P58" i="36"/>
  <c r="Q58" i="36" s="1"/>
  <c r="O58" i="36"/>
  <c r="N58" i="36"/>
  <c r="L58" i="36"/>
  <c r="M58" i="36" s="1"/>
  <c r="K58" i="36"/>
  <c r="J58" i="36"/>
  <c r="AY57" i="36"/>
  <c r="AR57" i="36"/>
  <c r="AO57" i="36"/>
  <c r="AM57" i="36"/>
  <c r="AL57" i="36"/>
  <c r="AJ57" i="36"/>
  <c r="AF57" i="36"/>
  <c r="AE57" i="36"/>
  <c r="AC57" i="36"/>
  <c r="AB57" i="36"/>
  <c r="X57" i="36"/>
  <c r="Y57" i="36" s="1"/>
  <c r="W57" i="36"/>
  <c r="V57" i="36"/>
  <c r="T57" i="36"/>
  <c r="U57" i="36" s="1"/>
  <c r="R57" i="36"/>
  <c r="S57" i="36" s="1"/>
  <c r="P57" i="36"/>
  <c r="Q57" i="36" s="1"/>
  <c r="N57" i="36"/>
  <c r="O57" i="36" s="1"/>
  <c r="L57" i="36"/>
  <c r="M57" i="36" s="1"/>
  <c r="J57" i="36"/>
  <c r="K57" i="36" s="1"/>
  <c r="AY56" i="36"/>
  <c r="AR56" i="36"/>
  <c r="AO56" i="36"/>
  <c r="AM56" i="36"/>
  <c r="AL56" i="36"/>
  <c r="AJ56" i="36"/>
  <c r="AE56" i="36"/>
  <c r="AF56" i="36" s="1"/>
  <c r="AC56" i="36"/>
  <c r="AB56" i="36"/>
  <c r="Y56" i="36"/>
  <c r="X56" i="36"/>
  <c r="W56" i="36"/>
  <c r="V56" i="36"/>
  <c r="T56" i="36"/>
  <c r="U56" i="36" s="1"/>
  <c r="S56" i="36"/>
  <c r="R56" i="36"/>
  <c r="P56" i="36"/>
  <c r="Q56" i="36" s="1"/>
  <c r="O56" i="36"/>
  <c r="N56" i="36"/>
  <c r="L56" i="36"/>
  <c r="M56" i="36" s="1"/>
  <c r="J56" i="36"/>
  <c r="K56" i="36" s="1"/>
  <c r="AY55" i="36"/>
  <c r="AR55" i="36"/>
  <c r="AO55" i="36"/>
  <c r="AM55" i="36"/>
  <c r="AL55" i="36"/>
  <c r="AJ55" i="36"/>
  <c r="AE55" i="36"/>
  <c r="AF55" i="36" s="1"/>
  <c r="AC55" i="36"/>
  <c r="AB55" i="36"/>
  <c r="X55" i="36"/>
  <c r="Y55" i="36" s="1"/>
  <c r="W55" i="36"/>
  <c r="V55" i="36"/>
  <c r="U55" i="36"/>
  <c r="T55" i="36"/>
  <c r="R55" i="36"/>
  <c r="S55" i="36" s="1"/>
  <c r="P55" i="36"/>
  <c r="Q55" i="36" s="1"/>
  <c r="N55" i="36"/>
  <c r="O55" i="36" s="1"/>
  <c r="L55" i="36"/>
  <c r="M55" i="36" s="1"/>
  <c r="J55" i="36"/>
  <c r="K55" i="36" s="1"/>
  <c r="AY54" i="36"/>
  <c r="AR54" i="36"/>
  <c r="AO54" i="36"/>
  <c r="AM54" i="36"/>
  <c r="AL54" i="36"/>
  <c r="AJ54" i="36"/>
  <c r="AE54" i="36"/>
  <c r="AF54" i="36" s="1"/>
  <c r="AC54" i="36"/>
  <c r="AB54" i="36"/>
  <c r="X54" i="36"/>
  <c r="Y54" i="36" s="1"/>
  <c r="W54" i="36"/>
  <c r="V54" i="36"/>
  <c r="T54" i="36"/>
  <c r="U54" i="36" s="1"/>
  <c r="R54" i="36"/>
  <c r="S54" i="36" s="1"/>
  <c r="P54" i="36"/>
  <c r="Q54" i="36" s="1"/>
  <c r="N54" i="36"/>
  <c r="O54" i="36" s="1"/>
  <c r="L54" i="36"/>
  <c r="M54" i="36" s="1"/>
  <c r="J54" i="36"/>
  <c r="K54" i="36" s="1"/>
  <c r="AY53" i="36"/>
  <c r="AR53" i="36"/>
  <c r="AO53" i="36"/>
  <c r="AM53" i="36"/>
  <c r="AL53" i="36"/>
  <c r="AJ53" i="36"/>
  <c r="AE53" i="36"/>
  <c r="AF53" i="36" s="1"/>
  <c r="AC53" i="36"/>
  <c r="AB53" i="36"/>
  <c r="X53" i="36"/>
  <c r="Y53" i="36" s="1"/>
  <c r="V53" i="36"/>
  <c r="W53" i="36" s="1"/>
  <c r="U53" i="36"/>
  <c r="T53" i="36"/>
  <c r="S53" i="36"/>
  <c r="R53" i="36"/>
  <c r="P53" i="36"/>
  <c r="Q53" i="36" s="1"/>
  <c r="O53" i="36"/>
  <c r="N53" i="36"/>
  <c r="L53" i="36"/>
  <c r="M53" i="36" s="1"/>
  <c r="K53" i="36"/>
  <c r="J53" i="36"/>
  <c r="AY52" i="36"/>
  <c r="AR52" i="36"/>
  <c r="AO52" i="36"/>
  <c r="AM52" i="36"/>
  <c r="AL52" i="36"/>
  <c r="AJ52" i="36"/>
  <c r="AE52" i="36"/>
  <c r="AF52" i="36" s="1"/>
  <c r="AC52" i="36"/>
  <c r="AB52" i="36"/>
  <c r="X52" i="36"/>
  <c r="Y52" i="36" s="1"/>
  <c r="V52" i="36"/>
  <c r="W52" i="36" s="1"/>
  <c r="T52" i="36"/>
  <c r="U52" i="36" s="1"/>
  <c r="R52" i="36"/>
  <c r="S52" i="36" s="1"/>
  <c r="P52" i="36"/>
  <c r="Q52" i="36" s="1"/>
  <c r="N52" i="36"/>
  <c r="O52" i="36" s="1"/>
  <c r="L52" i="36"/>
  <c r="M52" i="36" s="1"/>
  <c r="J52" i="36"/>
  <c r="K52" i="36" s="1"/>
  <c r="AY51" i="36"/>
  <c r="AR51" i="36"/>
  <c r="AO51" i="36"/>
  <c r="AM51" i="36"/>
  <c r="AL51" i="36"/>
  <c r="AJ51" i="36"/>
  <c r="AE51" i="36"/>
  <c r="AF51" i="36" s="1"/>
  <c r="AC51" i="36"/>
  <c r="AB51" i="36"/>
  <c r="X51" i="36"/>
  <c r="Y51" i="36" s="1"/>
  <c r="V51" i="36"/>
  <c r="W51" i="36" s="1"/>
  <c r="T51" i="36"/>
  <c r="U51" i="36" s="1"/>
  <c r="S51" i="36"/>
  <c r="R51" i="36"/>
  <c r="P51" i="36"/>
  <c r="Q51" i="36" s="1"/>
  <c r="N51" i="36"/>
  <c r="O51" i="36" s="1"/>
  <c r="L51" i="36"/>
  <c r="M51" i="36" s="1"/>
  <c r="J51" i="36"/>
  <c r="K51" i="36" s="1"/>
  <c r="AY50" i="36"/>
  <c r="AR50" i="36"/>
  <c r="AO50" i="36"/>
  <c r="AM50" i="36"/>
  <c r="AL50" i="36"/>
  <c r="AJ50" i="36"/>
  <c r="AE50" i="36"/>
  <c r="AF50" i="36" s="1"/>
  <c r="AC50" i="36"/>
  <c r="AB50" i="36"/>
  <c r="X50" i="36"/>
  <c r="Y50" i="36" s="1"/>
  <c r="V50" i="36"/>
  <c r="W50" i="36" s="1"/>
  <c r="T50" i="36"/>
  <c r="U50" i="36" s="1"/>
  <c r="R50" i="36"/>
  <c r="S50" i="36" s="1"/>
  <c r="P50" i="36"/>
  <c r="Q50" i="36" s="1"/>
  <c r="N50" i="36"/>
  <c r="O50" i="36" s="1"/>
  <c r="L50" i="36"/>
  <c r="M50" i="36" s="1"/>
  <c r="J50" i="36"/>
  <c r="K50" i="36" s="1"/>
  <c r="AY49" i="36"/>
  <c r="AR49" i="36"/>
  <c r="AO49" i="36"/>
  <c r="AM49" i="36"/>
  <c r="AL49" i="36"/>
  <c r="AJ49" i="36"/>
  <c r="AE49" i="36"/>
  <c r="AF49" i="36" s="1"/>
  <c r="AC49" i="36"/>
  <c r="AB49" i="36"/>
  <c r="X49" i="36"/>
  <c r="Y49" i="36" s="1"/>
  <c r="V49" i="36"/>
  <c r="W49" i="36" s="1"/>
  <c r="T49" i="36"/>
  <c r="U49" i="36" s="1"/>
  <c r="S49" i="36"/>
  <c r="R49" i="36"/>
  <c r="P49" i="36"/>
  <c r="Q49" i="36" s="1"/>
  <c r="O49" i="36"/>
  <c r="N49" i="36"/>
  <c r="L49" i="36"/>
  <c r="M49" i="36" s="1"/>
  <c r="J49" i="36"/>
  <c r="K49" i="36" s="1"/>
  <c r="AY48" i="36"/>
  <c r="AR48" i="36"/>
  <c r="AO48" i="36"/>
  <c r="AM48" i="36"/>
  <c r="AL48" i="36"/>
  <c r="AJ48" i="36"/>
  <c r="AE48" i="36"/>
  <c r="AF48" i="36" s="1"/>
  <c r="AC48" i="36"/>
  <c r="AB48" i="36"/>
  <c r="X48" i="36"/>
  <c r="Y48" i="36" s="1"/>
  <c r="W48" i="36"/>
  <c r="V48" i="36"/>
  <c r="T48" i="36"/>
  <c r="U48" i="36" s="1"/>
  <c r="R48" i="36"/>
  <c r="S48" i="36" s="1"/>
  <c r="P48" i="36"/>
  <c r="Q48" i="36" s="1"/>
  <c r="N48" i="36"/>
  <c r="O48" i="36" s="1"/>
  <c r="L48" i="36"/>
  <c r="M48" i="36" s="1"/>
  <c r="J48" i="36"/>
  <c r="K48" i="36" s="1"/>
  <c r="AY47" i="36"/>
  <c r="AR47" i="36"/>
  <c r="AO47" i="36"/>
  <c r="AM47" i="36"/>
  <c r="AL47" i="36"/>
  <c r="AJ47" i="36"/>
  <c r="AE47" i="36"/>
  <c r="AF47" i="36" s="1"/>
  <c r="AC47" i="36"/>
  <c r="AB47" i="36"/>
  <c r="X47" i="36"/>
  <c r="Y47" i="36" s="1"/>
  <c r="V47" i="36"/>
  <c r="W47" i="36" s="1"/>
  <c r="U47" i="36"/>
  <c r="T47" i="36"/>
  <c r="S47" i="36"/>
  <c r="R47" i="36"/>
  <c r="P47" i="36"/>
  <c r="Q47" i="36" s="1"/>
  <c r="O47" i="36"/>
  <c r="N47" i="36"/>
  <c r="L47" i="36"/>
  <c r="M47" i="36" s="1"/>
  <c r="K47" i="36"/>
  <c r="J47" i="36"/>
  <c r="AY46" i="36"/>
  <c r="AR46" i="36"/>
  <c r="AO46" i="36"/>
  <c r="AM46" i="36"/>
  <c r="AL46" i="36"/>
  <c r="AJ46" i="36"/>
  <c r="AE46" i="36"/>
  <c r="AF46" i="36" s="1"/>
  <c r="AC46" i="36"/>
  <c r="AB46" i="36"/>
  <c r="X46" i="36"/>
  <c r="Y46" i="36" s="1"/>
  <c r="W46" i="36"/>
  <c r="V46" i="36"/>
  <c r="T46" i="36"/>
  <c r="U46" i="36" s="1"/>
  <c r="S46" i="36"/>
  <c r="R46" i="36"/>
  <c r="P46" i="36"/>
  <c r="Q46" i="36" s="1"/>
  <c r="N46" i="36"/>
  <c r="O46" i="36" s="1"/>
  <c r="L46" i="36"/>
  <c r="M46" i="36" s="1"/>
  <c r="J46" i="36"/>
  <c r="K46" i="36" s="1"/>
  <c r="AY45" i="36"/>
  <c r="AR45" i="36"/>
  <c r="AO45" i="36"/>
  <c r="AM45" i="36"/>
  <c r="AL45" i="36"/>
  <c r="AJ45" i="36"/>
  <c r="AE45" i="36"/>
  <c r="AF45" i="36" s="1"/>
  <c r="AC45" i="36"/>
  <c r="AB45" i="36"/>
  <c r="X45" i="36"/>
  <c r="Y45" i="36" s="1"/>
  <c r="V45" i="36"/>
  <c r="W45" i="36" s="1"/>
  <c r="T45" i="36"/>
  <c r="U45" i="36" s="1"/>
  <c r="S45" i="36"/>
  <c r="R45" i="36"/>
  <c r="P45" i="36"/>
  <c r="Q45" i="36" s="1"/>
  <c r="N45" i="36"/>
  <c r="O45" i="36" s="1"/>
  <c r="L45" i="36"/>
  <c r="M45" i="36" s="1"/>
  <c r="J45" i="36"/>
  <c r="K45" i="36" s="1"/>
  <c r="AY44" i="36"/>
  <c r="AR44" i="36"/>
  <c r="AO44" i="36"/>
  <c r="AM44" i="36"/>
  <c r="AL44" i="36"/>
  <c r="AJ44" i="36"/>
  <c r="AE44" i="36"/>
  <c r="AF44" i="36" s="1"/>
  <c r="AC44" i="36"/>
  <c r="AB44" i="36"/>
  <c r="X44" i="36"/>
  <c r="Y44" i="36" s="1"/>
  <c r="W44" i="36"/>
  <c r="V44" i="36"/>
  <c r="T44" i="36"/>
  <c r="U44" i="36" s="1"/>
  <c r="R44" i="36"/>
  <c r="S44" i="36" s="1"/>
  <c r="P44" i="36"/>
  <c r="Q44" i="36" s="1"/>
  <c r="N44" i="36"/>
  <c r="O44" i="36" s="1"/>
  <c r="L44" i="36"/>
  <c r="M44" i="36" s="1"/>
  <c r="J44" i="36"/>
  <c r="K44" i="36" s="1"/>
  <c r="AY43" i="36"/>
  <c r="AR43" i="36"/>
  <c r="AO43" i="36"/>
  <c r="AM43" i="36"/>
  <c r="AL43" i="36"/>
  <c r="AJ43" i="36"/>
  <c r="AE43" i="36"/>
  <c r="AF43" i="36" s="1"/>
  <c r="AC43" i="36"/>
  <c r="AB43" i="36"/>
  <c r="X43" i="36"/>
  <c r="Y43" i="36" s="1"/>
  <c r="V43" i="36"/>
  <c r="W43" i="36" s="1"/>
  <c r="T43" i="36"/>
  <c r="U43" i="36" s="1"/>
  <c r="R43" i="36"/>
  <c r="S43" i="36" s="1"/>
  <c r="P43" i="36"/>
  <c r="Q43" i="36" s="1"/>
  <c r="N43" i="36"/>
  <c r="O43" i="36" s="1"/>
  <c r="L43" i="36"/>
  <c r="M43" i="36" s="1"/>
  <c r="J43" i="36"/>
  <c r="K43" i="36" s="1"/>
  <c r="AY42" i="36"/>
  <c r="AR42" i="36"/>
  <c r="AO42" i="36"/>
  <c r="AM42" i="36"/>
  <c r="AL42" i="36"/>
  <c r="AJ42" i="36"/>
  <c r="AE42" i="36"/>
  <c r="AF42" i="36" s="1"/>
  <c r="AC42" i="36"/>
  <c r="AB42" i="36"/>
  <c r="X42" i="36"/>
  <c r="Y42" i="36" s="1"/>
  <c r="V42" i="36"/>
  <c r="W42" i="36" s="1"/>
  <c r="T42" i="36"/>
  <c r="U42" i="36" s="1"/>
  <c r="R42" i="36"/>
  <c r="S42" i="36" s="1"/>
  <c r="Q42" i="36"/>
  <c r="P42" i="36"/>
  <c r="N42" i="36"/>
  <c r="O42" i="36" s="1"/>
  <c r="L42" i="36"/>
  <c r="M42" i="36" s="1"/>
  <c r="J42" i="36"/>
  <c r="K42" i="36" s="1"/>
  <c r="AY41" i="36"/>
  <c r="AR41" i="36"/>
  <c r="AO41" i="36"/>
  <c r="AM41" i="36"/>
  <c r="AL41" i="36"/>
  <c r="AJ41" i="36"/>
  <c r="AE41" i="36"/>
  <c r="AF41" i="36" s="1"/>
  <c r="AC41" i="36"/>
  <c r="AB41" i="36"/>
  <c r="X41" i="36"/>
  <c r="Y41" i="36" s="1"/>
  <c r="V41" i="36"/>
  <c r="W41" i="36" s="1"/>
  <c r="U41" i="36"/>
  <c r="T41" i="36"/>
  <c r="R41" i="36"/>
  <c r="S41" i="36" s="1"/>
  <c r="P41" i="36"/>
  <c r="Q41" i="36" s="1"/>
  <c r="N41" i="36"/>
  <c r="O41" i="36" s="1"/>
  <c r="M41" i="36"/>
  <c r="L41" i="36"/>
  <c r="J41" i="36"/>
  <c r="K41" i="36" s="1"/>
  <c r="AY40" i="36"/>
  <c r="AR40" i="36"/>
  <c r="AO40" i="36"/>
  <c r="AM40" i="36"/>
  <c r="AL40" i="36"/>
  <c r="AJ40" i="36"/>
  <c r="AE40" i="36"/>
  <c r="AF40" i="36" s="1"/>
  <c r="AC40" i="36"/>
  <c r="AB40" i="36"/>
  <c r="X40" i="36"/>
  <c r="Y40" i="36" s="1"/>
  <c r="V40" i="36"/>
  <c r="W40" i="36" s="1"/>
  <c r="T40" i="36"/>
  <c r="U40" i="36" s="1"/>
  <c r="R40" i="36"/>
  <c r="S40" i="36" s="1"/>
  <c r="Q40" i="36"/>
  <c r="P40" i="36"/>
  <c r="N40" i="36"/>
  <c r="O40" i="36" s="1"/>
  <c r="L40" i="36"/>
  <c r="M40" i="36" s="1"/>
  <c r="J40" i="36"/>
  <c r="K40" i="36" s="1"/>
  <c r="AY39" i="36"/>
  <c r="AR39" i="36"/>
  <c r="AO39" i="36"/>
  <c r="AM39" i="36"/>
  <c r="AL39" i="36"/>
  <c r="AJ39" i="36"/>
  <c r="AE39" i="36"/>
  <c r="AF39" i="36" s="1"/>
  <c r="AC39" i="36"/>
  <c r="AB39" i="36"/>
  <c r="X39" i="36"/>
  <c r="Y39" i="36" s="1"/>
  <c r="V39" i="36"/>
  <c r="W39" i="36" s="1"/>
  <c r="T39" i="36"/>
  <c r="U39" i="36" s="1"/>
  <c r="R39" i="36"/>
  <c r="S39" i="36" s="1"/>
  <c r="P39" i="36"/>
  <c r="Q39" i="36" s="1"/>
  <c r="N39" i="36"/>
  <c r="O39" i="36" s="1"/>
  <c r="M39" i="36"/>
  <c r="L39" i="36"/>
  <c r="K39" i="36"/>
  <c r="J39" i="36"/>
  <c r="AY38" i="36"/>
  <c r="AR38" i="36"/>
  <c r="AO38" i="36"/>
  <c r="AM38" i="36"/>
  <c r="AL38" i="36"/>
  <c r="AJ38" i="36"/>
  <c r="AE38" i="36"/>
  <c r="AF38" i="36" s="1"/>
  <c r="AC38" i="36"/>
  <c r="AB38" i="36"/>
  <c r="X38" i="36"/>
  <c r="Y38" i="36" s="1"/>
  <c r="V38" i="36"/>
  <c r="W38" i="36" s="1"/>
  <c r="T38" i="36"/>
  <c r="U38" i="36" s="1"/>
  <c r="S38" i="36"/>
  <c r="R38" i="36"/>
  <c r="P38" i="36"/>
  <c r="Q38" i="36" s="1"/>
  <c r="O38" i="36"/>
  <c r="N38" i="36"/>
  <c r="L38" i="36"/>
  <c r="M38" i="36" s="1"/>
  <c r="J38" i="36"/>
  <c r="K38" i="36" s="1"/>
  <c r="AY37" i="36"/>
  <c r="AR37" i="36"/>
  <c r="AO37" i="36"/>
  <c r="AM37" i="36"/>
  <c r="AL37" i="36"/>
  <c r="AJ37" i="36"/>
  <c r="AE37" i="36"/>
  <c r="AF37" i="36" s="1"/>
  <c r="AC37" i="36"/>
  <c r="AB37" i="36"/>
  <c r="X37" i="36"/>
  <c r="Y37" i="36" s="1"/>
  <c r="V37" i="36"/>
  <c r="W37" i="36" s="1"/>
  <c r="T37" i="36"/>
  <c r="U37" i="36" s="1"/>
  <c r="S37" i="36"/>
  <c r="R37" i="36"/>
  <c r="P37" i="36"/>
  <c r="Q37" i="36" s="1"/>
  <c r="N37" i="36"/>
  <c r="O37" i="36" s="1"/>
  <c r="L37" i="36"/>
  <c r="M37" i="36" s="1"/>
  <c r="J37" i="36"/>
  <c r="K37" i="36" s="1"/>
  <c r="AY36" i="36"/>
  <c r="AR36" i="36"/>
  <c r="AO36" i="36"/>
  <c r="AM36" i="36"/>
  <c r="AL36" i="36"/>
  <c r="AJ36" i="36"/>
  <c r="AE36" i="36"/>
  <c r="AF36" i="36" s="1"/>
  <c r="AC36" i="36"/>
  <c r="AB36" i="36"/>
  <c r="Y36" i="36"/>
  <c r="X36" i="36"/>
  <c r="V36" i="36"/>
  <c r="W36" i="36" s="1"/>
  <c r="T36" i="36"/>
  <c r="U36" i="36" s="1"/>
  <c r="R36" i="36"/>
  <c r="S36" i="36" s="1"/>
  <c r="P36" i="36"/>
  <c r="Q36" i="36" s="1"/>
  <c r="N36" i="36"/>
  <c r="O36" i="36" s="1"/>
  <c r="L36" i="36"/>
  <c r="M36" i="36" s="1"/>
  <c r="J36" i="36"/>
  <c r="K36" i="36" s="1"/>
  <c r="AY35" i="36"/>
  <c r="AR35" i="36"/>
  <c r="AO35" i="36"/>
  <c r="AM35" i="36"/>
  <c r="AL35" i="36"/>
  <c r="AJ35" i="36"/>
  <c r="AF35" i="36"/>
  <c r="AE35" i="36"/>
  <c r="AC35" i="36"/>
  <c r="AB35" i="36"/>
  <c r="X35" i="36"/>
  <c r="Y35" i="36" s="1"/>
  <c r="V35" i="36"/>
  <c r="W35" i="36" s="1"/>
  <c r="T35" i="36"/>
  <c r="U35" i="36" s="1"/>
  <c r="R35" i="36"/>
  <c r="S35" i="36" s="1"/>
  <c r="P35" i="36"/>
  <c r="Q35" i="36" s="1"/>
  <c r="N35" i="36"/>
  <c r="O35" i="36" s="1"/>
  <c r="L35" i="36"/>
  <c r="M35" i="36" s="1"/>
  <c r="K35" i="36"/>
  <c r="J35" i="36"/>
  <c r="AY34" i="36"/>
  <c r="AR34" i="36"/>
  <c r="AO34" i="36"/>
  <c r="AM34" i="36"/>
  <c r="AL34" i="36"/>
  <c r="AJ34" i="36"/>
  <c r="AE34" i="36"/>
  <c r="AF34" i="36" s="1"/>
  <c r="AC34" i="36"/>
  <c r="AB34" i="36"/>
  <c r="X34" i="36"/>
  <c r="Y34" i="36" s="1"/>
  <c r="V34" i="36"/>
  <c r="W34" i="36" s="1"/>
  <c r="T34" i="36"/>
  <c r="U34" i="36" s="1"/>
  <c r="R34" i="36"/>
  <c r="S34" i="36" s="1"/>
  <c r="P34" i="36"/>
  <c r="Q34" i="36" s="1"/>
  <c r="N34" i="36"/>
  <c r="O34" i="36" s="1"/>
  <c r="L34" i="36"/>
  <c r="M34" i="36" s="1"/>
  <c r="J34" i="36"/>
  <c r="K34" i="36" s="1"/>
  <c r="AY33" i="36"/>
  <c r="AR33" i="36"/>
  <c r="AO33" i="36"/>
  <c r="AM33" i="36"/>
  <c r="AL33" i="36"/>
  <c r="AJ33" i="36"/>
  <c r="AE33" i="36"/>
  <c r="AF33" i="36" s="1"/>
  <c r="AC33" i="36"/>
  <c r="AB33" i="36"/>
  <c r="X33" i="36"/>
  <c r="Y33" i="36" s="1"/>
  <c r="V33" i="36"/>
  <c r="W33" i="36" s="1"/>
  <c r="U33" i="36"/>
  <c r="T33" i="36"/>
  <c r="R33" i="36"/>
  <c r="S33" i="36" s="1"/>
  <c r="P33" i="36"/>
  <c r="Q33" i="36" s="1"/>
  <c r="N33" i="36"/>
  <c r="O33" i="36" s="1"/>
  <c r="L33" i="36"/>
  <c r="M33" i="36" s="1"/>
  <c r="J33" i="36"/>
  <c r="K33" i="36" s="1"/>
  <c r="AY32" i="36"/>
  <c r="AR32" i="36"/>
  <c r="AO32" i="36"/>
  <c r="AM32" i="36"/>
  <c r="AL32" i="36"/>
  <c r="AJ32" i="36"/>
  <c r="AE32" i="36"/>
  <c r="AF32" i="36" s="1"/>
  <c r="AC32" i="36"/>
  <c r="AB32" i="36"/>
  <c r="X32" i="36"/>
  <c r="Y32" i="36" s="1"/>
  <c r="V32" i="36"/>
  <c r="W32" i="36" s="1"/>
  <c r="T32" i="36"/>
  <c r="U32" i="36" s="1"/>
  <c r="R32" i="36"/>
  <c r="S32" i="36" s="1"/>
  <c r="Q32" i="36"/>
  <c r="P32" i="36"/>
  <c r="N32" i="36"/>
  <c r="O32" i="36" s="1"/>
  <c r="L32" i="36"/>
  <c r="M32" i="36" s="1"/>
  <c r="J32" i="36"/>
  <c r="K32" i="36" s="1"/>
  <c r="AY31" i="36"/>
  <c r="AX31" i="36"/>
  <c r="AT31" i="36"/>
  <c r="AR31" i="36"/>
  <c r="AO31" i="36"/>
  <c r="AM31" i="36"/>
  <c r="AL31" i="36"/>
  <c r="AJ31" i="36"/>
  <c r="AF31" i="36"/>
  <c r="AE31" i="36"/>
  <c r="AC31" i="36"/>
  <c r="AB31" i="36"/>
  <c r="X31" i="36"/>
  <c r="Y31" i="36" s="1"/>
  <c r="V31" i="36"/>
  <c r="W31" i="36" s="1"/>
  <c r="U31" i="36"/>
  <c r="T31" i="36"/>
  <c r="S31" i="36"/>
  <c r="R31" i="36"/>
  <c r="P31" i="36"/>
  <c r="Q31" i="36" s="1"/>
  <c r="O31" i="36"/>
  <c r="N31" i="36"/>
  <c r="L31" i="36"/>
  <c r="M31" i="36" s="1"/>
  <c r="J31" i="36"/>
  <c r="K31" i="36" s="1"/>
  <c r="AY30" i="36"/>
  <c r="AX30" i="36"/>
  <c r="AV30" i="36"/>
  <c r="AT30" i="36"/>
  <c r="AR30" i="36"/>
  <c r="AO30" i="36"/>
  <c r="AM30" i="36"/>
  <c r="AL30" i="36"/>
  <c r="AJ30" i="36"/>
  <c r="AE30" i="36"/>
  <c r="AF30" i="36" s="1"/>
  <c r="AC30" i="36"/>
  <c r="AB30" i="36"/>
  <c r="Y30" i="36"/>
  <c r="X30" i="36"/>
  <c r="V30" i="36"/>
  <c r="W30" i="36" s="1"/>
  <c r="T30" i="36"/>
  <c r="U30" i="36" s="1"/>
  <c r="R30" i="36"/>
  <c r="S30" i="36" s="1"/>
  <c r="Q30" i="36"/>
  <c r="P30" i="36"/>
  <c r="N30" i="36"/>
  <c r="O30" i="36" s="1"/>
  <c r="L30" i="36"/>
  <c r="M30" i="36" s="1"/>
  <c r="J30" i="36"/>
  <c r="K30" i="36" s="1"/>
  <c r="AY29" i="36"/>
  <c r="AX29" i="36"/>
  <c r="AV29" i="36"/>
  <c r="AT29" i="36"/>
  <c r="AR29" i="36"/>
  <c r="AO29" i="36"/>
  <c r="AM29" i="36"/>
  <c r="AL29" i="36"/>
  <c r="AJ29" i="36"/>
  <c r="AF29" i="36"/>
  <c r="AE29" i="36"/>
  <c r="AC29" i="36"/>
  <c r="AB29" i="36"/>
  <c r="X29" i="36"/>
  <c r="Y29" i="36" s="1"/>
  <c r="V29" i="36"/>
  <c r="W29" i="36" s="1"/>
  <c r="U29" i="36"/>
  <c r="T29" i="36"/>
  <c r="R29" i="36"/>
  <c r="S29" i="36" s="1"/>
  <c r="P29" i="36"/>
  <c r="Q29" i="36" s="1"/>
  <c r="N29" i="36"/>
  <c r="O29" i="36" s="1"/>
  <c r="M29" i="36"/>
  <c r="L29" i="36"/>
  <c r="J29" i="36"/>
  <c r="K29" i="36" s="1"/>
  <c r="AY28" i="36"/>
  <c r="AX28" i="36"/>
  <c r="AV28" i="36"/>
  <c r="AT28" i="36"/>
  <c r="AR28" i="36"/>
  <c r="AO28" i="36"/>
  <c r="AM28" i="36"/>
  <c r="AL28" i="36"/>
  <c r="AJ28" i="36"/>
  <c r="AF28" i="36"/>
  <c r="AE28" i="36"/>
  <c r="AC28" i="36"/>
  <c r="AB28" i="36"/>
  <c r="X28" i="36"/>
  <c r="Y28" i="36" s="1"/>
  <c r="V28" i="36"/>
  <c r="W28" i="36" s="1"/>
  <c r="T28" i="36"/>
  <c r="U28" i="36" s="1"/>
  <c r="R28" i="36"/>
  <c r="S28" i="36" s="1"/>
  <c r="Q28" i="36"/>
  <c r="P28" i="36"/>
  <c r="N28" i="36"/>
  <c r="O28" i="36" s="1"/>
  <c r="M28" i="36"/>
  <c r="L28" i="36"/>
  <c r="J28" i="36"/>
  <c r="K28" i="36" s="1"/>
  <c r="AY27" i="36"/>
  <c r="AX27" i="36"/>
  <c r="AV27" i="36"/>
  <c r="AT27" i="36"/>
  <c r="AR27" i="36"/>
  <c r="AO27" i="36"/>
  <c r="AM27" i="36"/>
  <c r="AL27" i="36"/>
  <c r="AJ27" i="36"/>
  <c r="AE27" i="36"/>
  <c r="AF27" i="36" s="1"/>
  <c r="AC27" i="36"/>
  <c r="AB27" i="36"/>
  <c r="X27" i="36"/>
  <c r="Y27" i="36" s="1"/>
  <c r="W27" i="36"/>
  <c r="V27" i="36"/>
  <c r="T27" i="36"/>
  <c r="U27" i="36" s="1"/>
  <c r="S27" i="36"/>
  <c r="R27" i="36"/>
  <c r="P27" i="36"/>
  <c r="Q27" i="36" s="1"/>
  <c r="N27" i="36"/>
  <c r="O27" i="36" s="1"/>
  <c r="L27" i="36"/>
  <c r="M27" i="36" s="1"/>
  <c r="J27" i="36"/>
  <c r="K27" i="36" s="1"/>
  <c r="AY26" i="36"/>
  <c r="AX26" i="36"/>
  <c r="AV26" i="36"/>
  <c r="AT26" i="36"/>
  <c r="AR26" i="36"/>
  <c r="AO26" i="36"/>
  <c r="AM26" i="36"/>
  <c r="AL26" i="36"/>
  <c r="AJ26" i="36"/>
  <c r="AE26" i="36"/>
  <c r="AF26" i="36" s="1"/>
  <c r="AC26" i="36"/>
  <c r="AB26" i="36"/>
  <c r="X26" i="36"/>
  <c r="Y26" i="36" s="1"/>
  <c r="W26" i="36"/>
  <c r="V26" i="36"/>
  <c r="T26" i="36"/>
  <c r="U26" i="36" s="1"/>
  <c r="R26" i="36"/>
  <c r="S26" i="36" s="1"/>
  <c r="P26" i="36"/>
  <c r="Q26" i="36" s="1"/>
  <c r="O26" i="36"/>
  <c r="N26" i="36"/>
  <c r="L26" i="36"/>
  <c r="M26" i="36" s="1"/>
  <c r="J26" i="36"/>
  <c r="K26" i="36" s="1"/>
  <c r="AY25" i="36"/>
  <c r="AX25" i="36"/>
  <c r="AV25" i="36"/>
  <c r="AT25" i="36"/>
  <c r="AR25" i="36"/>
  <c r="AO25" i="36"/>
  <c r="AM25" i="36"/>
  <c r="AL25" i="36"/>
  <c r="AJ25" i="36"/>
  <c r="AF25" i="36"/>
  <c r="AE25" i="36"/>
  <c r="AC25" i="36"/>
  <c r="AB25" i="36"/>
  <c r="X25" i="36"/>
  <c r="Y25" i="36" s="1"/>
  <c r="V25" i="36"/>
  <c r="W25" i="36" s="1"/>
  <c r="T25" i="36"/>
  <c r="U25" i="36" s="1"/>
  <c r="R25" i="36"/>
  <c r="S25" i="36" s="1"/>
  <c r="P25" i="36"/>
  <c r="Q25" i="36" s="1"/>
  <c r="N25" i="36"/>
  <c r="O25" i="36" s="1"/>
  <c r="L25" i="36"/>
  <c r="M25" i="36" s="1"/>
  <c r="K25" i="36"/>
  <c r="J25" i="36"/>
  <c r="AY24" i="36"/>
  <c r="AX24" i="36"/>
  <c r="AV24" i="36"/>
  <c r="AT24" i="36"/>
  <c r="AR24" i="36"/>
  <c r="AO24" i="36"/>
  <c r="AM24" i="36"/>
  <c r="AL24" i="36"/>
  <c r="AJ24" i="36"/>
  <c r="AE24" i="36"/>
  <c r="AF24" i="36" s="1"/>
  <c r="AC24" i="36"/>
  <c r="AB24" i="36"/>
  <c r="X24" i="36"/>
  <c r="Y24" i="36" s="1"/>
  <c r="V24" i="36"/>
  <c r="W24" i="36" s="1"/>
  <c r="T24" i="36"/>
  <c r="U24" i="36" s="1"/>
  <c r="R24" i="36"/>
  <c r="S24" i="36" s="1"/>
  <c r="P24" i="36"/>
  <c r="Q24" i="36" s="1"/>
  <c r="N24" i="36"/>
  <c r="O24" i="36" s="1"/>
  <c r="L24" i="36"/>
  <c r="M24" i="36" s="1"/>
  <c r="J24" i="36"/>
  <c r="K24" i="36" s="1"/>
  <c r="AY23" i="36"/>
  <c r="AX23" i="36"/>
  <c r="AV23" i="36"/>
  <c r="AT23" i="36"/>
  <c r="AR23" i="36"/>
  <c r="AO23" i="36"/>
  <c r="AM23" i="36"/>
  <c r="AL23" i="36"/>
  <c r="AJ23" i="36"/>
  <c r="AF23" i="36"/>
  <c r="AE23" i="36"/>
  <c r="AC23" i="36"/>
  <c r="AB23" i="36"/>
  <c r="X23" i="36"/>
  <c r="Y23" i="36" s="1"/>
  <c r="W23" i="36"/>
  <c r="V23" i="36"/>
  <c r="U23" i="36"/>
  <c r="T23" i="36"/>
  <c r="R23" i="36"/>
  <c r="S23" i="36" s="1"/>
  <c r="P23" i="36"/>
  <c r="Q23" i="36" s="1"/>
  <c r="O23" i="36"/>
  <c r="N23" i="36"/>
  <c r="M23" i="36"/>
  <c r="L23" i="36"/>
  <c r="J23" i="36"/>
  <c r="K23" i="36" s="1"/>
  <c r="AY22" i="36"/>
  <c r="AX22" i="36"/>
  <c r="AV22" i="36"/>
  <c r="AT22" i="36"/>
  <c r="AR22" i="36"/>
  <c r="AO22" i="36"/>
  <c r="AM22" i="36"/>
  <c r="AL22" i="36"/>
  <c r="AJ22" i="36"/>
  <c r="AE22" i="36"/>
  <c r="AF22" i="36" s="1"/>
  <c r="AC22" i="36"/>
  <c r="AB22" i="36"/>
  <c r="X22" i="36"/>
  <c r="Y22" i="36" s="1"/>
  <c r="V22" i="36"/>
  <c r="W22" i="36" s="1"/>
  <c r="T22" i="36"/>
  <c r="U22" i="36" s="1"/>
  <c r="S22" i="36"/>
  <c r="R22" i="36"/>
  <c r="P22" i="36"/>
  <c r="Q22" i="36" s="1"/>
  <c r="N22" i="36"/>
  <c r="O22" i="36" s="1"/>
  <c r="L22" i="36"/>
  <c r="M22" i="36" s="1"/>
  <c r="J22" i="36"/>
  <c r="K22" i="36" s="1"/>
  <c r="AY21" i="36"/>
  <c r="AX21" i="36"/>
  <c r="AV21" i="36"/>
  <c r="AT21" i="36"/>
  <c r="AR21" i="36"/>
  <c r="AO21" i="36"/>
  <c r="AM21" i="36"/>
  <c r="AL21" i="36"/>
  <c r="AJ21" i="36"/>
  <c r="AF21" i="36"/>
  <c r="AE21" i="36"/>
  <c r="AC21" i="36"/>
  <c r="AB21" i="36"/>
  <c r="X21" i="36"/>
  <c r="Y21" i="36" s="1"/>
  <c r="V21" i="36"/>
  <c r="W21" i="36" s="1"/>
  <c r="T21" i="36"/>
  <c r="U21" i="36" s="1"/>
  <c r="R21" i="36"/>
  <c r="S21" i="36" s="1"/>
  <c r="P21" i="36"/>
  <c r="Q21" i="36" s="1"/>
  <c r="N21" i="36"/>
  <c r="O21" i="36" s="1"/>
  <c r="M21" i="36"/>
  <c r="L21" i="36"/>
  <c r="J21" i="36"/>
  <c r="K21" i="36" s="1"/>
  <c r="AY20" i="36"/>
  <c r="AX20" i="36"/>
  <c r="AV20" i="36"/>
  <c r="AT20" i="36"/>
  <c r="AR20" i="36"/>
  <c r="AO20" i="36"/>
  <c r="AM20" i="36"/>
  <c r="AL20" i="36"/>
  <c r="AJ20" i="36"/>
  <c r="AE20" i="36"/>
  <c r="AF20" i="36" s="1"/>
  <c r="AC20" i="36"/>
  <c r="AB20" i="36"/>
  <c r="X20" i="36"/>
  <c r="Y20" i="36" s="1"/>
  <c r="V20" i="36"/>
  <c r="W20" i="36" s="1"/>
  <c r="T20" i="36"/>
  <c r="U20" i="36" s="1"/>
  <c r="R20" i="36"/>
  <c r="S20" i="36" s="1"/>
  <c r="Q20" i="36"/>
  <c r="P20" i="36"/>
  <c r="N20" i="36"/>
  <c r="O20" i="36" s="1"/>
  <c r="L20" i="36"/>
  <c r="M20" i="36" s="1"/>
  <c r="J20" i="36"/>
  <c r="K20" i="36" s="1"/>
  <c r="AY19" i="36"/>
  <c r="AX19" i="36"/>
  <c r="AV19" i="36"/>
  <c r="AT19" i="36"/>
  <c r="AR19" i="36"/>
  <c r="AO19" i="36"/>
  <c r="AM19" i="36"/>
  <c r="AL19" i="36"/>
  <c r="AJ19" i="36"/>
  <c r="AE19" i="36"/>
  <c r="AF19" i="36" s="1"/>
  <c r="AC19" i="36"/>
  <c r="AB19" i="36"/>
  <c r="X19" i="36"/>
  <c r="Y19" i="36" s="1"/>
  <c r="V19" i="36"/>
  <c r="W19" i="36" s="1"/>
  <c r="T19" i="36"/>
  <c r="U19" i="36" s="1"/>
  <c r="S19" i="36"/>
  <c r="R19" i="36"/>
  <c r="P19" i="36"/>
  <c r="Q19" i="36" s="1"/>
  <c r="O19" i="36"/>
  <c r="N19" i="36"/>
  <c r="L19" i="36"/>
  <c r="M19" i="36" s="1"/>
  <c r="K19" i="36"/>
  <c r="J19" i="36"/>
  <c r="AY18" i="36"/>
  <c r="AX18" i="36"/>
  <c r="AT18" i="36"/>
  <c r="AR18" i="36"/>
  <c r="AO18" i="36"/>
  <c r="AM18" i="36"/>
  <c r="AL18" i="36"/>
  <c r="AJ18" i="36"/>
  <c r="AE18" i="36"/>
  <c r="AF18" i="36" s="1"/>
  <c r="AC18" i="36"/>
  <c r="AB18" i="36"/>
  <c r="X18" i="36"/>
  <c r="Y18" i="36" s="1"/>
  <c r="V18" i="36"/>
  <c r="W18" i="36" s="1"/>
  <c r="T18" i="36"/>
  <c r="U18" i="36" s="1"/>
  <c r="R18" i="36"/>
  <c r="S18" i="36" s="1"/>
  <c r="P18" i="36"/>
  <c r="Q18" i="36" s="1"/>
  <c r="N18" i="36"/>
  <c r="O18" i="36" s="1"/>
  <c r="L18" i="36"/>
  <c r="M18" i="36" s="1"/>
  <c r="J18" i="36"/>
  <c r="K18" i="36" s="1"/>
  <c r="AY17" i="36"/>
  <c r="AX17" i="36"/>
  <c r="AV17" i="36"/>
  <c r="AT17" i="36"/>
  <c r="AR17" i="36"/>
  <c r="AO17" i="36"/>
  <c r="AM17" i="36"/>
  <c r="AL17" i="36"/>
  <c r="AJ17" i="36"/>
  <c r="AF17" i="36"/>
  <c r="AE17" i="36"/>
  <c r="AC17" i="36"/>
  <c r="AB17" i="36"/>
  <c r="X17" i="36"/>
  <c r="Y17" i="36" s="1"/>
  <c r="V17" i="36"/>
  <c r="W17" i="36" s="1"/>
  <c r="T17" i="36"/>
  <c r="U17" i="36" s="1"/>
  <c r="R17" i="36"/>
  <c r="S17" i="36" s="1"/>
  <c r="Q17" i="36"/>
  <c r="P17" i="36"/>
  <c r="N17" i="36"/>
  <c r="O17" i="36" s="1"/>
  <c r="M17" i="36"/>
  <c r="L17" i="36"/>
  <c r="J17" i="36"/>
  <c r="K17" i="36" s="1"/>
  <c r="AY16" i="36"/>
  <c r="AX16" i="36"/>
  <c r="AV16" i="36"/>
  <c r="AT16" i="36"/>
  <c r="AR16" i="36"/>
  <c r="AO16" i="36"/>
  <c r="AM16" i="36"/>
  <c r="AL16" i="36"/>
  <c r="AJ16" i="36"/>
  <c r="AE16" i="36"/>
  <c r="AF16" i="36" s="1"/>
  <c r="AC16" i="36"/>
  <c r="AB16" i="36"/>
  <c r="Y16" i="36"/>
  <c r="X16" i="36"/>
  <c r="V16" i="36"/>
  <c r="W16" i="36" s="1"/>
  <c r="T16" i="36"/>
  <c r="U16" i="36" s="1"/>
  <c r="R16" i="36"/>
  <c r="S16" i="36" s="1"/>
  <c r="P16" i="36"/>
  <c r="Q16" i="36" s="1"/>
  <c r="N16" i="36"/>
  <c r="O16" i="36" s="1"/>
  <c r="L16" i="36"/>
  <c r="M16" i="36" s="1"/>
  <c r="J16" i="36"/>
  <c r="K16" i="36" s="1"/>
  <c r="AY15" i="36"/>
  <c r="AX15" i="36"/>
  <c r="AT15" i="36"/>
  <c r="AR15" i="36"/>
  <c r="AO15" i="36"/>
  <c r="AM15" i="36"/>
  <c r="AL15" i="36"/>
  <c r="AJ15" i="36"/>
  <c r="AE15" i="36"/>
  <c r="AF15" i="36" s="1"/>
  <c r="AC15" i="36"/>
  <c r="AB15" i="36"/>
  <c r="X15" i="36"/>
  <c r="Y15" i="36" s="1"/>
  <c r="W15" i="36"/>
  <c r="V15" i="36"/>
  <c r="T15" i="36"/>
  <c r="U15" i="36" s="1"/>
  <c r="S15" i="36"/>
  <c r="R15" i="36"/>
  <c r="P15" i="36"/>
  <c r="Q15" i="36" s="1"/>
  <c r="O15" i="36"/>
  <c r="N15" i="36"/>
  <c r="L15" i="36"/>
  <c r="M15" i="36" s="1"/>
  <c r="J15" i="36"/>
  <c r="K15" i="36" s="1"/>
  <c r="AY14" i="36"/>
  <c r="AX14" i="36"/>
  <c r="AV14" i="36"/>
  <c r="AT14" i="36"/>
  <c r="AR14" i="36"/>
  <c r="AO14" i="36"/>
  <c r="AM14" i="36"/>
  <c r="AL14" i="36"/>
  <c r="AJ14" i="36"/>
  <c r="AE14" i="36"/>
  <c r="AF14" i="36" s="1"/>
  <c r="AC14" i="36"/>
  <c r="AB14" i="36"/>
  <c r="X14" i="36"/>
  <c r="Y14" i="36" s="1"/>
  <c r="W14" i="36"/>
  <c r="V14" i="36"/>
  <c r="T14" i="36"/>
  <c r="U14" i="36" s="1"/>
  <c r="R14" i="36"/>
  <c r="S14" i="36" s="1"/>
  <c r="P14" i="36"/>
  <c r="Q14" i="36" s="1"/>
  <c r="N14" i="36"/>
  <c r="O14" i="36" s="1"/>
  <c r="L14" i="36"/>
  <c r="M14" i="36" s="1"/>
  <c r="J14" i="36"/>
  <c r="K14" i="36" s="1"/>
  <c r="AY13" i="36"/>
  <c r="AX13" i="36"/>
  <c r="AV13" i="36"/>
  <c r="AT13" i="36"/>
  <c r="AR13" i="36"/>
  <c r="AO13" i="36"/>
  <c r="AM13" i="36"/>
  <c r="AL13" i="36"/>
  <c r="AJ13" i="36"/>
  <c r="AE13" i="36"/>
  <c r="AF13" i="36" s="1"/>
  <c r="AC13" i="36"/>
  <c r="AB13" i="36"/>
  <c r="Y13" i="36"/>
  <c r="X13" i="36"/>
  <c r="V13" i="36"/>
  <c r="W13" i="36" s="1"/>
  <c r="T13" i="36"/>
  <c r="U13" i="36" s="1"/>
  <c r="R13" i="36"/>
  <c r="S13" i="36" s="1"/>
  <c r="P13" i="36"/>
  <c r="Q13" i="36" s="1"/>
  <c r="N13" i="36"/>
  <c r="O13" i="36" s="1"/>
  <c r="L13" i="36"/>
  <c r="M13" i="36" s="1"/>
  <c r="J13" i="36"/>
  <c r="K13" i="36" s="1"/>
  <c r="AY12" i="36"/>
  <c r="AR12" i="36"/>
  <c r="AO12" i="36"/>
  <c r="AM12" i="36"/>
  <c r="AL12" i="36"/>
  <c r="AJ12" i="36"/>
  <c r="AE12" i="36"/>
  <c r="AF12" i="36" s="1"/>
  <c r="AC12" i="36"/>
  <c r="AB12" i="36"/>
  <c r="X12" i="36"/>
  <c r="Y12" i="36" s="1"/>
  <c r="V12" i="36"/>
  <c r="W12" i="36" s="1"/>
  <c r="T12" i="36"/>
  <c r="U12" i="36" s="1"/>
  <c r="R12" i="36"/>
  <c r="S12" i="36" s="1"/>
  <c r="P12" i="36"/>
  <c r="Q12" i="36" s="1"/>
  <c r="N12" i="36"/>
  <c r="O12" i="36" s="1"/>
  <c r="L12" i="36"/>
  <c r="M12" i="36" s="1"/>
  <c r="J12" i="36"/>
  <c r="K12" i="36" s="1"/>
  <c r="AY11" i="36"/>
  <c r="AR11" i="36"/>
  <c r="AO11" i="36"/>
  <c r="AM11" i="36"/>
  <c r="AL11" i="36"/>
  <c r="AJ11" i="36"/>
  <c r="AE11" i="36"/>
  <c r="AF11" i="36" s="1"/>
  <c r="AC11" i="36"/>
  <c r="AB11" i="36"/>
  <c r="X11" i="36"/>
  <c r="Y11" i="36" s="1"/>
  <c r="V11" i="36"/>
  <c r="W11" i="36" s="1"/>
  <c r="T11" i="36"/>
  <c r="U11" i="36" s="1"/>
  <c r="R11" i="36"/>
  <c r="S11" i="36" s="1"/>
  <c r="P11" i="36"/>
  <c r="Q11" i="36" s="1"/>
  <c r="N11" i="36"/>
  <c r="O11" i="36" s="1"/>
  <c r="L11" i="36"/>
  <c r="M11" i="36" s="1"/>
  <c r="J11" i="36"/>
  <c r="K11" i="36" s="1"/>
  <c r="AY10" i="36"/>
  <c r="AR10" i="36"/>
  <c r="AO10" i="36"/>
  <c r="AM10" i="36"/>
  <c r="AL10" i="36"/>
  <c r="AJ10" i="36"/>
  <c r="AF10" i="36"/>
  <c r="AE10" i="36"/>
  <c r="AC10" i="36"/>
  <c r="AB10" i="36"/>
  <c r="X10" i="36"/>
  <c r="Y10" i="36" s="1"/>
  <c r="V10" i="36"/>
  <c r="W10" i="36" s="1"/>
  <c r="T10" i="36"/>
  <c r="U10" i="36" s="1"/>
  <c r="R10" i="36"/>
  <c r="S10" i="36" s="1"/>
  <c r="Q10" i="36"/>
  <c r="P10" i="36"/>
  <c r="N10" i="36"/>
  <c r="O10" i="36" s="1"/>
  <c r="M10" i="36"/>
  <c r="L10" i="36"/>
  <c r="J10" i="36"/>
  <c r="K10" i="36" s="1"/>
  <c r="AY9" i="36"/>
  <c r="AR9" i="36"/>
  <c r="AO9" i="36"/>
  <c r="AM9" i="36"/>
  <c r="AL9" i="36"/>
  <c r="AJ9" i="36"/>
  <c r="AE9" i="36"/>
  <c r="AF9" i="36" s="1"/>
  <c r="AC9" i="36"/>
  <c r="AB9" i="36"/>
  <c r="X9" i="36"/>
  <c r="Y9" i="36" s="1"/>
  <c r="V9" i="36"/>
  <c r="W9" i="36" s="1"/>
  <c r="T9" i="36"/>
  <c r="U9" i="36" s="1"/>
  <c r="R9" i="36"/>
  <c r="S9" i="36" s="1"/>
  <c r="P9" i="36"/>
  <c r="Q9" i="36" s="1"/>
  <c r="N9" i="36"/>
  <c r="O9" i="36" s="1"/>
  <c r="L9" i="36"/>
  <c r="M9" i="36" s="1"/>
  <c r="J9" i="36"/>
  <c r="K9" i="36" s="1"/>
  <c r="AY8" i="36"/>
  <c r="AR8" i="36"/>
  <c r="AO8" i="36"/>
  <c r="AM8" i="36"/>
  <c r="AL8" i="36"/>
  <c r="AJ8" i="36"/>
  <c r="AE8" i="36"/>
  <c r="AF8" i="36" s="1"/>
  <c r="AC8" i="36"/>
  <c r="AB8" i="36"/>
  <c r="X8" i="36"/>
  <c r="Y8" i="36" s="1"/>
  <c r="V8" i="36"/>
  <c r="W8" i="36" s="1"/>
  <c r="T8" i="36"/>
  <c r="U8" i="36" s="1"/>
  <c r="R8" i="36"/>
  <c r="S8" i="36" s="1"/>
  <c r="P8" i="36"/>
  <c r="Q8" i="36" s="1"/>
  <c r="N8" i="36"/>
  <c r="O8" i="36" s="1"/>
  <c r="L8" i="36"/>
  <c r="M8" i="36" s="1"/>
  <c r="K8" i="36"/>
  <c r="J8" i="36"/>
  <c r="AY7" i="36"/>
  <c r="AR7" i="36"/>
  <c r="AO7" i="36"/>
  <c r="AM7" i="36"/>
  <c r="AL7" i="36"/>
  <c r="AJ7" i="36"/>
  <c r="AE7" i="36"/>
  <c r="AF7" i="36" s="1"/>
  <c r="AC7" i="36"/>
  <c r="AB7" i="36"/>
  <c r="X7" i="36"/>
  <c r="Y7" i="36" s="1"/>
  <c r="V7" i="36"/>
  <c r="W7" i="36" s="1"/>
  <c r="T7" i="36"/>
  <c r="U7" i="36" s="1"/>
  <c r="R7" i="36"/>
  <c r="S7" i="36" s="1"/>
  <c r="P7" i="36"/>
  <c r="Q7" i="36" s="1"/>
  <c r="N7" i="36"/>
  <c r="O7" i="36" s="1"/>
  <c r="L7" i="36"/>
  <c r="M7" i="36" s="1"/>
  <c r="J7" i="36"/>
  <c r="K7" i="36" s="1"/>
  <c r="AY6" i="36"/>
  <c r="AX6" i="36"/>
  <c r="AW6" i="36"/>
  <c r="AV6" i="36"/>
  <c r="AU6" i="36"/>
  <c r="AT6" i="36"/>
  <c r="AS6" i="36"/>
  <c r="AR6" i="36"/>
  <c r="AO6" i="36"/>
  <c r="AM6" i="36"/>
  <c r="AL6" i="36"/>
  <c r="AJ6" i="36"/>
  <c r="AE6" i="36"/>
  <c r="AF6" i="36" s="1"/>
  <c r="AC6" i="36"/>
  <c r="AB6" i="36"/>
  <c r="X6" i="36"/>
  <c r="Y6" i="36" s="1"/>
  <c r="V6" i="36"/>
  <c r="W6" i="36" s="1"/>
  <c r="T6" i="36"/>
  <c r="U6" i="36" s="1"/>
  <c r="R6" i="36"/>
  <c r="S6" i="36" s="1"/>
  <c r="P6" i="36"/>
  <c r="Q6" i="36" s="1"/>
  <c r="N6" i="36"/>
  <c r="O6" i="36" s="1"/>
  <c r="L6" i="36"/>
  <c r="M6" i="36" s="1"/>
  <c r="J6" i="36"/>
  <c r="K6" i="36" s="1"/>
  <c r="AY5" i="36"/>
  <c r="AR5" i="36"/>
  <c r="AO5" i="36"/>
  <c r="AC5" i="36"/>
  <c r="AB5" i="36"/>
  <c r="X5" i="36"/>
  <c r="Y5" i="36" s="1"/>
  <c r="V5" i="36"/>
  <c r="W5" i="36" s="1"/>
  <c r="U5" i="36"/>
  <c r="T5" i="36"/>
  <c r="R5" i="36"/>
  <c r="S5" i="36" s="1"/>
  <c r="Q5" i="36"/>
  <c r="P5" i="36"/>
  <c r="N5" i="36"/>
  <c r="O5" i="36" s="1"/>
  <c r="M5" i="36"/>
  <c r="L5" i="36"/>
  <c r="J5" i="36"/>
  <c r="K5" i="36" s="1"/>
  <c r="AI3" i="36"/>
  <c r="AG3" i="36"/>
  <c r="AA3" i="36"/>
  <c r="AZ3" i="36"/>
  <c r="AK3" i="36"/>
  <c r="AH3" i="36"/>
  <c r="AR111" i="35"/>
  <c r="AQ111" i="35"/>
  <c r="AP111" i="35"/>
  <c r="AO111" i="35"/>
  <c r="AM111" i="35"/>
  <c r="AL111" i="35"/>
  <c r="AJ111" i="35"/>
  <c r="AE111" i="35"/>
  <c r="AF111" i="35" s="1"/>
  <c r="AC111" i="35"/>
  <c r="AB111" i="35"/>
  <c r="X111" i="35"/>
  <c r="Y111" i="35" s="1"/>
  <c r="V111" i="35"/>
  <c r="W111" i="35" s="1"/>
  <c r="T111" i="35"/>
  <c r="U111" i="35" s="1"/>
  <c r="S111" i="35"/>
  <c r="R111" i="35"/>
  <c r="P111" i="35"/>
  <c r="Q111" i="35" s="1"/>
  <c r="N111" i="35"/>
  <c r="O111" i="35" s="1"/>
  <c r="L111" i="35"/>
  <c r="M111" i="35" s="1"/>
  <c r="K111" i="35"/>
  <c r="J111" i="35"/>
  <c r="AR110" i="35"/>
  <c r="AQ110" i="35"/>
  <c r="AP110" i="35"/>
  <c r="AO110" i="35"/>
  <c r="AM110" i="35"/>
  <c r="AL110" i="35"/>
  <c r="AJ110" i="35"/>
  <c r="AF110" i="35"/>
  <c r="AE110" i="35"/>
  <c r="AC110" i="35"/>
  <c r="AB110" i="35"/>
  <c r="Y110" i="35"/>
  <c r="X110" i="35"/>
  <c r="V110" i="35"/>
  <c r="W110" i="35" s="1"/>
  <c r="T110" i="35"/>
  <c r="U110" i="35" s="1"/>
  <c r="S110" i="35"/>
  <c r="R110" i="35"/>
  <c r="Q110" i="35"/>
  <c r="P110" i="35"/>
  <c r="N110" i="35"/>
  <c r="O110" i="35" s="1"/>
  <c r="M110" i="35"/>
  <c r="L110" i="35"/>
  <c r="K110" i="35"/>
  <c r="J110" i="35"/>
  <c r="AR109" i="35"/>
  <c r="AQ109" i="35"/>
  <c r="AP109" i="35"/>
  <c r="AO109" i="35"/>
  <c r="AM109" i="35"/>
  <c r="AL109" i="35"/>
  <c r="AJ109" i="35"/>
  <c r="AF109" i="35"/>
  <c r="AE109" i="35"/>
  <c r="AC109" i="35"/>
  <c r="AB109" i="35"/>
  <c r="Y109" i="35"/>
  <c r="X109" i="35"/>
  <c r="W109" i="35"/>
  <c r="V109" i="35"/>
  <c r="U109" i="35"/>
  <c r="T109" i="35"/>
  <c r="R109" i="35"/>
  <c r="S109" i="35" s="1"/>
  <c r="Q109" i="35"/>
  <c r="P109" i="35"/>
  <c r="O109" i="35"/>
  <c r="N109" i="35"/>
  <c r="M109" i="35"/>
  <c r="L109" i="35"/>
  <c r="J109" i="35"/>
  <c r="K109" i="35" s="1"/>
  <c r="AR108" i="35"/>
  <c r="AQ108" i="35"/>
  <c r="AP108" i="35"/>
  <c r="AO108" i="35"/>
  <c r="AM108" i="35"/>
  <c r="AL108" i="35"/>
  <c r="AJ108" i="35"/>
  <c r="AF108" i="35"/>
  <c r="AE108" i="35"/>
  <c r="AC108" i="35"/>
  <c r="AB108" i="35"/>
  <c r="X108" i="35"/>
  <c r="Y108" i="35" s="1"/>
  <c r="W108" i="35"/>
  <c r="V108" i="35"/>
  <c r="U108" i="35"/>
  <c r="T108" i="35"/>
  <c r="S108" i="35"/>
  <c r="R108" i="35"/>
  <c r="P108" i="35"/>
  <c r="Q108" i="35" s="1"/>
  <c r="N108" i="35"/>
  <c r="O108" i="35" s="1"/>
  <c r="M108" i="35"/>
  <c r="L108" i="35"/>
  <c r="K108" i="35"/>
  <c r="J108" i="35"/>
  <c r="AR107" i="35"/>
  <c r="AQ107" i="35"/>
  <c r="AP107" i="35"/>
  <c r="AO107" i="35"/>
  <c r="AM107" i="35"/>
  <c r="AL107" i="35"/>
  <c r="AJ107" i="35"/>
  <c r="AE107" i="35"/>
  <c r="AF107" i="35" s="1"/>
  <c r="AC107" i="35"/>
  <c r="AB107" i="35"/>
  <c r="Y107" i="35"/>
  <c r="X107" i="35"/>
  <c r="V107" i="35"/>
  <c r="W107" i="35" s="1"/>
  <c r="T107" i="35"/>
  <c r="U107" i="35" s="1"/>
  <c r="S107" i="35"/>
  <c r="R107" i="35"/>
  <c r="Q107" i="35"/>
  <c r="P107" i="35"/>
  <c r="N107" i="35"/>
  <c r="O107" i="35" s="1"/>
  <c r="L107" i="35"/>
  <c r="M107" i="35" s="1"/>
  <c r="K107" i="35"/>
  <c r="J107" i="35"/>
  <c r="AR106" i="35"/>
  <c r="AQ106" i="35"/>
  <c r="AP106" i="35"/>
  <c r="AO106" i="35"/>
  <c r="AM106" i="35"/>
  <c r="AL106" i="35"/>
  <c r="AJ106" i="35"/>
  <c r="AF106" i="35"/>
  <c r="AE106" i="35"/>
  <c r="AC106" i="35"/>
  <c r="AB106" i="35"/>
  <c r="Y106" i="35"/>
  <c r="X106" i="35"/>
  <c r="W106" i="35"/>
  <c r="V106" i="35"/>
  <c r="U106" i="35"/>
  <c r="T106" i="35"/>
  <c r="R106" i="35"/>
  <c r="S106" i="35" s="1"/>
  <c r="P106" i="35"/>
  <c r="Q106" i="35" s="1"/>
  <c r="O106" i="35"/>
  <c r="N106" i="35"/>
  <c r="M106" i="35"/>
  <c r="L106" i="35"/>
  <c r="J106" i="35"/>
  <c r="K106" i="35" s="1"/>
  <c r="AR105" i="35"/>
  <c r="AQ105" i="35"/>
  <c r="AP105" i="35"/>
  <c r="AO105" i="35"/>
  <c r="AM105" i="35"/>
  <c r="AL105" i="35"/>
  <c r="AJ105" i="35"/>
  <c r="AF105" i="35"/>
  <c r="AE105" i="35"/>
  <c r="AC105" i="35"/>
  <c r="AB105" i="35"/>
  <c r="Y105" i="35"/>
  <c r="X105" i="35"/>
  <c r="V105" i="35"/>
  <c r="W105" i="35" s="1"/>
  <c r="U105" i="35"/>
  <c r="T105" i="35"/>
  <c r="R105" i="35"/>
  <c r="S105" i="35" s="1"/>
  <c r="P105" i="35"/>
  <c r="Q105" i="35" s="1"/>
  <c r="N105" i="35"/>
  <c r="O105" i="35" s="1"/>
  <c r="M105" i="35"/>
  <c r="L105" i="35"/>
  <c r="K105" i="35"/>
  <c r="J105" i="35"/>
  <c r="AY104" i="35"/>
  <c r="AR104" i="35"/>
  <c r="AQ104" i="35"/>
  <c r="AP104" i="35"/>
  <c r="AO104" i="35"/>
  <c r="AM104" i="35"/>
  <c r="AL104" i="35"/>
  <c r="AJ104" i="35"/>
  <c r="AF104" i="35"/>
  <c r="AE104" i="35"/>
  <c r="AC104" i="35"/>
  <c r="AB104" i="35"/>
  <c r="Y104" i="35"/>
  <c r="X104" i="35"/>
  <c r="W104" i="35"/>
  <c r="V104" i="35"/>
  <c r="U104" i="35"/>
  <c r="T104" i="35"/>
  <c r="R104" i="35"/>
  <c r="S104" i="35" s="1"/>
  <c r="Q104" i="35"/>
  <c r="P104" i="35"/>
  <c r="N104" i="35"/>
  <c r="O104" i="35" s="1"/>
  <c r="M104" i="35"/>
  <c r="L104" i="35"/>
  <c r="J104" i="35"/>
  <c r="K104" i="35" s="1"/>
  <c r="AY103" i="35"/>
  <c r="AR103" i="35"/>
  <c r="AQ103" i="35"/>
  <c r="AP103" i="35"/>
  <c r="AO103" i="35"/>
  <c r="AM103" i="35"/>
  <c r="AL103" i="35"/>
  <c r="AJ103" i="35"/>
  <c r="AF103" i="35"/>
  <c r="AE103" i="35"/>
  <c r="AC103" i="35"/>
  <c r="AB103" i="35"/>
  <c r="X103" i="35"/>
  <c r="Y103" i="35" s="1"/>
  <c r="V103" i="35"/>
  <c r="W103" i="35" s="1"/>
  <c r="U103" i="35"/>
  <c r="T103" i="35"/>
  <c r="S103" i="35"/>
  <c r="R103" i="35"/>
  <c r="P103" i="35"/>
  <c r="Q103" i="35" s="1"/>
  <c r="N103" i="35"/>
  <c r="O103" i="35" s="1"/>
  <c r="M103" i="35"/>
  <c r="L103" i="35"/>
  <c r="K103" i="35"/>
  <c r="J103" i="35"/>
  <c r="AY102" i="35"/>
  <c r="AR102" i="35"/>
  <c r="AQ102" i="35"/>
  <c r="AP102" i="35"/>
  <c r="AO102" i="35"/>
  <c r="AM102" i="35"/>
  <c r="AL102" i="35"/>
  <c r="AJ102" i="35"/>
  <c r="AF102" i="35"/>
  <c r="AE102" i="35"/>
  <c r="AC102" i="35"/>
  <c r="AB102" i="35"/>
  <c r="Y102" i="35"/>
  <c r="X102" i="35"/>
  <c r="V102" i="35"/>
  <c r="W102" i="35" s="1"/>
  <c r="U102" i="35"/>
  <c r="T102" i="35"/>
  <c r="R102" i="35"/>
  <c r="S102" i="35" s="1"/>
  <c r="Q102" i="35"/>
  <c r="P102" i="35"/>
  <c r="O102" i="35"/>
  <c r="N102" i="35"/>
  <c r="M102" i="35"/>
  <c r="L102" i="35"/>
  <c r="J102" i="35"/>
  <c r="K102" i="35" s="1"/>
  <c r="AY101" i="35"/>
  <c r="AR101" i="35"/>
  <c r="AQ101" i="35"/>
  <c r="AP101" i="35"/>
  <c r="AO101" i="35"/>
  <c r="AM101" i="35"/>
  <c r="AL101" i="35"/>
  <c r="AJ101" i="35"/>
  <c r="AF101" i="35"/>
  <c r="AE101" i="35"/>
  <c r="AC101" i="35"/>
  <c r="AB101" i="35"/>
  <c r="X101" i="35"/>
  <c r="Y101" i="35" s="1"/>
  <c r="V101" i="35"/>
  <c r="W101" i="35" s="1"/>
  <c r="U101" i="35"/>
  <c r="T101" i="35"/>
  <c r="S101" i="35"/>
  <c r="R101" i="35"/>
  <c r="P101" i="35"/>
  <c r="Q101" i="35" s="1"/>
  <c r="N101" i="35"/>
  <c r="O101" i="35" s="1"/>
  <c r="M101" i="35"/>
  <c r="L101" i="35"/>
  <c r="K101" i="35"/>
  <c r="J101" i="35"/>
  <c r="AY100" i="35"/>
  <c r="AR100" i="35"/>
  <c r="AQ100" i="35"/>
  <c r="AP100" i="35"/>
  <c r="AO100" i="35"/>
  <c r="AM100" i="35"/>
  <c r="AL100" i="35"/>
  <c r="AJ100" i="35"/>
  <c r="AF100" i="35"/>
  <c r="AE100" i="35"/>
  <c r="AC100" i="35"/>
  <c r="AB100" i="35"/>
  <c r="X100" i="35"/>
  <c r="Y100" i="35" s="1"/>
  <c r="W100" i="35"/>
  <c r="V100" i="35"/>
  <c r="T100" i="35"/>
  <c r="U100" i="35" s="1"/>
  <c r="R100" i="35"/>
  <c r="S100" i="35" s="1"/>
  <c r="P100" i="35"/>
  <c r="Q100" i="35" s="1"/>
  <c r="N100" i="35"/>
  <c r="O100" i="35" s="1"/>
  <c r="L100" i="35"/>
  <c r="M100" i="35" s="1"/>
  <c r="J100" i="35"/>
  <c r="K100" i="35" s="1"/>
  <c r="AY99" i="35"/>
  <c r="AR99" i="35"/>
  <c r="AQ99" i="35"/>
  <c r="AP99" i="35"/>
  <c r="AO99" i="35"/>
  <c r="AM99" i="35"/>
  <c r="AL99" i="35"/>
  <c r="AJ99" i="35"/>
  <c r="AE99" i="35"/>
  <c r="AF99" i="35" s="1"/>
  <c r="AC99" i="35"/>
  <c r="AB99" i="35"/>
  <c r="Y99" i="35"/>
  <c r="X99" i="35"/>
  <c r="V99" i="35"/>
  <c r="W99" i="35" s="1"/>
  <c r="T99" i="35"/>
  <c r="U99" i="35" s="1"/>
  <c r="R99" i="35"/>
  <c r="S99" i="35" s="1"/>
  <c r="Q99" i="35"/>
  <c r="P99" i="35"/>
  <c r="N99" i="35"/>
  <c r="O99" i="35" s="1"/>
  <c r="L99" i="35"/>
  <c r="M99" i="35" s="1"/>
  <c r="K99" i="35"/>
  <c r="J99" i="35"/>
  <c r="AY98" i="35"/>
  <c r="AR98" i="35"/>
  <c r="AO98" i="35"/>
  <c r="AM98" i="35"/>
  <c r="AL98" i="35"/>
  <c r="AJ98" i="35"/>
  <c r="AE98" i="35"/>
  <c r="AF98" i="35" s="1"/>
  <c r="AC98" i="35"/>
  <c r="AB98" i="35"/>
  <c r="X98" i="35"/>
  <c r="Y98" i="35" s="1"/>
  <c r="V98" i="35"/>
  <c r="W98" i="35" s="1"/>
  <c r="T98" i="35"/>
  <c r="U98" i="35" s="1"/>
  <c r="R98" i="35"/>
  <c r="S98" i="35" s="1"/>
  <c r="P98" i="35"/>
  <c r="Q98" i="35" s="1"/>
  <c r="N98" i="35"/>
  <c r="O98" i="35" s="1"/>
  <c r="L98" i="35"/>
  <c r="M98" i="35" s="1"/>
  <c r="J98" i="35"/>
  <c r="K98" i="35" s="1"/>
  <c r="AY97" i="35"/>
  <c r="AR97" i="35"/>
  <c r="AO97" i="35"/>
  <c r="AM97" i="35"/>
  <c r="AL97" i="35"/>
  <c r="AJ97" i="35"/>
  <c r="AF97" i="35"/>
  <c r="AE97" i="35"/>
  <c r="AC97" i="35"/>
  <c r="AB97" i="35"/>
  <c r="X97" i="35"/>
  <c r="Y97" i="35" s="1"/>
  <c r="V97" i="35"/>
  <c r="W97" i="35" s="1"/>
  <c r="U97" i="35"/>
  <c r="T97" i="35"/>
  <c r="S97" i="35"/>
  <c r="R97" i="35"/>
  <c r="P97" i="35"/>
  <c r="Q97" i="35" s="1"/>
  <c r="N97" i="35"/>
  <c r="O97" i="35" s="1"/>
  <c r="L97" i="35"/>
  <c r="M97" i="35" s="1"/>
  <c r="J97" i="35"/>
  <c r="K97" i="35" s="1"/>
  <c r="AY96" i="35"/>
  <c r="AR96" i="35"/>
  <c r="AO96" i="35"/>
  <c r="AM96" i="35"/>
  <c r="AL96" i="35"/>
  <c r="AJ96" i="35"/>
  <c r="AE96" i="35"/>
  <c r="AF96" i="35" s="1"/>
  <c r="AC96" i="35"/>
  <c r="AB96" i="35"/>
  <c r="Y96" i="35"/>
  <c r="X96" i="35"/>
  <c r="V96" i="35"/>
  <c r="W96" i="35" s="1"/>
  <c r="T96" i="35"/>
  <c r="U96" i="35" s="1"/>
  <c r="R96" i="35"/>
  <c r="S96" i="35" s="1"/>
  <c r="Q96" i="35"/>
  <c r="P96" i="35"/>
  <c r="N96" i="35"/>
  <c r="O96" i="35" s="1"/>
  <c r="L96" i="35"/>
  <c r="M96" i="35" s="1"/>
  <c r="J96" i="35"/>
  <c r="K96" i="35" s="1"/>
  <c r="AY95" i="35"/>
  <c r="AR95" i="35"/>
  <c r="AO95" i="35"/>
  <c r="AM95" i="35"/>
  <c r="AL95" i="35"/>
  <c r="AJ95" i="35"/>
  <c r="AE95" i="35"/>
  <c r="AF95" i="35" s="1"/>
  <c r="AC95" i="35"/>
  <c r="AB95" i="35"/>
  <c r="Y95" i="35"/>
  <c r="X95" i="35"/>
  <c r="V95" i="35"/>
  <c r="W95" i="35" s="1"/>
  <c r="T95" i="35"/>
  <c r="U95" i="35" s="1"/>
  <c r="R95" i="35"/>
  <c r="S95" i="35" s="1"/>
  <c r="P95" i="35"/>
  <c r="Q95" i="35" s="1"/>
  <c r="N95" i="35"/>
  <c r="O95" i="35" s="1"/>
  <c r="M95" i="35"/>
  <c r="L95" i="35"/>
  <c r="J95" i="35"/>
  <c r="K95" i="35" s="1"/>
  <c r="AY94" i="35"/>
  <c r="AR94" i="35"/>
  <c r="AO94" i="35"/>
  <c r="AM94" i="35"/>
  <c r="AL94" i="35"/>
  <c r="AJ94" i="35"/>
  <c r="AE94" i="35"/>
  <c r="AF94" i="35" s="1"/>
  <c r="AC94" i="35"/>
  <c r="AB94" i="35"/>
  <c r="Y94" i="35"/>
  <c r="X94" i="35"/>
  <c r="V94" i="35"/>
  <c r="W94" i="35" s="1"/>
  <c r="T94" i="35"/>
  <c r="U94" i="35" s="1"/>
  <c r="R94" i="35"/>
  <c r="S94" i="35" s="1"/>
  <c r="P94" i="35"/>
  <c r="Q94" i="35" s="1"/>
  <c r="O94" i="35"/>
  <c r="N94" i="35"/>
  <c r="L94" i="35"/>
  <c r="M94" i="35" s="1"/>
  <c r="J94" i="35"/>
  <c r="K94" i="35" s="1"/>
  <c r="AY93" i="35"/>
  <c r="AR93" i="35"/>
  <c r="AO93" i="35"/>
  <c r="AM93" i="35"/>
  <c r="AL93" i="35"/>
  <c r="AJ93" i="35"/>
  <c r="AE93" i="35"/>
  <c r="AF93" i="35" s="1"/>
  <c r="AC93" i="35"/>
  <c r="AB93" i="35"/>
  <c r="X93" i="35"/>
  <c r="Y93" i="35" s="1"/>
  <c r="V93" i="35"/>
  <c r="W93" i="35" s="1"/>
  <c r="U93" i="35"/>
  <c r="T93" i="35"/>
  <c r="R93" i="35"/>
  <c r="S93" i="35" s="1"/>
  <c r="P93" i="35"/>
  <c r="Q93" i="35" s="1"/>
  <c r="N93" i="35"/>
  <c r="O93" i="35" s="1"/>
  <c r="L93" i="35"/>
  <c r="M93" i="35" s="1"/>
  <c r="J93" i="35"/>
  <c r="K93" i="35" s="1"/>
  <c r="AY92" i="35"/>
  <c r="AR92" i="35"/>
  <c r="AO92" i="35"/>
  <c r="AM92" i="35"/>
  <c r="AL92" i="35"/>
  <c r="AJ92" i="35"/>
  <c r="AE92" i="35"/>
  <c r="AF92" i="35" s="1"/>
  <c r="AC92" i="35"/>
  <c r="AB92" i="35"/>
  <c r="X92" i="35"/>
  <c r="Y92" i="35" s="1"/>
  <c r="W92" i="35"/>
  <c r="V92" i="35"/>
  <c r="T92" i="35"/>
  <c r="U92" i="35" s="1"/>
  <c r="R92" i="35"/>
  <c r="S92" i="35" s="1"/>
  <c r="Q92" i="35"/>
  <c r="P92" i="35"/>
  <c r="N92" i="35"/>
  <c r="O92" i="35" s="1"/>
  <c r="L92" i="35"/>
  <c r="M92" i="35" s="1"/>
  <c r="J92" i="35"/>
  <c r="K92" i="35" s="1"/>
  <c r="AY91" i="35"/>
  <c r="AR91" i="35"/>
  <c r="AO91" i="35"/>
  <c r="AM91" i="35"/>
  <c r="AL91" i="35"/>
  <c r="AJ91" i="35"/>
  <c r="AE91" i="35"/>
  <c r="AF91" i="35" s="1"/>
  <c r="AC91" i="35"/>
  <c r="AB91" i="35"/>
  <c r="Y91" i="35"/>
  <c r="X91" i="35"/>
  <c r="V91" i="35"/>
  <c r="W91" i="35" s="1"/>
  <c r="T91" i="35"/>
  <c r="U91" i="35" s="1"/>
  <c r="R91" i="35"/>
  <c r="S91" i="35" s="1"/>
  <c r="P91" i="35"/>
  <c r="Q91" i="35" s="1"/>
  <c r="N91" i="35"/>
  <c r="O91" i="35" s="1"/>
  <c r="M91" i="35"/>
  <c r="L91" i="35"/>
  <c r="J91" i="35"/>
  <c r="K91" i="35" s="1"/>
  <c r="AY90" i="35"/>
  <c r="AR90" i="35"/>
  <c r="AO90" i="35"/>
  <c r="AM90" i="35"/>
  <c r="AL90" i="35"/>
  <c r="AJ90" i="35"/>
  <c r="AE90" i="35"/>
  <c r="AF90" i="35" s="1"/>
  <c r="AC90" i="35"/>
  <c r="AB90" i="35"/>
  <c r="Y90" i="35"/>
  <c r="X90" i="35"/>
  <c r="V90" i="35"/>
  <c r="W90" i="35" s="1"/>
  <c r="T90" i="35"/>
  <c r="U90" i="35" s="1"/>
  <c r="R90" i="35"/>
  <c r="S90" i="35" s="1"/>
  <c r="P90" i="35"/>
  <c r="Q90" i="35" s="1"/>
  <c r="O90" i="35"/>
  <c r="N90" i="35"/>
  <c r="L90" i="35"/>
  <c r="M90" i="35" s="1"/>
  <c r="J90" i="35"/>
  <c r="K90" i="35" s="1"/>
  <c r="AY89" i="35"/>
  <c r="AR89" i="35"/>
  <c r="AO89" i="35"/>
  <c r="AM89" i="35"/>
  <c r="AL89" i="35"/>
  <c r="AJ89" i="35"/>
  <c r="AF89" i="35"/>
  <c r="AE89" i="35"/>
  <c r="AC89" i="35"/>
  <c r="AB89" i="35"/>
  <c r="X89" i="35"/>
  <c r="Y89" i="35" s="1"/>
  <c r="V89" i="35"/>
  <c r="W89" i="35" s="1"/>
  <c r="T89" i="35"/>
  <c r="U89" i="35" s="1"/>
  <c r="S89" i="35"/>
  <c r="R89" i="35"/>
  <c r="P89" i="35"/>
  <c r="Q89" i="35" s="1"/>
  <c r="N89" i="35"/>
  <c r="O89" i="35" s="1"/>
  <c r="M89" i="35"/>
  <c r="L89" i="35"/>
  <c r="J89" i="35"/>
  <c r="K89" i="35" s="1"/>
  <c r="AY88" i="35"/>
  <c r="AR88" i="35"/>
  <c r="AO88" i="35"/>
  <c r="AM88" i="35"/>
  <c r="AL88" i="35"/>
  <c r="AJ88" i="35"/>
  <c r="AE88" i="35"/>
  <c r="AF88" i="35" s="1"/>
  <c r="AC88" i="35"/>
  <c r="AB88" i="35"/>
  <c r="Y88" i="35"/>
  <c r="X88" i="35"/>
  <c r="V88" i="35"/>
  <c r="W88" i="35" s="1"/>
  <c r="T88" i="35"/>
  <c r="U88" i="35" s="1"/>
  <c r="R88" i="35"/>
  <c r="S88" i="35" s="1"/>
  <c r="P88" i="35"/>
  <c r="Q88" i="35" s="1"/>
  <c r="N88" i="35"/>
  <c r="O88" i="35" s="1"/>
  <c r="L88" i="35"/>
  <c r="M88" i="35" s="1"/>
  <c r="J88" i="35"/>
  <c r="K88" i="35" s="1"/>
  <c r="AY87" i="35"/>
  <c r="AR87" i="35"/>
  <c r="AO87" i="35"/>
  <c r="AM87" i="35"/>
  <c r="AL87" i="35"/>
  <c r="AJ87" i="35"/>
  <c r="AF87" i="35"/>
  <c r="AE87" i="35"/>
  <c r="AC87" i="35"/>
  <c r="AB87" i="35"/>
  <c r="X87" i="35"/>
  <c r="Y87" i="35" s="1"/>
  <c r="V87" i="35"/>
  <c r="W87" i="35" s="1"/>
  <c r="T87" i="35"/>
  <c r="U87" i="35" s="1"/>
  <c r="R87" i="35"/>
  <c r="S87" i="35" s="1"/>
  <c r="Q87" i="35"/>
  <c r="P87" i="35"/>
  <c r="N87" i="35"/>
  <c r="O87" i="35" s="1"/>
  <c r="M87" i="35"/>
  <c r="L87" i="35"/>
  <c r="J87" i="35"/>
  <c r="K87" i="35" s="1"/>
  <c r="AY86" i="35"/>
  <c r="AR86" i="35"/>
  <c r="AO86" i="35"/>
  <c r="AM86" i="35"/>
  <c r="AL86" i="35"/>
  <c r="AJ86" i="35"/>
  <c r="AE86" i="35"/>
  <c r="AF86" i="35" s="1"/>
  <c r="AC86" i="35"/>
  <c r="AB86" i="35"/>
  <c r="Y86" i="35"/>
  <c r="X86" i="35"/>
  <c r="V86" i="35"/>
  <c r="W86" i="35" s="1"/>
  <c r="T86" i="35"/>
  <c r="U86" i="35" s="1"/>
  <c r="R86" i="35"/>
  <c r="S86" i="35" s="1"/>
  <c r="Q86" i="35"/>
  <c r="P86" i="35"/>
  <c r="O86" i="35"/>
  <c r="N86" i="35"/>
  <c r="L86" i="35"/>
  <c r="M86" i="35" s="1"/>
  <c r="J86" i="35"/>
  <c r="K86" i="35" s="1"/>
  <c r="AY85" i="35"/>
  <c r="AR85" i="35"/>
  <c r="AO85" i="35"/>
  <c r="AM85" i="35"/>
  <c r="AL85" i="35"/>
  <c r="AJ85" i="35"/>
  <c r="AE85" i="35"/>
  <c r="AF85" i="35" s="1"/>
  <c r="AC85" i="35"/>
  <c r="AB85" i="35"/>
  <c r="Y85" i="35"/>
  <c r="X85" i="35"/>
  <c r="V85" i="35"/>
  <c r="W85" i="35" s="1"/>
  <c r="T85" i="35"/>
  <c r="U85" i="35" s="1"/>
  <c r="R85" i="35"/>
  <c r="S85" i="35" s="1"/>
  <c r="P85" i="35"/>
  <c r="Q85" i="35" s="1"/>
  <c r="N85" i="35"/>
  <c r="O85" i="35" s="1"/>
  <c r="M85" i="35"/>
  <c r="L85" i="35"/>
  <c r="J85" i="35"/>
  <c r="K85" i="35" s="1"/>
  <c r="AY84" i="35"/>
  <c r="AR84" i="35"/>
  <c r="AO84" i="35"/>
  <c r="AM84" i="35"/>
  <c r="AL84" i="35"/>
  <c r="AJ84" i="35"/>
  <c r="AE84" i="35"/>
  <c r="AF84" i="35" s="1"/>
  <c r="AC84" i="35"/>
  <c r="AB84" i="35"/>
  <c r="X84" i="35"/>
  <c r="Y84" i="35" s="1"/>
  <c r="V84" i="35"/>
  <c r="W84" i="35" s="1"/>
  <c r="T84" i="35"/>
  <c r="U84" i="35" s="1"/>
  <c r="R84" i="35"/>
  <c r="S84" i="35" s="1"/>
  <c r="P84" i="35"/>
  <c r="Q84" i="35" s="1"/>
  <c r="N84" i="35"/>
  <c r="O84" i="35" s="1"/>
  <c r="L84" i="35"/>
  <c r="M84" i="35" s="1"/>
  <c r="J84" i="35"/>
  <c r="K84" i="35" s="1"/>
  <c r="AY83" i="35"/>
  <c r="AR83" i="35"/>
  <c r="AO83" i="35"/>
  <c r="AM83" i="35"/>
  <c r="AL83" i="35"/>
  <c r="AJ83" i="35"/>
  <c r="AE83" i="35"/>
  <c r="AF83" i="35" s="1"/>
  <c r="AC83" i="35"/>
  <c r="AB83" i="35"/>
  <c r="X83" i="35"/>
  <c r="Y83" i="35" s="1"/>
  <c r="V83" i="35"/>
  <c r="W83" i="35" s="1"/>
  <c r="T83" i="35"/>
  <c r="U83" i="35" s="1"/>
  <c r="S83" i="35"/>
  <c r="R83" i="35"/>
  <c r="Q83" i="35"/>
  <c r="P83" i="35"/>
  <c r="N83" i="35"/>
  <c r="O83" i="35" s="1"/>
  <c r="L83" i="35"/>
  <c r="M83" i="35" s="1"/>
  <c r="J83" i="35"/>
  <c r="K83" i="35" s="1"/>
  <c r="AY82" i="35"/>
  <c r="AR82" i="35"/>
  <c r="AO82" i="35"/>
  <c r="AM82" i="35"/>
  <c r="AL82" i="35"/>
  <c r="AJ82" i="35"/>
  <c r="AF82" i="35"/>
  <c r="AE82" i="35"/>
  <c r="AC82" i="35"/>
  <c r="AB82" i="35"/>
  <c r="Y82" i="35"/>
  <c r="X82" i="35"/>
  <c r="V82" i="35"/>
  <c r="W82" i="35" s="1"/>
  <c r="U82" i="35"/>
  <c r="T82" i="35"/>
  <c r="R82" i="35"/>
  <c r="S82" i="35" s="1"/>
  <c r="P82" i="35"/>
  <c r="Q82" i="35" s="1"/>
  <c r="N82" i="35"/>
  <c r="O82" i="35" s="1"/>
  <c r="L82" i="35"/>
  <c r="M82" i="35" s="1"/>
  <c r="J82" i="35"/>
  <c r="K82" i="35" s="1"/>
  <c r="AY81" i="35"/>
  <c r="AR81" i="35"/>
  <c r="AO81" i="35"/>
  <c r="AM81" i="35"/>
  <c r="AL81" i="35"/>
  <c r="AJ81" i="35"/>
  <c r="AF81" i="35"/>
  <c r="AE81" i="35"/>
  <c r="AC81" i="35"/>
  <c r="AB81" i="35"/>
  <c r="X81" i="35"/>
  <c r="Y81" i="35" s="1"/>
  <c r="V81" i="35"/>
  <c r="W81" i="35" s="1"/>
  <c r="U81" i="35"/>
  <c r="T81" i="35"/>
  <c r="R81" i="35"/>
  <c r="S81" i="35" s="1"/>
  <c r="P81" i="35"/>
  <c r="Q81" i="35" s="1"/>
  <c r="N81" i="35"/>
  <c r="O81" i="35" s="1"/>
  <c r="L81" i="35"/>
  <c r="M81" i="35" s="1"/>
  <c r="K81" i="35"/>
  <c r="J81" i="35"/>
  <c r="AY80" i="35"/>
  <c r="AR80" i="35"/>
  <c r="AO80" i="35"/>
  <c r="AM80" i="35"/>
  <c r="AL80" i="35"/>
  <c r="AJ80" i="35"/>
  <c r="AF80" i="35"/>
  <c r="AE80" i="35"/>
  <c r="AC80" i="35"/>
  <c r="AB80" i="35"/>
  <c r="X80" i="35"/>
  <c r="Y80" i="35" s="1"/>
  <c r="V80" i="35"/>
  <c r="W80" i="35" s="1"/>
  <c r="U80" i="35"/>
  <c r="T80" i="35"/>
  <c r="R80" i="35"/>
  <c r="S80" i="35" s="1"/>
  <c r="Q80" i="35"/>
  <c r="P80" i="35"/>
  <c r="N80" i="35"/>
  <c r="O80" i="35" s="1"/>
  <c r="M80" i="35"/>
  <c r="L80" i="35"/>
  <c r="J80" i="35"/>
  <c r="K80" i="35" s="1"/>
  <c r="AY79" i="35"/>
  <c r="AR79" i="35"/>
  <c r="AO79" i="35"/>
  <c r="AM79" i="35"/>
  <c r="AL79" i="35"/>
  <c r="AJ79" i="35"/>
  <c r="AF79" i="35"/>
  <c r="AE79" i="35"/>
  <c r="AC79" i="35"/>
  <c r="AB79" i="35"/>
  <c r="X79" i="35"/>
  <c r="Y79" i="35" s="1"/>
  <c r="V79" i="35"/>
  <c r="W79" i="35" s="1"/>
  <c r="U79" i="35"/>
  <c r="T79" i="35"/>
  <c r="R79" i="35"/>
  <c r="S79" i="35" s="1"/>
  <c r="Q79" i="35"/>
  <c r="P79" i="35"/>
  <c r="N79" i="35"/>
  <c r="O79" i="35" s="1"/>
  <c r="L79" i="35"/>
  <c r="M79" i="35" s="1"/>
  <c r="J79" i="35"/>
  <c r="K79" i="35" s="1"/>
  <c r="AY78" i="35"/>
  <c r="AR78" i="35"/>
  <c r="AO78" i="35"/>
  <c r="AM78" i="35"/>
  <c r="AL78" i="35"/>
  <c r="AJ78" i="35"/>
  <c r="AF78" i="35"/>
  <c r="AE78" i="35"/>
  <c r="AC78" i="35"/>
  <c r="AB78" i="35"/>
  <c r="X78" i="35"/>
  <c r="Y78" i="35" s="1"/>
  <c r="V78" i="35"/>
  <c r="W78" i="35" s="1"/>
  <c r="U78" i="35"/>
  <c r="T78" i="35"/>
  <c r="R78" i="35"/>
  <c r="S78" i="35" s="1"/>
  <c r="P78" i="35"/>
  <c r="Q78" i="35" s="1"/>
  <c r="N78" i="35"/>
  <c r="O78" i="35" s="1"/>
  <c r="L78" i="35"/>
  <c r="M78" i="35" s="1"/>
  <c r="J78" i="35"/>
  <c r="K78" i="35" s="1"/>
  <c r="AY77" i="35"/>
  <c r="AR77" i="35"/>
  <c r="AO77" i="35"/>
  <c r="AM77" i="35"/>
  <c r="AL77" i="35"/>
  <c r="AJ77" i="35"/>
  <c r="AF77" i="35"/>
  <c r="AE77" i="35"/>
  <c r="AC77" i="35"/>
  <c r="AB77" i="35"/>
  <c r="Y77" i="35"/>
  <c r="X77" i="35"/>
  <c r="V77" i="35"/>
  <c r="W77" i="35" s="1"/>
  <c r="T77" i="35"/>
  <c r="U77" i="35" s="1"/>
  <c r="S77" i="35"/>
  <c r="R77" i="35"/>
  <c r="P77" i="35"/>
  <c r="Q77" i="35" s="1"/>
  <c r="N77" i="35"/>
  <c r="O77" i="35" s="1"/>
  <c r="L77" i="35"/>
  <c r="M77" i="35" s="1"/>
  <c r="J77" i="35"/>
  <c r="K77" i="35" s="1"/>
  <c r="AY76" i="35"/>
  <c r="AR76" i="35"/>
  <c r="AO76" i="35"/>
  <c r="AM76" i="35"/>
  <c r="AL76" i="35"/>
  <c r="AJ76" i="35"/>
  <c r="AE76" i="35"/>
  <c r="AF76" i="35" s="1"/>
  <c r="AC76" i="35"/>
  <c r="AB76" i="35"/>
  <c r="X76" i="35"/>
  <c r="Y76" i="35" s="1"/>
  <c r="V76" i="35"/>
  <c r="W76" i="35" s="1"/>
  <c r="T76" i="35"/>
  <c r="U76" i="35" s="1"/>
  <c r="R76" i="35"/>
  <c r="S76" i="35" s="1"/>
  <c r="Q76" i="35"/>
  <c r="P76" i="35"/>
  <c r="N76" i="35"/>
  <c r="O76" i="35" s="1"/>
  <c r="L76" i="35"/>
  <c r="M76" i="35" s="1"/>
  <c r="J76" i="35"/>
  <c r="K76" i="35" s="1"/>
  <c r="AY75" i="35"/>
  <c r="AR75" i="35"/>
  <c r="AO75" i="35"/>
  <c r="AM75" i="35"/>
  <c r="AL75" i="35"/>
  <c r="AJ75" i="35"/>
  <c r="AE75" i="35"/>
  <c r="AF75" i="35" s="1"/>
  <c r="AC75" i="35"/>
  <c r="AB75" i="35"/>
  <c r="X75" i="35"/>
  <c r="Y75" i="35" s="1"/>
  <c r="V75" i="35"/>
  <c r="W75" i="35" s="1"/>
  <c r="T75" i="35"/>
  <c r="U75" i="35" s="1"/>
  <c r="R75" i="35"/>
  <c r="S75" i="35" s="1"/>
  <c r="Q75" i="35"/>
  <c r="P75" i="35"/>
  <c r="N75" i="35"/>
  <c r="O75" i="35" s="1"/>
  <c r="M75" i="35"/>
  <c r="L75" i="35"/>
  <c r="J75" i="35"/>
  <c r="K75" i="35" s="1"/>
  <c r="AY74" i="35"/>
  <c r="AR74" i="35"/>
  <c r="AO74" i="35"/>
  <c r="AM74" i="35"/>
  <c r="AL74" i="35"/>
  <c r="AJ74" i="35"/>
  <c r="AE74" i="35"/>
  <c r="AF74" i="35" s="1"/>
  <c r="AC74" i="35"/>
  <c r="AB74" i="35"/>
  <c r="Y74" i="35"/>
  <c r="X74" i="35"/>
  <c r="V74" i="35"/>
  <c r="W74" i="35" s="1"/>
  <c r="T74" i="35"/>
  <c r="U74" i="35" s="1"/>
  <c r="R74" i="35"/>
  <c r="S74" i="35" s="1"/>
  <c r="Q74" i="35"/>
  <c r="P74" i="35"/>
  <c r="N74" i="35"/>
  <c r="O74" i="35" s="1"/>
  <c r="L74" i="35"/>
  <c r="M74" i="35" s="1"/>
  <c r="J74" i="35"/>
  <c r="K74" i="35" s="1"/>
  <c r="AY73" i="35"/>
  <c r="AR73" i="35"/>
  <c r="AO73" i="35"/>
  <c r="AM73" i="35"/>
  <c r="AL73" i="35"/>
  <c r="AJ73" i="35"/>
  <c r="AE73" i="35"/>
  <c r="AF73" i="35" s="1"/>
  <c r="AC73" i="35"/>
  <c r="AB73" i="35"/>
  <c r="Y73" i="35"/>
  <c r="X73" i="35"/>
  <c r="V73" i="35"/>
  <c r="W73" i="35" s="1"/>
  <c r="U73" i="35"/>
  <c r="T73" i="35"/>
  <c r="R73" i="35"/>
  <c r="S73" i="35" s="1"/>
  <c r="P73" i="35"/>
  <c r="Q73" i="35" s="1"/>
  <c r="N73" i="35"/>
  <c r="O73" i="35" s="1"/>
  <c r="M73" i="35"/>
  <c r="L73" i="35"/>
  <c r="K73" i="35"/>
  <c r="J73" i="35"/>
  <c r="AY72" i="35"/>
  <c r="AR72" i="35"/>
  <c r="AO72" i="35"/>
  <c r="AM72" i="35"/>
  <c r="AL72" i="35"/>
  <c r="AJ72" i="35"/>
  <c r="AE72" i="35"/>
  <c r="AF72" i="35" s="1"/>
  <c r="AC72" i="35"/>
  <c r="AB72" i="35"/>
  <c r="Y72" i="35"/>
  <c r="X72" i="35"/>
  <c r="V72" i="35"/>
  <c r="W72" i="35" s="1"/>
  <c r="U72" i="35"/>
  <c r="T72" i="35"/>
  <c r="R72" i="35"/>
  <c r="S72" i="35" s="1"/>
  <c r="P72" i="35"/>
  <c r="Q72" i="35" s="1"/>
  <c r="O72" i="35"/>
  <c r="N72" i="35"/>
  <c r="L72" i="35"/>
  <c r="M72" i="35" s="1"/>
  <c r="J72" i="35"/>
  <c r="K72" i="35" s="1"/>
  <c r="AY71" i="35"/>
  <c r="AR71" i="35"/>
  <c r="AO71" i="35"/>
  <c r="AM71" i="35"/>
  <c r="AL71" i="35"/>
  <c r="AJ71" i="35"/>
  <c r="AE71" i="35"/>
  <c r="AF71" i="35" s="1"/>
  <c r="AC71" i="35"/>
  <c r="AB71" i="35"/>
  <c r="Y71" i="35"/>
  <c r="X71" i="35"/>
  <c r="V71" i="35"/>
  <c r="W71" i="35" s="1"/>
  <c r="T71" i="35"/>
  <c r="U71" i="35" s="1"/>
  <c r="R71" i="35"/>
  <c r="S71" i="35" s="1"/>
  <c r="P71" i="35"/>
  <c r="Q71" i="35" s="1"/>
  <c r="N71" i="35"/>
  <c r="O71" i="35" s="1"/>
  <c r="L71" i="35"/>
  <c r="M71" i="35" s="1"/>
  <c r="K71" i="35"/>
  <c r="J71" i="35"/>
  <c r="AY70" i="35"/>
  <c r="AR70" i="35"/>
  <c r="AO70" i="35"/>
  <c r="AM70" i="35"/>
  <c r="AL70" i="35"/>
  <c r="AJ70" i="35"/>
  <c r="AF70" i="35"/>
  <c r="AE70" i="35"/>
  <c r="AC70" i="35"/>
  <c r="AB70" i="35"/>
  <c r="X70" i="35"/>
  <c r="Y70" i="35" s="1"/>
  <c r="V70" i="35"/>
  <c r="W70" i="35" s="1"/>
  <c r="U70" i="35"/>
  <c r="T70" i="35"/>
  <c r="R70" i="35"/>
  <c r="S70" i="35" s="1"/>
  <c r="P70" i="35"/>
  <c r="Q70" i="35" s="1"/>
  <c r="N70" i="35"/>
  <c r="O70" i="35" s="1"/>
  <c r="L70" i="35"/>
  <c r="M70" i="35" s="1"/>
  <c r="J70" i="35"/>
  <c r="K70" i="35" s="1"/>
  <c r="AY69" i="35"/>
  <c r="AR69" i="35"/>
  <c r="AO69" i="35"/>
  <c r="AM69" i="35"/>
  <c r="AL69" i="35"/>
  <c r="AJ69" i="35"/>
  <c r="AF69" i="35"/>
  <c r="AE69" i="35"/>
  <c r="AC69" i="35"/>
  <c r="AB69" i="35"/>
  <c r="Y69" i="35"/>
  <c r="X69" i="35"/>
  <c r="V69" i="35"/>
  <c r="W69" i="35" s="1"/>
  <c r="T69" i="35"/>
  <c r="U69" i="35" s="1"/>
  <c r="R69" i="35"/>
  <c r="S69" i="35" s="1"/>
  <c r="Q69" i="35"/>
  <c r="P69" i="35"/>
  <c r="N69" i="35"/>
  <c r="O69" i="35" s="1"/>
  <c r="L69" i="35"/>
  <c r="M69" i="35" s="1"/>
  <c r="J69" i="35"/>
  <c r="K69" i="35" s="1"/>
  <c r="AY68" i="35"/>
  <c r="AR68" i="35"/>
  <c r="AO68" i="35"/>
  <c r="AM68" i="35"/>
  <c r="AL68" i="35"/>
  <c r="AJ68" i="35"/>
  <c r="AE68" i="35"/>
  <c r="AF68" i="35" s="1"/>
  <c r="AC68" i="35"/>
  <c r="AB68" i="35"/>
  <c r="Y68" i="35"/>
  <c r="X68" i="35"/>
  <c r="V68" i="35"/>
  <c r="W68" i="35" s="1"/>
  <c r="U68" i="35"/>
  <c r="T68" i="35"/>
  <c r="R68" i="35"/>
  <c r="S68" i="35" s="1"/>
  <c r="P68" i="35"/>
  <c r="Q68" i="35" s="1"/>
  <c r="O68" i="35"/>
  <c r="N68" i="35"/>
  <c r="M68" i="35"/>
  <c r="L68" i="35"/>
  <c r="K68" i="35"/>
  <c r="J68" i="35"/>
  <c r="AY67" i="35"/>
  <c r="AR67" i="35"/>
  <c r="AO67" i="35"/>
  <c r="AM67" i="35"/>
  <c r="AL67" i="35"/>
  <c r="AJ67" i="35"/>
  <c r="AE67" i="35"/>
  <c r="AF67" i="35" s="1"/>
  <c r="AC67" i="35"/>
  <c r="AB67" i="35"/>
  <c r="X67" i="35"/>
  <c r="Y67" i="35" s="1"/>
  <c r="W67" i="35"/>
  <c r="V67" i="35"/>
  <c r="T67" i="35"/>
  <c r="U67" i="35" s="1"/>
  <c r="S67" i="35"/>
  <c r="R67" i="35"/>
  <c r="P67" i="35"/>
  <c r="Q67" i="35" s="1"/>
  <c r="O67" i="35"/>
  <c r="N67" i="35"/>
  <c r="L67" i="35"/>
  <c r="M67" i="35" s="1"/>
  <c r="J67" i="35"/>
  <c r="K67" i="35" s="1"/>
  <c r="AY66" i="35"/>
  <c r="AR66" i="35"/>
  <c r="AO66" i="35"/>
  <c r="AM66" i="35"/>
  <c r="AL66" i="35"/>
  <c r="AJ66" i="35"/>
  <c r="AF66" i="35"/>
  <c r="AE66" i="35"/>
  <c r="AC66" i="35"/>
  <c r="AB66" i="35"/>
  <c r="X66" i="35"/>
  <c r="Y66" i="35" s="1"/>
  <c r="W66" i="35"/>
  <c r="V66" i="35"/>
  <c r="T66" i="35"/>
  <c r="U66" i="35" s="1"/>
  <c r="R66" i="35"/>
  <c r="S66" i="35" s="1"/>
  <c r="P66" i="35"/>
  <c r="Q66" i="35" s="1"/>
  <c r="N66" i="35"/>
  <c r="O66" i="35" s="1"/>
  <c r="M66" i="35"/>
  <c r="L66" i="35"/>
  <c r="J66" i="35"/>
  <c r="K66" i="35" s="1"/>
  <c r="AY65" i="35"/>
  <c r="AR65" i="35"/>
  <c r="AO65" i="35"/>
  <c r="AM65" i="35"/>
  <c r="AL65" i="35"/>
  <c r="AJ65" i="35"/>
  <c r="AE65" i="35"/>
  <c r="AF65" i="35" s="1"/>
  <c r="AC65" i="35"/>
  <c r="AB65" i="35"/>
  <c r="X65" i="35"/>
  <c r="Y65" i="35" s="1"/>
  <c r="V65" i="35"/>
  <c r="W65" i="35" s="1"/>
  <c r="T65" i="35"/>
  <c r="U65" i="35" s="1"/>
  <c r="S65" i="35"/>
  <c r="R65" i="35"/>
  <c r="Q65" i="35"/>
  <c r="P65" i="35"/>
  <c r="N65" i="35"/>
  <c r="O65" i="35" s="1"/>
  <c r="L65" i="35"/>
  <c r="M65" i="35" s="1"/>
  <c r="K65" i="35"/>
  <c r="J65" i="35"/>
  <c r="AY64" i="35"/>
  <c r="AR64" i="35"/>
  <c r="AO64" i="35"/>
  <c r="AM64" i="35"/>
  <c r="AL64" i="35"/>
  <c r="AJ64" i="35"/>
  <c r="AF64" i="35"/>
  <c r="AE64" i="35"/>
  <c r="AC64" i="35"/>
  <c r="AB64" i="35"/>
  <c r="X64" i="35"/>
  <c r="Y64" i="35" s="1"/>
  <c r="V64" i="35"/>
  <c r="W64" i="35" s="1"/>
  <c r="U64" i="35"/>
  <c r="T64" i="35"/>
  <c r="R64" i="35"/>
  <c r="S64" i="35" s="1"/>
  <c r="P64" i="35"/>
  <c r="Q64" i="35" s="1"/>
  <c r="N64" i="35"/>
  <c r="O64" i="35" s="1"/>
  <c r="L64" i="35"/>
  <c r="M64" i="35" s="1"/>
  <c r="J64" i="35"/>
  <c r="K64" i="35" s="1"/>
  <c r="AY63" i="35"/>
  <c r="AR63" i="35"/>
  <c r="AO63" i="35"/>
  <c r="AM63" i="35"/>
  <c r="AL63" i="35"/>
  <c r="AJ63" i="35"/>
  <c r="AE63" i="35"/>
  <c r="AF63" i="35" s="1"/>
  <c r="AC63" i="35"/>
  <c r="AB63" i="35"/>
  <c r="X63" i="35"/>
  <c r="Y63" i="35" s="1"/>
  <c r="V63" i="35"/>
  <c r="W63" i="35" s="1"/>
  <c r="T63" i="35"/>
  <c r="U63" i="35" s="1"/>
  <c r="R63" i="35"/>
  <c r="S63" i="35" s="1"/>
  <c r="Q63" i="35"/>
  <c r="P63" i="35"/>
  <c r="N63" i="35"/>
  <c r="O63" i="35" s="1"/>
  <c r="M63" i="35"/>
  <c r="L63" i="35"/>
  <c r="J63" i="35"/>
  <c r="K63" i="35" s="1"/>
  <c r="AY62" i="35"/>
  <c r="AR62" i="35"/>
  <c r="AO62" i="35"/>
  <c r="AM62" i="35"/>
  <c r="AL62" i="35"/>
  <c r="AJ62" i="35"/>
  <c r="AE62" i="35"/>
  <c r="AF62" i="35" s="1"/>
  <c r="AC62" i="35"/>
  <c r="AB62" i="35"/>
  <c r="X62" i="35"/>
  <c r="Y62" i="35" s="1"/>
  <c r="V62" i="35"/>
  <c r="W62" i="35" s="1"/>
  <c r="T62" i="35"/>
  <c r="U62" i="35" s="1"/>
  <c r="R62" i="35"/>
  <c r="S62" i="35" s="1"/>
  <c r="P62" i="35"/>
  <c r="Q62" i="35" s="1"/>
  <c r="N62" i="35"/>
  <c r="O62" i="35" s="1"/>
  <c r="M62" i="35"/>
  <c r="L62" i="35"/>
  <c r="J62" i="35"/>
  <c r="K62" i="35" s="1"/>
  <c r="AY61" i="35"/>
  <c r="AR61" i="35"/>
  <c r="AO61" i="35"/>
  <c r="AM61" i="35"/>
  <c r="AL61" i="35"/>
  <c r="AJ61" i="35"/>
  <c r="AE61" i="35"/>
  <c r="AF61" i="35" s="1"/>
  <c r="AC61" i="35"/>
  <c r="AB61" i="35"/>
  <c r="Y61" i="35"/>
  <c r="X61" i="35"/>
  <c r="V61" i="35"/>
  <c r="W61" i="35" s="1"/>
  <c r="T61" i="35"/>
  <c r="U61" i="35" s="1"/>
  <c r="R61" i="35"/>
  <c r="S61" i="35" s="1"/>
  <c r="Q61" i="35"/>
  <c r="P61" i="35"/>
  <c r="N61" i="35"/>
  <c r="O61" i="35" s="1"/>
  <c r="L61" i="35"/>
  <c r="M61" i="35" s="1"/>
  <c r="J61" i="35"/>
  <c r="K61" i="35" s="1"/>
  <c r="AY60" i="35"/>
  <c r="AR60" i="35"/>
  <c r="AO60" i="35"/>
  <c r="AM60" i="35"/>
  <c r="AL60" i="35"/>
  <c r="AJ60" i="35"/>
  <c r="AF60" i="35"/>
  <c r="AE60" i="35"/>
  <c r="AC60" i="35"/>
  <c r="AB60" i="35"/>
  <c r="X60" i="35"/>
  <c r="Y60" i="35" s="1"/>
  <c r="W60" i="35"/>
  <c r="V60" i="35"/>
  <c r="T60" i="35"/>
  <c r="U60" i="35" s="1"/>
  <c r="R60" i="35"/>
  <c r="S60" i="35" s="1"/>
  <c r="P60" i="35"/>
  <c r="Q60" i="35" s="1"/>
  <c r="O60" i="35"/>
  <c r="N60" i="35"/>
  <c r="M60" i="35"/>
  <c r="L60" i="35"/>
  <c r="K60" i="35"/>
  <c r="J60" i="35"/>
  <c r="AY59" i="35"/>
  <c r="AR59" i="35"/>
  <c r="AO59" i="35"/>
  <c r="AM59" i="35"/>
  <c r="AL59" i="35"/>
  <c r="AJ59" i="35"/>
  <c r="AE59" i="35"/>
  <c r="AF59" i="35" s="1"/>
  <c r="AC59" i="35"/>
  <c r="AB59" i="35"/>
  <c r="X59" i="35"/>
  <c r="Y59" i="35" s="1"/>
  <c r="W59" i="35"/>
  <c r="V59" i="35"/>
  <c r="T59" i="35"/>
  <c r="U59" i="35" s="1"/>
  <c r="S59" i="35"/>
  <c r="R59" i="35"/>
  <c r="P59" i="35"/>
  <c r="Q59" i="35" s="1"/>
  <c r="O59" i="35"/>
  <c r="N59" i="35"/>
  <c r="L59" i="35"/>
  <c r="M59" i="35" s="1"/>
  <c r="J59" i="35"/>
  <c r="K59" i="35" s="1"/>
  <c r="AY58" i="35"/>
  <c r="AR58" i="35"/>
  <c r="AO58" i="35"/>
  <c r="AM58" i="35"/>
  <c r="AL58" i="35"/>
  <c r="AJ58" i="35"/>
  <c r="AF58" i="35"/>
  <c r="AE58" i="35"/>
  <c r="AC58" i="35"/>
  <c r="AB58" i="35"/>
  <c r="X58" i="35"/>
  <c r="Y58" i="35" s="1"/>
  <c r="V58" i="35"/>
  <c r="W58" i="35" s="1"/>
  <c r="U58" i="35"/>
  <c r="T58" i="35"/>
  <c r="S58" i="35"/>
  <c r="R58" i="35"/>
  <c r="P58" i="35"/>
  <c r="Q58" i="35" s="1"/>
  <c r="N58" i="35"/>
  <c r="O58" i="35" s="1"/>
  <c r="M58" i="35"/>
  <c r="L58" i="35"/>
  <c r="K58" i="35"/>
  <c r="J58" i="35"/>
  <c r="AY57" i="35"/>
  <c r="AR57" i="35"/>
  <c r="AO57" i="35"/>
  <c r="AM57" i="35"/>
  <c r="AL57" i="35"/>
  <c r="AJ57" i="35"/>
  <c r="AE57" i="35"/>
  <c r="AF57" i="35" s="1"/>
  <c r="AC57" i="35"/>
  <c r="AB57" i="35"/>
  <c r="X57" i="35"/>
  <c r="Y57" i="35" s="1"/>
  <c r="W57" i="35"/>
  <c r="V57" i="35"/>
  <c r="T57" i="35"/>
  <c r="U57" i="35" s="1"/>
  <c r="R57" i="35"/>
  <c r="S57" i="35" s="1"/>
  <c r="Q57" i="35"/>
  <c r="P57" i="35"/>
  <c r="N57" i="35"/>
  <c r="O57" i="35" s="1"/>
  <c r="L57" i="35"/>
  <c r="M57" i="35" s="1"/>
  <c r="J57" i="35"/>
  <c r="K57" i="35" s="1"/>
  <c r="AY56" i="35"/>
  <c r="AR56" i="35"/>
  <c r="AO56" i="35"/>
  <c r="AM56" i="35"/>
  <c r="AL56" i="35"/>
  <c r="AJ56" i="35"/>
  <c r="AF56" i="35"/>
  <c r="AE56" i="35"/>
  <c r="AC56" i="35"/>
  <c r="AB56" i="35"/>
  <c r="Y56" i="35"/>
  <c r="X56" i="35"/>
  <c r="V56" i="35"/>
  <c r="W56" i="35" s="1"/>
  <c r="T56" i="35"/>
  <c r="U56" i="35" s="1"/>
  <c r="R56" i="35"/>
  <c r="S56" i="35" s="1"/>
  <c r="Q56" i="35"/>
  <c r="P56" i="35"/>
  <c r="N56" i="35"/>
  <c r="O56" i="35" s="1"/>
  <c r="L56" i="35"/>
  <c r="M56" i="35" s="1"/>
  <c r="J56" i="35"/>
  <c r="K56" i="35" s="1"/>
  <c r="AY55" i="35"/>
  <c r="AR55" i="35"/>
  <c r="AO55" i="35"/>
  <c r="AM55" i="35"/>
  <c r="AL55" i="35"/>
  <c r="AJ55" i="35"/>
  <c r="AE55" i="35"/>
  <c r="AF55" i="35" s="1"/>
  <c r="AC55" i="35"/>
  <c r="AB55" i="35"/>
  <c r="X55" i="35"/>
  <c r="Y55" i="35" s="1"/>
  <c r="V55" i="35"/>
  <c r="W55" i="35" s="1"/>
  <c r="T55" i="35"/>
  <c r="U55" i="35" s="1"/>
  <c r="R55" i="35"/>
  <c r="S55" i="35" s="1"/>
  <c r="Q55" i="35"/>
  <c r="P55" i="35"/>
  <c r="N55" i="35"/>
  <c r="O55" i="35" s="1"/>
  <c r="M55" i="35"/>
  <c r="L55" i="35"/>
  <c r="J55" i="35"/>
  <c r="K55" i="35" s="1"/>
  <c r="AY54" i="35"/>
  <c r="AR54" i="35"/>
  <c r="AO54" i="35"/>
  <c r="AM54" i="35"/>
  <c r="AL54" i="35"/>
  <c r="AJ54" i="35"/>
  <c r="AE54" i="35"/>
  <c r="AF54" i="35" s="1"/>
  <c r="AC54" i="35"/>
  <c r="AB54" i="35"/>
  <c r="Y54" i="35"/>
  <c r="X54" i="35"/>
  <c r="V54" i="35"/>
  <c r="W54" i="35" s="1"/>
  <c r="U54" i="35"/>
  <c r="T54" i="35"/>
  <c r="R54" i="35"/>
  <c r="S54" i="35" s="1"/>
  <c r="P54" i="35"/>
  <c r="Q54" i="35" s="1"/>
  <c r="N54" i="35"/>
  <c r="O54" i="35" s="1"/>
  <c r="M54" i="35"/>
  <c r="L54" i="35"/>
  <c r="J54" i="35"/>
  <c r="K54" i="35" s="1"/>
  <c r="AY53" i="35"/>
  <c r="AR53" i="35"/>
  <c r="AO53" i="35"/>
  <c r="AM53" i="35"/>
  <c r="AL53" i="35"/>
  <c r="AJ53" i="35"/>
  <c r="AE53" i="35"/>
  <c r="AF53" i="35" s="1"/>
  <c r="AC53" i="35"/>
  <c r="AB53" i="35"/>
  <c r="X53" i="35"/>
  <c r="Y53" i="35" s="1"/>
  <c r="V53" i="35"/>
  <c r="W53" i="35" s="1"/>
  <c r="U53" i="35"/>
  <c r="T53" i="35"/>
  <c r="R53" i="35"/>
  <c r="S53" i="35" s="1"/>
  <c r="P53" i="35"/>
  <c r="Q53" i="35" s="1"/>
  <c r="N53" i="35"/>
  <c r="O53" i="35" s="1"/>
  <c r="M53" i="35"/>
  <c r="L53" i="35"/>
  <c r="J53" i="35"/>
  <c r="K53" i="35" s="1"/>
  <c r="AY52" i="35"/>
  <c r="AR52" i="35"/>
  <c r="AO52" i="35"/>
  <c r="AM52" i="35"/>
  <c r="AL52" i="35"/>
  <c r="AJ52" i="35"/>
  <c r="AF52" i="35"/>
  <c r="AE52" i="35"/>
  <c r="AC52" i="35"/>
  <c r="AB52" i="35"/>
  <c r="X52" i="35"/>
  <c r="Y52" i="35" s="1"/>
  <c r="V52" i="35"/>
  <c r="W52" i="35" s="1"/>
  <c r="U52" i="35"/>
  <c r="T52" i="35"/>
  <c r="S52" i="35"/>
  <c r="R52" i="35"/>
  <c r="P52" i="35"/>
  <c r="Q52" i="35" s="1"/>
  <c r="N52" i="35"/>
  <c r="O52" i="35" s="1"/>
  <c r="L52" i="35"/>
  <c r="M52" i="35" s="1"/>
  <c r="K52" i="35"/>
  <c r="J52" i="35"/>
  <c r="AY51" i="35"/>
  <c r="AR51" i="35"/>
  <c r="AO51" i="35"/>
  <c r="AM51" i="35"/>
  <c r="AL51" i="35"/>
  <c r="AJ51" i="35"/>
  <c r="AE51" i="35"/>
  <c r="AF51" i="35" s="1"/>
  <c r="AC51" i="35"/>
  <c r="AB51" i="35"/>
  <c r="Y51" i="35"/>
  <c r="X51" i="35"/>
  <c r="V51" i="35"/>
  <c r="W51" i="35" s="1"/>
  <c r="T51" i="35"/>
  <c r="U51" i="35" s="1"/>
  <c r="S51" i="35"/>
  <c r="R51" i="35"/>
  <c r="P51" i="35"/>
  <c r="Q51" i="35" s="1"/>
  <c r="N51" i="35"/>
  <c r="O51" i="35" s="1"/>
  <c r="L51" i="35"/>
  <c r="M51" i="35" s="1"/>
  <c r="K51" i="35"/>
  <c r="J51" i="35"/>
  <c r="AY50" i="35"/>
  <c r="AR50" i="35"/>
  <c r="AO50" i="35"/>
  <c r="AM50" i="35"/>
  <c r="AL50" i="35"/>
  <c r="AJ50" i="35"/>
  <c r="AF50" i="35"/>
  <c r="AE50" i="35"/>
  <c r="AC50" i="35"/>
  <c r="AB50" i="35"/>
  <c r="X50" i="35"/>
  <c r="Y50" i="35" s="1"/>
  <c r="V50" i="35"/>
  <c r="W50" i="35" s="1"/>
  <c r="U50" i="35"/>
  <c r="T50" i="35"/>
  <c r="R50" i="35"/>
  <c r="S50" i="35" s="1"/>
  <c r="P50" i="35"/>
  <c r="Q50" i="35" s="1"/>
  <c r="O50" i="35"/>
  <c r="N50" i="35"/>
  <c r="L50" i="35"/>
  <c r="M50" i="35" s="1"/>
  <c r="J50" i="35"/>
  <c r="K50" i="35" s="1"/>
  <c r="AY49" i="35"/>
  <c r="AR49" i="35"/>
  <c r="AO49" i="35"/>
  <c r="AM49" i="35"/>
  <c r="AL49" i="35"/>
  <c r="AJ49" i="35"/>
  <c r="AE49" i="35"/>
  <c r="AF49" i="35" s="1"/>
  <c r="AC49" i="35"/>
  <c r="AB49" i="35"/>
  <c r="X49" i="35"/>
  <c r="Y49" i="35" s="1"/>
  <c r="V49" i="35"/>
  <c r="W49" i="35" s="1"/>
  <c r="T49" i="35"/>
  <c r="U49" i="35" s="1"/>
  <c r="R49" i="35"/>
  <c r="S49" i="35" s="1"/>
  <c r="P49" i="35"/>
  <c r="Q49" i="35" s="1"/>
  <c r="N49" i="35"/>
  <c r="O49" i="35" s="1"/>
  <c r="L49" i="35"/>
  <c r="M49" i="35" s="1"/>
  <c r="J49" i="35"/>
  <c r="K49" i="35" s="1"/>
  <c r="AY48" i="35"/>
  <c r="AR48" i="35"/>
  <c r="AO48" i="35"/>
  <c r="AM48" i="35"/>
  <c r="AL48" i="35"/>
  <c r="AJ48" i="35"/>
  <c r="AE48" i="35"/>
  <c r="AF48" i="35" s="1"/>
  <c r="AC48" i="35"/>
  <c r="AB48" i="35"/>
  <c r="X48" i="35"/>
  <c r="Y48" i="35" s="1"/>
  <c r="W48" i="35"/>
  <c r="V48" i="35"/>
  <c r="T48" i="35"/>
  <c r="U48" i="35" s="1"/>
  <c r="R48" i="35"/>
  <c r="S48" i="35" s="1"/>
  <c r="P48" i="35"/>
  <c r="Q48" i="35" s="1"/>
  <c r="N48" i="35"/>
  <c r="O48" i="35" s="1"/>
  <c r="L48" i="35"/>
  <c r="M48" i="35" s="1"/>
  <c r="J48" i="35"/>
  <c r="K48" i="35" s="1"/>
  <c r="AY47" i="35"/>
  <c r="AR47" i="35"/>
  <c r="AO47" i="35"/>
  <c r="AM47" i="35"/>
  <c r="AL47" i="35"/>
  <c r="AJ47" i="35"/>
  <c r="AE47" i="35"/>
  <c r="AF47" i="35" s="1"/>
  <c r="AC47" i="35"/>
  <c r="AB47" i="35"/>
  <c r="X47" i="35"/>
  <c r="Y47" i="35" s="1"/>
  <c r="V47" i="35"/>
  <c r="W47" i="35" s="1"/>
  <c r="T47" i="35"/>
  <c r="U47" i="35" s="1"/>
  <c r="R47" i="35"/>
  <c r="S47" i="35" s="1"/>
  <c r="P47" i="35"/>
  <c r="Q47" i="35" s="1"/>
  <c r="N47" i="35"/>
  <c r="O47" i="35" s="1"/>
  <c r="L47" i="35"/>
  <c r="M47" i="35" s="1"/>
  <c r="J47" i="35"/>
  <c r="K47" i="35" s="1"/>
  <c r="AY46" i="35"/>
  <c r="AR46" i="35"/>
  <c r="AO46" i="35"/>
  <c r="AM46" i="35"/>
  <c r="AL46" i="35"/>
  <c r="AJ46" i="35"/>
  <c r="AE46" i="35"/>
  <c r="AF46" i="35" s="1"/>
  <c r="AC46" i="35"/>
  <c r="AB46" i="35"/>
  <c r="X46" i="35"/>
  <c r="Y46" i="35" s="1"/>
  <c r="V46" i="35"/>
  <c r="W46" i="35" s="1"/>
  <c r="T46" i="35"/>
  <c r="U46" i="35" s="1"/>
  <c r="R46" i="35"/>
  <c r="S46" i="35" s="1"/>
  <c r="P46" i="35"/>
  <c r="Q46" i="35" s="1"/>
  <c r="N46" i="35"/>
  <c r="O46" i="35" s="1"/>
  <c r="L46" i="35"/>
  <c r="M46" i="35" s="1"/>
  <c r="J46" i="35"/>
  <c r="K46" i="35" s="1"/>
  <c r="AY45" i="35"/>
  <c r="AR45" i="35"/>
  <c r="AO45" i="35"/>
  <c r="AM45" i="35"/>
  <c r="AL45" i="35"/>
  <c r="AJ45" i="35"/>
  <c r="AE45" i="35"/>
  <c r="AF45" i="35" s="1"/>
  <c r="AC45" i="35"/>
  <c r="AB45" i="35"/>
  <c r="X45" i="35"/>
  <c r="Y45" i="35" s="1"/>
  <c r="V45" i="35"/>
  <c r="W45" i="35" s="1"/>
  <c r="T45" i="35"/>
  <c r="U45" i="35" s="1"/>
  <c r="R45" i="35"/>
  <c r="S45" i="35" s="1"/>
  <c r="P45" i="35"/>
  <c r="Q45" i="35" s="1"/>
  <c r="N45" i="35"/>
  <c r="O45" i="35" s="1"/>
  <c r="L45" i="35"/>
  <c r="M45" i="35" s="1"/>
  <c r="J45" i="35"/>
  <c r="K45" i="35" s="1"/>
  <c r="AY44" i="35"/>
  <c r="AR44" i="35"/>
  <c r="AO44" i="35"/>
  <c r="AM44" i="35"/>
  <c r="AL44" i="35"/>
  <c r="AJ44" i="35"/>
  <c r="AE44" i="35"/>
  <c r="AF44" i="35" s="1"/>
  <c r="AC44" i="35"/>
  <c r="AB44" i="35"/>
  <c r="X44" i="35"/>
  <c r="Y44" i="35" s="1"/>
  <c r="V44" i="35"/>
  <c r="W44" i="35" s="1"/>
  <c r="T44" i="35"/>
  <c r="U44" i="35" s="1"/>
  <c r="R44" i="35"/>
  <c r="S44" i="35" s="1"/>
  <c r="P44" i="35"/>
  <c r="Q44" i="35" s="1"/>
  <c r="O44" i="35"/>
  <c r="N44" i="35"/>
  <c r="L44" i="35"/>
  <c r="M44" i="35" s="1"/>
  <c r="J44" i="35"/>
  <c r="K44" i="35" s="1"/>
  <c r="AY43" i="35"/>
  <c r="AR43" i="35"/>
  <c r="AO43" i="35"/>
  <c r="AM43" i="35"/>
  <c r="AL43" i="35"/>
  <c r="AJ43" i="35"/>
  <c r="AE43" i="35"/>
  <c r="AF43" i="35" s="1"/>
  <c r="AC43" i="35"/>
  <c r="AB43" i="35"/>
  <c r="X43" i="35"/>
  <c r="Y43" i="35" s="1"/>
  <c r="V43" i="35"/>
  <c r="W43" i="35" s="1"/>
  <c r="T43" i="35"/>
  <c r="U43" i="35" s="1"/>
  <c r="S43" i="35"/>
  <c r="R43" i="35"/>
  <c r="P43" i="35"/>
  <c r="Q43" i="35" s="1"/>
  <c r="N43" i="35"/>
  <c r="O43" i="35" s="1"/>
  <c r="L43" i="35"/>
  <c r="M43" i="35" s="1"/>
  <c r="J43" i="35"/>
  <c r="K43" i="35" s="1"/>
  <c r="AY42" i="35"/>
  <c r="AR42" i="35"/>
  <c r="AO42" i="35"/>
  <c r="AM42" i="35"/>
  <c r="AL42" i="35"/>
  <c r="AJ42" i="35"/>
  <c r="AE42" i="35"/>
  <c r="AF42" i="35" s="1"/>
  <c r="AC42" i="35"/>
  <c r="AB42" i="35"/>
  <c r="X42" i="35"/>
  <c r="Y42" i="35" s="1"/>
  <c r="V42" i="35"/>
  <c r="W42" i="35" s="1"/>
  <c r="T42" i="35"/>
  <c r="U42" i="35" s="1"/>
  <c r="R42" i="35"/>
  <c r="S42" i="35" s="1"/>
  <c r="P42" i="35"/>
  <c r="Q42" i="35" s="1"/>
  <c r="N42" i="35"/>
  <c r="O42" i="35" s="1"/>
  <c r="L42" i="35"/>
  <c r="M42" i="35" s="1"/>
  <c r="J42" i="35"/>
  <c r="K42" i="35" s="1"/>
  <c r="AY41" i="35"/>
  <c r="AR41" i="35"/>
  <c r="AO41" i="35"/>
  <c r="AM41" i="35"/>
  <c r="AL41" i="35"/>
  <c r="AJ41" i="35"/>
  <c r="AE41" i="35"/>
  <c r="AF41" i="35" s="1"/>
  <c r="AC41" i="35"/>
  <c r="AB41" i="35"/>
  <c r="X41" i="35"/>
  <c r="Y41" i="35" s="1"/>
  <c r="V41" i="35"/>
  <c r="W41" i="35" s="1"/>
  <c r="T41" i="35"/>
  <c r="U41" i="35" s="1"/>
  <c r="R41" i="35"/>
  <c r="S41" i="35" s="1"/>
  <c r="P41" i="35"/>
  <c r="Q41" i="35" s="1"/>
  <c r="N41" i="35"/>
  <c r="O41" i="35" s="1"/>
  <c r="L41" i="35"/>
  <c r="M41" i="35" s="1"/>
  <c r="J41" i="35"/>
  <c r="K41" i="35" s="1"/>
  <c r="AY40" i="35"/>
  <c r="AR40" i="35"/>
  <c r="AO40" i="35"/>
  <c r="AM40" i="35"/>
  <c r="AL40" i="35"/>
  <c r="AJ40" i="35"/>
  <c r="AE40" i="35"/>
  <c r="AF40" i="35" s="1"/>
  <c r="AC40" i="35"/>
  <c r="AB40" i="35"/>
  <c r="X40" i="35"/>
  <c r="Y40" i="35" s="1"/>
  <c r="V40" i="35"/>
  <c r="W40" i="35" s="1"/>
  <c r="T40" i="35"/>
  <c r="U40" i="35" s="1"/>
  <c r="R40" i="35"/>
  <c r="S40" i="35" s="1"/>
  <c r="P40" i="35"/>
  <c r="Q40" i="35" s="1"/>
  <c r="N40" i="35"/>
  <c r="O40" i="35" s="1"/>
  <c r="L40" i="35"/>
  <c r="M40" i="35" s="1"/>
  <c r="J40" i="35"/>
  <c r="K40" i="35" s="1"/>
  <c r="AY39" i="35"/>
  <c r="AR39" i="35"/>
  <c r="AO39" i="35"/>
  <c r="AM39" i="35"/>
  <c r="AL39" i="35"/>
  <c r="AJ39" i="35"/>
  <c r="AE39" i="35"/>
  <c r="AF39" i="35" s="1"/>
  <c r="AC39" i="35"/>
  <c r="AB39" i="35"/>
  <c r="X39" i="35"/>
  <c r="Y39" i="35" s="1"/>
  <c r="W39" i="35"/>
  <c r="V39" i="35"/>
  <c r="T39" i="35"/>
  <c r="U39" i="35" s="1"/>
  <c r="R39" i="35"/>
  <c r="S39" i="35" s="1"/>
  <c r="P39" i="35"/>
  <c r="Q39" i="35" s="1"/>
  <c r="N39" i="35"/>
  <c r="O39" i="35" s="1"/>
  <c r="L39" i="35"/>
  <c r="M39" i="35" s="1"/>
  <c r="J39" i="35"/>
  <c r="K39" i="35" s="1"/>
  <c r="AY38" i="35"/>
  <c r="AR38" i="35"/>
  <c r="AO38" i="35"/>
  <c r="AM38" i="35"/>
  <c r="AL38" i="35"/>
  <c r="AJ38" i="35"/>
  <c r="AE38" i="35"/>
  <c r="AF38" i="35" s="1"/>
  <c r="AC38" i="35"/>
  <c r="AB38" i="35"/>
  <c r="X38" i="35"/>
  <c r="Y38" i="35" s="1"/>
  <c r="V38" i="35"/>
  <c r="W38" i="35" s="1"/>
  <c r="T38" i="35"/>
  <c r="U38" i="35" s="1"/>
  <c r="S38" i="35"/>
  <c r="R38" i="35"/>
  <c r="P38" i="35"/>
  <c r="Q38" i="35" s="1"/>
  <c r="O38" i="35"/>
  <c r="N38" i="35"/>
  <c r="L38" i="35"/>
  <c r="M38" i="35" s="1"/>
  <c r="J38" i="35"/>
  <c r="K38" i="35" s="1"/>
  <c r="AY37" i="35"/>
  <c r="AR37" i="35"/>
  <c r="AO37" i="35"/>
  <c r="AM37" i="35"/>
  <c r="AL37" i="35"/>
  <c r="AJ37" i="35"/>
  <c r="AE37" i="35"/>
  <c r="AF37" i="35" s="1"/>
  <c r="AC37" i="35"/>
  <c r="AB37" i="35"/>
  <c r="X37" i="35"/>
  <c r="Y37" i="35" s="1"/>
  <c r="V37" i="35"/>
  <c r="W37" i="35" s="1"/>
  <c r="T37" i="35"/>
  <c r="U37" i="35" s="1"/>
  <c r="R37" i="35"/>
  <c r="S37" i="35" s="1"/>
  <c r="P37" i="35"/>
  <c r="Q37" i="35" s="1"/>
  <c r="O37" i="35"/>
  <c r="N37" i="35"/>
  <c r="L37" i="35"/>
  <c r="M37" i="35" s="1"/>
  <c r="K37" i="35"/>
  <c r="J37" i="35"/>
  <c r="AY36" i="35"/>
  <c r="AR36" i="35"/>
  <c r="AO36" i="35"/>
  <c r="AM36" i="35"/>
  <c r="AL36" i="35"/>
  <c r="AJ36" i="35"/>
  <c r="AE36" i="35"/>
  <c r="AF36" i="35" s="1"/>
  <c r="AC36" i="35"/>
  <c r="AB36" i="35"/>
  <c r="X36" i="35"/>
  <c r="Y36" i="35" s="1"/>
  <c r="W36" i="35"/>
  <c r="V36" i="35"/>
  <c r="T36" i="35"/>
  <c r="U36" i="35" s="1"/>
  <c r="S36" i="35"/>
  <c r="R36" i="35"/>
  <c r="P36" i="35"/>
  <c r="Q36" i="35" s="1"/>
  <c r="N36" i="35"/>
  <c r="O36" i="35" s="1"/>
  <c r="L36" i="35"/>
  <c r="M36" i="35" s="1"/>
  <c r="K36" i="35"/>
  <c r="J36" i="35"/>
  <c r="AY35" i="35"/>
  <c r="AR35" i="35"/>
  <c r="AO35" i="35"/>
  <c r="AM35" i="35"/>
  <c r="AL35" i="35"/>
  <c r="AJ35" i="35"/>
  <c r="AE35" i="35"/>
  <c r="AF35" i="35" s="1"/>
  <c r="AC35" i="35"/>
  <c r="AB35" i="35"/>
  <c r="X35" i="35"/>
  <c r="Y35" i="35" s="1"/>
  <c r="V35" i="35"/>
  <c r="W35" i="35" s="1"/>
  <c r="T35" i="35"/>
  <c r="U35" i="35" s="1"/>
  <c r="S35" i="35"/>
  <c r="R35" i="35"/>
  <c r="P35" i="35"/>
  <c r="Q35" i="35" s="1"/>
  <c r="O35" i="35"/>
  <c r="N35" i="35"/>
  <c r="L35" i="35"/>
  <c r="M35" i="35" s="1"/>
  <c r="J35" i="35"/>
  <c r="K35" i="35" s="1"/>
  <c r="AY34" i="35"/>
  <c r="AR34" i="35"/>
  <c r="AO34" i="35"/>
  <c r="AM34" i="35"/>
  <c r="AL34" i="35"/>
  <c r="AJ34" i="35"/>
  <c r="AE34" i="35"/>
  <c r="AF34" i="35" s="1"/>
  <c r="AC34" i="35"/>
  <c r="AB34" i="35"/>
  <c r="X34" i="35"/>
  <c r="Y34" i="35" s="1"/>
  <c r="V34" i="35"/>
  <c r="W34" i="35" s="1"/>
  <c r="T34" i="35"/>
  <c r="U34" i="35" s="1"/>
  <c r="R34" i="35"/>
  <c r="S34" i="35" s="1"/>
  <c r="P34" i="35"/>
  <c r="Q34" i="35" s="1"/>
  <c r="O34" i="35"/>
  <c r="N34" i="35"/>
  <c r="L34" i="35"/>
  <c r="M34" i="35" s="1"/>
  <c r="J34" i="35"/>
  <c r="K34" i="35" s="1"/>
  <c r="AY33" i="35"/>
  <c r="AR33" i="35"/>
  <c r="AO33" i="35"/>
  <c r="AM33" i="35"/>
  <c r="AL33" i="35"/>
  <c r="AJ33" i="35"/>
  <c r="AE33" i="35"/>
  <c r="AF33" i="35" s="1"/>
  <c r="AC33" i="35"/>
  <c r="AB33" i="35"/>
  <c r="X33" i="35"/>
  <c r="Y33" i="35" s="1"/>
  <c r="V33" i="35"/>
  <c r="W33" i="35" s="1"/>
  <c r="T33" i="35"/>
  <c r="U33" i="35" s="1"/>
  <c r="R33" i="35"/>
  <c r="S33" i="35" s="1"/>
  <c r="P33" i="35"/>
  <c r="Q33" i="35" s="1"/>
  <c r="N33" i="35"/>
  <c r="O33" i="35" s="1"/>
  <c r="L33" i="35"/>
  <c r="M33" i="35" s="1"/>
  <c r="J33" i="35"/>
  <c r="K33" i="35" s="1"/>
  <c r="AY32" i="35"/>
  <c r="AR32" i="35"/>
  <c r="AO32" i="35"/>
  <c r="AM32" i="35"/>
  <c r="AL32" i="35"/>
  <c r="AJ32" i="35"/>
  <c r="AE32" i="35"/>
  <c r="AF32" i="35" s="1"/>
  <c r="AC32" i="35"/>
  <c r="AB32" i="35"/>
  <c r="X32" i="35"/>
  <c r="Y32" i="35" s="1"/>
  <c r="V32" i="35"/>
  <c r="W32" i="35" s="1"/>
  <c r="T32" i="35"/>
  <c r="U32" i="35" s="1"/>
  <c r="R32" i="35"/>
  <c r="S32" i="35" s="1"/>
  <c r="P32" i="35"/>
  <c r="Q32" i="35" s="1"/>
  <c r="N32" i="35"/>
  <c r="O32" i="35" s="1"/>
  <c r="L32" i="35"/>
  <c r="M32" i="35" s="1"/>
  <c r="J32" i="35"/>
  <c r="K32" i="35" s="1"/>
  <c r="AY31" i="35"/>
  <c r="AX31" i="35"/>
  <c r="AV31" i="35"/>
  <c r="AT31" i="35"/>
  <c r="AR31" i="35"/>
  <c r="AO31" i="35"/>
  <c r="AM31" i="35"/>
  <c r="AL31" i="35"/>
  <c r="AJ31" i="35"/>
  <c r="AE31" i="35"/>
  <c r="AF31" i="35" s="1"/>
  <c r="AC31" i="35"/>
  <c r="AB31" i="35"/>
  <c r="Y31" i="35"/>
  <c r="X31" i="35"/>
  <c r="V31" i="35"/>
  <c r="W31" i="35" s="1"/>
  <c r="T31" i="35"/>
  <c r="U31" i="35" s="1"/>
  <c r="R31" i="35"/>
  <c r="S31" i="35" s="1"/>
  <c r="Q31" i="35"/>
  <c r="P31" i="35"/>
  <c r="O31" i="35"/>
  <c r="N31" i="35"/>
  <c r="M31" i="35"/>
  <c r="L31" i="35"/>
  <c r="J31" i="35"/>
  <c r="K31" i="35" s="1"/>
  <c r="AY30" i="35"/>
  <c r="AX30" i="35"/>
  <c r="AV30" i="35"/>
  <c r="AT30" i="35"/>
  <c r="AR30" i="35"/>
  <c r="AO30" i="35"/>
  <c r="AM30" i="35"/>
  <c r="AL30" i="35"/>
  <c r="AJ30" i="35"/>
  <c r="AE30" i="35"/>
  <c r="AF30" i="35" s="1"/>
  <c r="AC30" i="35"/>
  <c r="AB30" i="35"/>
  <c r="X30" i="35"/>
  <c r="Y30" i="35" s="1"/>
  <c r="V30" i="35"/>
  <c r="W30" i="35" s="1"/>
  <c r="T30" i="35"/>
  <c r="U30" i="35" s="1"/>
  <c r="R30" i="35"/>
  <c r="S30" i="35" s="1"/>
  <c r="P30" i="35"/>
  <c r="Q30" i="35" s="1"/>
  <c r="N30" i="35"/>
  <c r="O30" i="35" s="1"/>
  <c r="L30" i="35"/>
  <c r="M30" i="35" s="1"/>
  <c r="J30" i="35"/>
  <c r="K30" i="35" s="1"/>
  <c r="AY29" i="35"/>
  <c r="AX29" i="35"/>
  <c r="AV29" i="35"/>
  <c r="AT29" i="35"/>
  <c r="AR29" i="35"/>
  <c r="AO29" i="35"/>
  <c r="AM29" i="35"/>
  <c r="AL29" i="35"/>
  <c r="AJ29" i="35"/>
  <c r="AE29" i="35"/>
  <c r="AF29" i="35" s="1"/>
  <c r="AC29" i="35"/>
  <c r="AB29" i="35"/>
  <c r="Y29" i="35"/>
  <c r="X29" i="35"/>
  <c r="V29" i="35"/>
  <c r="W29" i="35" s="1"/>
  <c r="T29" i="35"/>
  <c r="U29" i="35" s="1"/>
  <c r="R29" i="35"/>
  <c r="S29" i="35" s="1"/>
  <c r="Q29" i="35"/>
  <c r="P29" i="35"/>
  <c r="O29" i="35"/>
  <c r="N29" i="35"/>
  <c r="L29" i="35"/>
  <c r="M29" i="35" s="1"/>
  <c r="J29" i="35"/>
  <c r="K29" i="35" s="1"/>
  <c r="AY28" i="35"/>
  <c r="AX28" i="35"/>
  <c r="AV28" i="35"/>
  <c r="AT28" i="35"/>
  <c r="AR28" i="35"/>
  <c r="AO28" i="35"/>
  <c r="AM28" i="35"/>
  <c r="AL28" i="35"/>
  <c r="AJ28" i="35"/>
  <c r="AE28" i="35"/>
  <c r="AF28" i="35" s="1"/>
  <c r="AC28" i="35"/>
  <c r="AB28" i="35"/>
  <c r="X28" i="35"/>
  <c r="Y28" i="35" s="1"/>
  <c r="W28" i="35"/>
  <c r="V28" i="35"/>
  <c r="T28" i="35"/>
  <c r="U28" i="35" s="1"/>
  <c r="R28" i="35"/>
  <c r="S28" i="35" s="1"/>
  <c r="P28" i="35"/>
  <c r="Q28" i="35" s="1"/>
  <c r="O28" i="35"/>
  <c r="N28" i="35"/>
  <c r="L28" i="35"/>
  <c r="M28" i="35" s="1"/>
  <c r="J28" i="35"/>
  <c r="K28" i="35" s="1"/>
  <c r="AY27" i="35"/>
  <c r="AX27" i="35"/>
  <c r="AV27" i="35"/>
  <c r="AT27" i="35"/>
  <c r="AR27" i="35"/>
  <c r="AO27" i="35"/>
  <c r="AM27" i="35"/>
  <c r="AL27" i="35"/>
  <c r="AJ27" i="35"/>
  <c r="AF27" i="35"/>
  <c r="AE27" i="35"/>
  <c r="AC27" i="35"/>
  <c r="AB27" i="35"/>
  <c r="Y27" i="35"/>
  <c r="X27" i="35"/>
  <c r="V27" i="35"/>
  <c r="W27" i="35" s="1"/>
  <c r="U27" i="35"/>
  <c r="T27" i="35"/>
  <c r="S27" i="35"/>
  <c r="R27" i="35"/>
  <c r="Q27" i="35"/>
  <c r="P27" i="35"/>
  <c r="N27" i="35"/>
  <c r="O27" i="35" s="1"/>
  <c r="M27" i="35"/>
  <c r="L27" i="35"/>
  <c r="K27" i="35"/>
  <c r="J27" i="35"/>
  <c r="AY26" i="35"/>
  <c r="AX26" i="35"/>
  <c r="AV26" i="35"/>
  <c r="AT26" i="35"/>
  <c r="AR26" i="35"/>
  <c r="AO26" i="35"/>
  <c r="AM26" i="35"/>
  <c r="AL26" i="35"/>
  <c r="AJ26" i="35"/>
  <c r="AE26" i="35"/>
  <c r="AF26" i="35" s="1"/>
  <c r="AC26" i="35"/>
  <c r="AB26" i="35"/>
  <c r="Y26" i="35"/>
  <c r="X26" i="35"/>
  <c r="V26" i="35"/>
  <c r="W26" i="35" s="1"/>
  <c r="T26" i="35"/>
  <c r="U26" i="35" s="1"/>
  <c r="R26" i="35"/>
  <c r="S26" i="35" s="1"/>
  <c r="P26" i="35"/>
  <c r="Q26" i="35" s="1"/>
  <c r="N26" i="35"/>
  <c r="O26" i="35" s="1"/>
  <c r="L26" i="35"/>
  <c r="M26" i="35" s="1"/>
  <c r="J26" i="35"/>
  <c r="K26" i="35" s="1"/>
  <c r="AY25" i="35"/>
  <c r="AX25" i="35"/>
  <c r="AV25" i="35"/>
  <c r="AT25" i="35"/>
  <c r="AR25" i="35"/>
  <c r="AO25" i="35"/>
  <c r="AM25" i="35"/>
  <c r="AL25" i="35"/>
  <c r="AJ25" i="35"/>
  <c r="AE25" i="35"/>
  <c r="AF25" i="35" s="1"/>
  <c r="AC25" i="35"/>
  <c r="AB25" i="35"/>
  <c r="X25" i="35"/>
  <c r="Y25" i="35" s="1"/>
  <c r="V25" i="35"/>
  <c r="W25" i="35" s="1"/>
  <c r="T25" i="35"/>
  <c r="U25" i="35" s="1"/>
  <c r="S25" i="35"/>
  <c r="R25" i="35"/>
  <c r="P25" i="35"/>
  <c r="Q25" i="35" s="1"/>
  <c r="N25" i="35"/>
  <c r="O25" i="35" s="1"/>
  <c r="L25" i="35"/>
  <c r="M25" i="35" s="1"/>
  <c r="K25" i="35"/>
  <c r="J25" i="35"/>
  <c r="AY24" i="35"/>
  <c r="AX24" i="35"/>
  <c r="AV24" i="35"/>
  <c r="AT24" i="35"/>
  <c r="AR24" i="35"/>
  <c r="AO24" i="35"/>
  <c r="AM24" i="35"/>
  <c r="AL24" i="35"/>
  <c r="AJ24" i="35"/>
  <c r="AE24" i="35"/>
  <c r="AF24" i="35" s="1"/>
  <c r="AC24" i="35"/>
  <c r="AB24" i="35"/>
  <c r="X24" i="35"/>
  <c r="Y24" i="35" s="1"/>
  <c r="W24" i="35"/>
  <c r="V24" i="35"/>
  <c r="U24" i="35"/>
  <c r="T24" i="35"/>
  <c r="R24" i="35"/>
  <c r="S24" i="35" s="1"/>
  <c r="P24" i="35"/>
  <c r="Q24" i="35" s="1"/>
  <c r="N24" i="35"/>
  <c r="O24" i="35" s="1"/>
  <c r="L24" i="35"/>
  <c r="M24" i="35" s="1"/>
  <c r="J24" i="35"/>
  <c r="K24" i="35" s="1"/>
  <c r="AY23" i="35"/>
  <c r="AV23" i="35"/>
  <c r="AT23" i="35"/>
  <c r="AR23" i="35"/>
  <c r="AO23" i="35"/>
  <c r="AM23" i="35"/>
  <c r="AL23" i="35"/>
  <c r="AJ23" i="35"/>
  <c r="AE23" i="35"/>
  <c r="AF23" i="35" s="1"/>
  <c r="AC23" i="35"/>
  <c r="AB23" i="35"/>
  <c r="X23" i="35"/>
  <c r="Y23" i="35" s="1"/>
  <c r="V23" i="35"/>
  <c r="W23" i="35" s="1"/>
  <c r="T23" i="35"/>
  <c r="U23" i="35" s="1"/>
  <c r="R23" i="35"/>
  <c r="S23" i="35" s="1"/>
  <c r="Q23" i="35"/>
  <c r="P23" i="35"/>
  <c r="N23" i="35"/>
  <c r="O23" i="35" s="1"/>
  <c r="L23" i="35"/>
  <c r="M23" i="35" s="1"/>
  <c r="J23" i="35"/>
  <c r="K23" i="35" s="1"/>
  <c r="AY22" i="35"/>
  <c r="AX22" i="35"/>
  <c r="AV22" i="35"/>
  <c r="AT22" i="35"/>
  <c r="AR22" i="35"/>
  <c r="AO22" i="35"/>
  <c r="AM22" i="35"/>
  <c r="AL22" i="35"/>
  <c r="AJ22" i="35"/>
  <c r="AE22" i="35"/>
  <c r="AF22" i="35" s="1"/>
  <c r="AC22" i="35"/>
  <c r="AB22" i="35"/>
  <c r="X22" i="35"/>
  <c r="Y22" i="35" s="1"/>
  <c r="V22" i="35"/>
  <c r="W22" i="35" s="1"/>
  <c r="T22" i="35"/>
  <c r="U22" i="35" s="1"/>
  <c r="R22" i="35"/>
  <c r="S22" i="35" s="1"/>
  <c r="Q22" i="35"/>
  <c r="P22" i="35"/>
  <c r="N22" i="35"/>
  <c r="O22" i="35" s="1"/>
  <c r="L22" i="35"/>
  <c r="M22" i="35" s="1"/>
  <c r="J22" i="35"/>
  <c r="K22" i="35" s="1"/>
  <c r="AY21" i="35"/>
  <c r="AX21" i="35"/>
  <c r="AV21" i="35"/>
  <c r="AT21" i="35"/>
  <c r="AR21" i="35"/>
  <c r="AO21" i="35"/>
  <c r="AM21" i="35"/>
  <c r="AL21" i="35"/>
  <c r="AJ21" i="35"/>
  <c r="AE21" i="35"/>
  <c r="AF21" i="35" s="1"/>
  <c r="AC21" i="35"/>
  <c r="AB21" i="35"/>
  <c r="X21" i="35"/>
  <c r="Y21" i="35" s="1"/>
  <c r="W21" i="35"/>
  <c r="V21" i="35"/>
  <c r="T21" i="35"/>
  <c r="U21" i="35" s="1"/>
  <c r="R21" i="35"/>
  <c r="S21" i="35" s="1"/>
  <c r="P21" i="35"/>
  <c r="Q21" i="35" s="1"/>
  <c r="N21" i="35"/>
  <c r="O21" i="35" s="1"/>
  <c r="L21" i="35"/>
  <c r="M21" i="35" s="1"/>
  <c r="J21" i="35"/>
  <c r="K21" i="35" s="1"/>
  <c r="AY20" i="35"/>
  <c r="AX20" i="35"/>
  <c r="AV20" i="35"/>
  <c r="AT20" i="35"/>
  <c r="AR20" i="35"/>
  <c r="AO20" i="35"/>
  <c r="AM20" i="35"/>
  <c r="AL20" i="35"/>
  <c r="AJ20" i="35"/>
  <c r="AE20" i="35"/>
  <c r="AF20" i="35" s="1"/>
  <c r="AC20" i="35"/>
  <c r="AB20" i="35"/>
  <c r="X20" i="35"/>
  <c r="Y20" i="35" s="1"/>
  <c r="V20" i="35"/>
  <c r="W20" i="35" s="1"/>
  <c r="T20" i="35"/>
  <c r="U20" i="35" s="1"/>
  <c r="R20" i="35"/>
  <c r="S20" i="35" s="1"/>
  <c r="P20" i="35"/>
  <c r="Q20" i="35" s="1"/>
  <c r="N20" i="35"/>
  <c r="O20" i="35" s="1"/>
  <c r="L20" i="35"/>
  <c r="M20" i="35" s="1"/>
  <c r="J20" i="35"/>
  <c r="K20" i="35" s="1"/>
  <c r="AY19" i="35"/>
  <c r="AX19" i="35"/>
  <c r="AV19" i="35"/>
  <c r="AT19" i="35"/>
  <c r="AR19" i="35"/>
  <c r="AO19" i="35"/>
  <c r="AM19" i="35"/>
  <c r="AL19" i="35"/>
  <c r="AJ19" i="35"/>
  <c r="AE19" i="35"/>
  <c r="AF19" i="35" s="1"/>
  <c r="AC19" i="35"/>
  <c r="AB19" i="35"/>
  <c r="X19" i="35"/>
  <c r="Y19" i="35" s="1"/>
  <c r="W19" i="35"/>
  <c r="V19" i="35"/>
  <c r="T19" i="35"/>
  <c r="U19" i="35" s="1"/>
  <c r="R19" i="35"/>
  <c r="S19" i="35" s="1"/>
  <c r="P19" i="35"/>
  <c r="Q19" i="35" s="1"/>
  <c r="O19" i="35"/>
  <c r="N19" i="35"/>
  <c r="M19" i="35"/>
  <c r="L19" i="35"/>
  <c r="J19" i="35"/>
  <c r="K19" i="35" s="1"/>
  <c r="AY18" i="35"/>
  <c r="AX18" i="35"/>
  <c r="AV18" i="35"/>
  <c r="AT18" i="35"/>
  <c r="AR18" i="35"/>
  <c r="AO18" i="35"/>
  <c r="AM18" i="35"/>
  <c r="AL18" i="35"/>
  <c r="AJ18" i="35"/>
  <c r="AE18" i="35"/>
  <c r="AF18" i="35" s="1"/>
  <c r="AC18" i="35"/>
  <c r="AB18" i="35"/>
  <c r="X18" i="35"/>
  <c r="Y18" i="35" s="1"/>
  <c r="V18" i="35"/>
  <c r="W18" i="35" s="1"/>
  <c r="T18" i="35"/>
  <c r="U18" i="35" s="1"/>
  <c r="R18" i="35"/>
  <c r="S18" i="35" s="1"/>
  <c r="P18" i="35"/>
  <c r="Q18" i="35" s="1"/>
  <c r="N18" i="35"/>
  <c r="O18" i="35" s="1"/>
  <c r="L18" i="35"/>
  <c r="M18" i="35" s="1"/>
  <c r="J18" i="35"/>
  <c r="K18" i="35" s="1"/>
  <c r="AY17" i="35"/>
  <c r="AX17" i="35"/>
  <c r="AV17" i="35"/>
  <c r="AT17" i="35"/>
  <c r="AR17" i="35"/>
  <c r="AO17" i="35"/>
  <c r="AM17" i="35"/>
  <c r="AL17" i="35"/>
  <c r="AJ17" i="35"/>
  <c r="AE17" i="35"/>
  <c r="AF17" i="35" s="1"/>
  <c r="AC17" i="35"/>
  <c r="AB17" i="35"/>
  <c r="X17" i="35"/>
  <c r="Y17" i="35" s="1"/>
  <c r="V17" i="35"/>
  <c r="W17" i="35" s="1"/>
  <c r="T17" i="35"/>
  <c r="U17" i="35" s="1"/>
  <c r="R17" i="35"/>
  <c r="S17" i="35" s="1"/>
  <c r="P17" i="35"/>
  <c r="Q17" i="35" s="1"/>
  <c r="N17" i="35"/>
  <c r="O17" i="35" s="1"/>
  <c r="L17" i="35"/>
  <c r="M17" i="35" s="1"/>
  <c r="J17" i="35"/>
  <c r="K17" i="35" s="1"/>
  <c r="AY16" i="35"/>
  <c r="AX16" i="35"/>
  <c r="AV16" i="35"/>
  <c r="AT16" i="35"/>
  <c r="AR16" i="35"/>
  <c r="AO16" i="35"/>
  <c r="AM16" i="35"/>
  <c r="AL16" i="35"/>
  <c r="AJ16" i="35"/>
  <c r="AE16" i="35"/>
  <c r="AF16" i="35" s="1"/>
  <c r="AC16" i="35"/>
  <c r="AB16" i="35"/>
  <c r="X16" i="35"/>
  <c r="Y16" i="35" s="1"/>
  <c r="W16" i="35"/>
  <c r="V16" i="35"/>
  <c r="T16" i="35"/>
  <c r="U16" i="35" s="1"/>
  <c r="R16" i="35"/>
  <c r="S16" i="35" s="1"/>
  <c r="P16" i="35"/>
  <c r="Q16" i="35" s="1"/>
  <c r="O16" i="35"/>
  <c r="N16" i="35"/>
  <c r="M16" i="35"/>
  <c r="L16" i="35"/>
  <c r="J16" i="35"/>
  <c r="K16" i="35" s="1"/>
  <c r="AY15" i="35"/>
  <c r="AX15" i="35"/>
  <c r="AT15" i="35"/>
  <c r="AR15" i="35"/>
  <c r="AO15" i="35"/>
  <c r="AM15" i="35"/>
  <c r="AL15" i="35"/>
  <c r="AJ15" i="35"/>
  <c r="AE15" i="35"/>
  <c r="AF15" i="35" s="1"/>
  <c r="AC15" i="35"/>
  <c r="AB15" i="35"/>
  <c r="X15" i="35"/>
  <c r="Y15" i="35" s="1"/>
  <c r="V15" i="35"/>
  <c r="W15" i="35" s="1"/>
  <c r="T15" i="35"/>
  <c r="U15" i="35" s="1"/>
  <c r="R15" i="35"/>
  <c r="S15" i="35" s="1"/>
  <c r="P15" i="35"/>
  <c r="Q15" i="35" s="1"/>
  <c r="N15" i="35"/>
  <c r="O15" i="35" s="1"/>
  <c r="L15" i="35"/>
  <c r="M15" i="35" s="1"/>
  <c r="J15" i="35"/>
  <c r="K15" i="35" s="1"/>
  <c r="AY14" i="35"/>
  <c r="AR14" i="35"/>
  <c r="AO14" i="35"/>
  <c r="AM14" i="35"/>
  <c r="AL14" i="35"/>
  <c r="AJ14" i="35"/>
  <c r="AE14" i="35"/>
  <c r="AF14" i="35" s="1"/>
  <c r="AC14" i="35"/>
  <c r="AB14" i="35"/>
  <c r="X14" i="35"/>
  <c r="Y14" i="35" s="1"/>
  <c r="V14" i="35"/>
  <c r="W14" i="35" s="1"/>
  <c r="T14" i="35"/>
  <c r="U14" i="35" s="1"/>
  <c r="R14" i="35"/>
  <c r="S14" i="35" s="1"/>
  <c r="P14" i="35"/>
  <c r="Q14" i="35" s="1"/>
  <c r="O14" i="35"/>
  <c r="N14" i="35"/>
  <c r="M14" i="35"/>
  <c r="L14" i="35"/>
  <c r="J14" i="35"/>
  <c r="K14" i="35" s="1"/>
  <c r="AY13" i="35"/>
  <c r="AX13" i="35"/>
  <c r="AV13" i="35"/>
  <c r="AT13" i="35"/>
  <c r="AR13" i="35"/>
  <c r="AO13" i="35"/>
  <c r="AM13" i="35"/>
  <c r="AL13" i="35"/>
  <c r="AJ13" i="35"/>
  <c r="AE13" i="35"/>
  <c r="AF13" i="35" s="1"/>
  <c r="AC13" i="35"/>
  <c r="AB13" i="35"/>
  <c r="X13" i="35"/>
  <c r="Y13" i="35" s="1"/>
  <c r="V13" i="35"/>
  <c r="W13" i="35" s="1"/>
  <c r="T13" i="35"/>
  <c r="U13" i="35" s="1"/>
  <c r="R13" i="35"/>
  <c r="S13" i="35" s="1"/>
  <c r="P13" i="35"/>
  <c r="Q13" i="35" s="1"/>
  <c r="N13" i="35"/>
  <c r="O13" i="35" s="1"/>
  <c r="L13" i="35"/>
  <c r="M13" i="35" s="1"/>
  <c r="J13" i="35"/>
  <c r="K13" i="35" s="1"/>
  <c r="AY12" i="35"/>
  <c r="AR12" i="35"/>
  <c r="AO12" i="35"/>
  <c r="AM12" i="35"/>
  <c r="AL12" i="35"/>
  <c r="AJ12" i="35"/>
  <c r="AE12" i="35"/>
  <c r="AF12" i="35" s="1"/>
  <c r="AC12" i="35"/>
  <c r="AB12" i="35"/>
  <c r="Y12" i="35"/>
  <c r="X12" i="35"/>
  <c r="V12" i="35"/>
  <c r="W12" i="35" s="1"/>
  <c r="T12" i="35"/>
  <c r="U12" i="35" s="1"/>
  <c r="R12" i="35"/>
  <c r="S12" i="35" s="1"/>
  <c r="Q12" i="35"/>
  <c r="P12" i="35"/>
  <c r="N12" i="35"/>
  <c r="O12" i="35" s="1"/>
  <c r="M12" i="35"/>
  <c r="L12" i="35"/>
  <c r="J12" i="35"/>
  <c r="K12" i="35" s="1"/>
  <c r="AY11" i="35"/>
  <c r="AR11" i="35"/>
  <c r="AO11" i="35"/>
  <c r="AM11" i="35"/>
  <c r="AL11" i="35"/>
  <c r="AJ11" i="35"/>
  <c r="AE11" i="35"/>
  <c r="AF11" i="35" s="1"/>
  <c r="AC11" i="35"/>
  <c r="AB11" i="35"/>
  <c r="X11" i="35"/>
  <c r="Y11" i="35" s="1"/>
  <c r="V11" i="35"/>
  <c r="W11" i="35" s="1"/>
  <c r="T11" i="35"/>
  <c r="U11" i="35" s="1"/>
  <c r="R11" i="35"/>
  <c r="S11" i="35" s="1"/>
  <c r="P11" i="35"/>
  <c r="Q11" i="35" s="1"/>
  <c r="N11" i="35"/>
  <c r="O11" i="35" s="1"/>
  <c r="L11" i="35"/>
  <c r="M11" i="35" s="1"/>
  <c r="J11" i="35"/>
  <c r="K11" i="35" s="1"/>
  <c r="AY10" i="35"/>
  <c r="AR10" i="35"/>
  <c r="AO10" i="35"/>
  <c r="AM10" i="35"/>
  <c r="AL10" i="35"/>
  <c r="AJ10" i="35"/>
  <c r="AE10" i="35"/>
  <c r="AF10" i="35" s="1"/>
  <c r="AC10" i="35"/>
  <c r="AB10" i="35"/>
  <c r="Y10" i="35"/>
  <c r="X10" i="35"/>
  <c r="V10" i="35"/>
  <c r="W10" i="35" s="1"/>
  <c r="T10" i="35"/>
  <c r="U10" i="35" s="1"/>
  <c r="R10" i="35"/>
  <c r="S10" i="35" s="1"/>
  <c r="Q10" i="35"/>
  <c r="P10" i="35"/>
  <c r="O10" i="35"/>
  <c r="N10" i="35"/>
  <c r="L10" i="35"/>
  <c r="M10" i="35" s="1"/>
  <c r="K10" i="35"/>
  <c r="J10" i="35"/>
  <c r="AY9" i="35"/>
  <c r="AR9" i="35"/>
  <c r="AO9" i="35"/>
  <c r="AM9" i="35"/>
  <c r="AL9" i="35"/>
  <c r="AJ9" i="35"/>
  <c r="AE9" i="35"/>
  <c r="AF9" i="35" s="1"/>
  <c r="AC9" i="35"/>
  <c r="AB9" i="35"/>
  <c r="X9" i="35"/>
  <c r="Y9" i="35" s="1"/>
  <c r="V9" i="35"/>
  <c r="W9" i="35" s="1"/>
  <c r="T9" i="35"/>
  <c r="U9" i="35" s="1"/>
  <c r="R9" i="35"/>
  <c r="S9" i="35" s="1"/>
  <c r="P9" i="35"/>
  <c r="Q9" i="35" s="1"/>
  <c r="N9" i="35"/>
  <c r="O9" i="35" s="1"/>
  <c r="L9" i="35"/>
  <c r="M9" i="35" s="1"/>
  <c r="J9" i="35"/>
  <c r="K9" i="35" s="1"/>
  <c r="AY8" i="35"/>
  <c r="AR8" i="35"/>
  <c r="AO8" i="35"/>
  <c r="AM8" i="35"/>
  <c r="AL8" i="35"/>
  <c r="AJ8" i="35"/>
  <c r="AF8" i="35"/>
  <c r="AE8" i="35"/>
  <c r="AC8" i="35"/>
  <c r="AB8" i="35"/>
  <c r="Y8" i="35"/>
  <c r="X8" i="35"/>
  <c r="V8" i="35"/>
  <c r="W8" i="35" s="1"/>
  <c r="U8" i="35"/>
  <c r="T8" i="35"/>
  <c r="R8" i="35"/>
  <c r="S8" i="35" s="1"/>
  <c r="Q8" i="35"/>
  <c r="P8" i="35"/>
  <c r="O8" i="35"/>
  <c r="N8" i="35"/>
  <c r="M8" i="35"/>
  <c r="L8" i="35"/>
  <c r="J8" i="35"/>
  <c r="K8" i="35" s="1"/>
  <c r="AY7" i="35"/>
  <c r="AR7" i="35"/>
  <c r="AO7" i="35"/>
  <c r="AM7" i="35"/>
  <c r="AL7" i="35"/>
  <c r="AJ7" i="35"/>
  <c r="AE7" i="35"/>
  <c r="AF7" i="35" s="1"/>
  <c r="AC7" i="35"/>
  <c r="AB7" i="35"/>
  <c r="X7" i="35"/>
  <c r="Y7" i="35" s="1"/>
  <c r="V7" i="35"/>
  <c r="W7" i="35" s="1"/>
  <c r="T7" i="35"/>
  <c r="U7" i="35" s="1"/>
  <c r="R7" i="35"/>
  <c r="S7" i="35" s="1"/>
  <c r="P7" i="35"/>
  <c r="Q7" i="35" s="1"/>
  <c r="N7" i="35"/>
  <c r="O7" i="35" s="1"/>
  <c r="L7" i="35"/>
  <c r="M7" i="35" s="1"/>
  <c r="J7" i="35"/>
  <c r="K7" i="35" s="1"/>
  <c r="AY6" i="35"/>
  <c r="AX6" i="35"/>
  <c r="AX14" i="33" s="1"/>
  <c r="AW6" i="35"/>
  <c r="AV6" i="35"/>
  <c r="AU6" i="35"/>
  <c r="AT6" i="35"/>
  <c r="AS6" i="35"/>
  <c r="AR6" i="35"/>
  <c r="AO6" i="35"/>
  <c r="AM6" i="35"/>
  <c r="AL6" i="35"/>
  <c r="AJ6" i="35"/>
  <c r="AE6" i="35"/>
  <c r="AF6" i="35" s="1"/>
  <c r="AC6" i="35"/>
  <c r="AB6" i="35"/>
  <c r="X6" i="35"/>
  <c r="Y6" i="35" s="1"/>
  <c r="V6" i="35"/>
  <c r="W6" i="35" s="1"/>
  <c r="T6" i="35"/>
  <c r="U6" i="35" s="1"/>
  <c r="R6" i="35"/>
  <c r="S6" i="35" s="1"/>
  <c r="P6" i="35"/>
  <c r="Q6" i="35" s="1"/>
  <c r="N6" i="35"/>
  <c r="O6" i="35" s="1"/>
  <c r="L6" i="35"/>
  <c r="M6" i="35" s="1"/>
  <c r="J6" i="35"/>
  <c r="K6" i="35" s="1"/>
  <c r="AY5" i="35"/>
  <c r="AR5" i="35"/>
  <c r="AO5" i="35"/>
  <c r="AC5" i="35"/>
  <c r="AB5" i="35"/>
  <c r="X5" i="35"/>
  <c r="Y5" i="35" s="1"/>
  <c r="V5" i="35"/>
  <c r="W5" i="35" s="1"/>
  <c r="T5" i="35"/>
  <c r="U5" i="35" s="1"/>
  <c r="R5" i="35"/>
  <c r="S5" i="35" s="1"/>
  <c r="P5" i="35"/>
  <c r="Q5" i="35" s="1"/>
  <c r="N5" i="35"/>
  <c r="O5" i="35" s="1"/>
  <c r="M5" i="35"/>
  <c r="L5" i="35"/>
  <c r="J5" i="35"/>
  <c r="K5" i="35" s="1"/>
  <c r="AK3" i="35"/>
  <c r="AI3" i="35"/>
  <c r="AG3" i="35"/>
  <c r="AZ3" i="35"/>
  <c r="AH3" i="35"/>
  <c r="AA3" i="35"/>
  <c r="AR111" i="34"/>
  <c r="AQ111" i="34"/>
  <c r="AP111" i="34"/>
  <c r="AO111" i="34"/>
  <c r="AM111" i="34"/>
  <c r="AL111" i="34"/>
  <c r="AJ111" i="34"/>
  <c r="AF111" i="34"/>
  <c r="AE111" i="34"/>
  <c r="AC111" i="34"/>
  <c r="AB111" i="34"/>
  <c r="Y111" i="34"/>
  <c r="X111" i="34"/>
  <c r="V111" i="34"/>
  <c r="W111" i="34" s="1"/>
  <c r="U111" i="34"/>
  <c r="T111" i="34"/>
  <c r="S111" i="34"/>
  <c r="R111" i="34"/>
  <c r="Q111" i="34"/>
  <c r="P111" i="34"/>
  <c r="N111" i="34"/>
  <c r="O111" i="34" s="1"/>
  <c r="M111" i="34"/>
  <c r="L111" i="34"/>
  <c r="K111" i="34"/>
  <c r="J111" i="34"/>
  <c r="AR110" i="34"/>
  <c r="AQ110" i="34"/>
  <c r="AP110" i="34"/>
  <c r="AO110" i="34"/>
  <c r="AM110" i="34"/>
  <c r="AL110" i="34"/>
  <c r="AJ110" i="34"/>
  <c r="AE110" i="34"/>
  <c r="AF110" i="34" s="1"/>
  <c r="AC110" i="34"/>
  <c r="AB110" i="34"/>
  <c r="X110" i="34"/>
  <c r="Y110" i="34" s="1"/>
  <c r="V110" i="34"/>
  <c r="W110" i="34" s="1"/>
  <c r="T110" i="34"/>
  <c r="U110" i="34" s="1"/>
  <c r="R110" i="34"/>
  <c r="S110" i="34" s="1"/>
  <c r="P110" i="34"/>
  <c r="Q110" i="34" s="1"/>
  <c r="N110" i="34"/>
  <c r="O110" i="34" s="1"/>
  <c r="L110" i="34"/>
  <c r="M110" i="34" s="1"/>
  <c r="J110" i="34"/>
  <c r="K110" i="34" s="1"/>
  <c r="AR109" i="34"/>
  <c r="AQ109" i="34"/>
  <c r="AP109" i="34"/>
  <c r="AO109" i="34"/>
  <c r="AM109" i="34"/>
  <c r="AL109" i="34"/>
  <c r="AJ109" i="34"/>
  <c r="AF109" i="34"/>
  <c r="AE109" i="34"/>
  <c r="AC109" i="34"/>
  <c r="AB109" i="34"/>
  <c r="X109" i="34"/>
  <c r="Y109" i="34" s="1"/>
  <c r="W109" i="34"/>
  <c r="V109" i="34"/>
  <c r="U109" i="34"/>
  <c r="T109" i="34"/>
  <c r="S109" i="34"/>
  <c r="R109" i="34"/>
  <c r="P109" i="34"/>
  <c r="Q109" i="34" s="1"/>
  <c r="O109" i="34"/>
  <c r="N109" i="34"/>
  <c r="M109" i="34"/>
  <c r="L109" i="34"/>
  <c r="K109" i="34"/>
  <c r="J109" i="34"/>
  <c r="AR108" i="34"/>
  <c r="AQ108" i="34"/>
  <c r="AP108" i="34"/>
  <c r="AO108" i="34"/>
  <c r="AM108" i="34"/>
  <c r="AL108" i="34"/>
  <c r="AJ108" i="34"/>
  <c r="AE108" i="34"/>
  <c r="AF108" i="34" s="1"/>
  <c r="AC108" i="34"/>
  <c r="AB108" i="34"/>
  <c r="X108" i="34"/>
  <c r="Y108" i="34" s="1"/>
  <c r="V108" i="34"/>
  <c r="W108" i="34" s="1"/>
  <c r="T108" i="34"/>
  <c r="U108" i="34" s="1"/>
  <c r="S108" i="34"/>
  <c r="R108" i="34"/>
  <c r="P108" i="34"/>
  <c r="Q108" i="34" s="1"/>
  <c r="N108" i="34"/>
  <c r="O108" i="34" s="1"/>
  <c r="L108" i="34"/>
  <c r="M108" i="34" s="1"/>
  <c r="K108" i="34"/>
  <c r="J108" i="34"/>
  <c r="AR107" i="34"/>
  <c r="AQ107" i="34"/>
  <c r="AP107" i="34"/>
  <c r="AO107" i="34"/>
  <c r="AM107" i="34"/>
  <c r="AL107" i="34"/>
  <c r="AJ107" i="34"/>
  <c r="AF107" i="34"/>
  <c r="AE107" i="34"/>
  <c r="AC107" i="34"/>
  <c r="AB107" i="34"/>
  <c r="Y107" i="34"/>
  <c r="X107" i="34"/>
  <c r="W107" i="34"/>
  <c r="V107" i="34"/>
  <c r="U107" i="34"/>
  <c r="T107" i="34"/>
  <c r="R107" i="34"/>
  <c r="S107" i="34" s="1"/>
  <c r="Q107" i="34"/>
  <c r="P107" i="34"/>
  <c r="O107" i="34"/>
  <c r="N107" i="34"/>
  <c r="M107" i="34"/>
  <c r="L107" i="34"/>
  <c r="J107" i="34"/>
  <c r="K107" i="34" s="1"/>
  <c r="AR106" i="34"/>
  <c r="AQ106" i="34"/>
  <c r="AP106" i="34"/>
  <c r="AO106" i="34"/>
  <c r="AM106" i="34"/>
  <c r="AL106" i="34"/>
  <c r="AJ106" i="34"/>
  <c r="AF106" i="34"/>
  <c r="AE106" i="34"/>
  <c r="AC106" i="34"/>
  <c r="AB106" i="34"/>
  <c r="X106" i="34"/>
  <c r="Y106" i="34" s="1"/>
  <c r="V106" i="34"/>
  <c r="W106" i="34" s="1"/>
  <c r="U106" i="34"/>
  <c r="T106" i="34"/>
  <c r="R106" i="34"/>
  <c r="S106" i="34" s="1"/>
  <c r="P106" i="34"/>
  <c r="Q106" i="34" s="1"/>
  <c r="N106" i="34"/>
  <c r="O106" i="34" s="1"/>
  <c r="M106" i="34"/>
  <c r="L106" i="34"/>
  <c r="J106" i="34"/>
  <c r="K106" i="34" s="1"/>
  <c r="AR105" i="34"/>
  <c r="AQ105" i="34"/>
  <c r="AP105" i="34"/>
  <c r="AO105" i="34"/>
  <c r="AM105" i="34"/>
  <c r="AL105" i="34"/>
  <c r="AJ105" i="34"/>
  <c r="AE105" i="34"/>
  <c r="AF105" i="34" s="1"/>
  <c r="AC105" i="34"/>
  <c r="AB105" i="34"/>
  <c r="Y105" i="34"/>
  <c r="X105" i="34"/>
  <c r="W105" i="34"/>
  <c r="V105" i="34"/>
  <c r="T105" i="34"/>
  <c r="U105" i="34" s="1"/>
  <c r="S105" i="34"/>
  <c r="R105" i="34"/>
  <c r="Q105" i="34"/>
  <c r="P105" i="34"/>
  <c r="O105" i="34"/>
  <c r="N105" i="34"/>
  <c r="L105" i="34"/>
  <c r="M105" i="34" s="1"/>
  <c r="K105" i="34"/>
  <c r="J105" i="34"/>
  <c r="AY104" i="34"/>
  <c r="AR104" i="34"/>
  <c r="AQ104" i="34"/>
  <c r="AP104" i="34"/>
  <c r="AO104" i="34"/>
  <c r="AM104" i="34"/>
  <c r="AL104" i="34"/>
  <c r="AJ104" i="34"/>
  <c r="AF104" i="34"/>
  <c r="AE104" i="34"/>
  <c r="AC104" i="34"/>
  <c r="AB104" i="34"/>
  <c r="X104" i="34"/>
  <c r="Y104" i="34" s="1"/>
  <c r="W104" i="34"/>
  <c r="V104" i="34"/>
  <c r="U104" i="34"/>
  <c r="T104" i="34"/>
  <c r="S104" i="34"/>
  <c r="R104" i="34"/>
  <c r="P104" i="34"/>
  <c r="Q104" i="34" s="1"/>
  <c r="O104" i="34"/>
  <c r="N104" i="34"/>
  <c r="M104" i="34"/>
  <c r="L104" i="34"/>
  <c r="K104" i="34"/>
  <c r="J104" i="34"/>
  <c r="AY103" i="34"/>
  <c r="AR103" i="34"/>
  <c r="AQ103" i="34"/>
  <c r="AP103" i="34"/>
  <c r="AO103" i="34"/>
  <c r="AM103" i="34"/>
  <c r="AL103" i="34"/>
  <c r="AJ103" i="34"/>
  <c r="AE103" i="34"/>
  <c r="AF103" i="34" s="1"/>
  <c r="AC103" i="34"/>
  <c r="AB103" i="34"/>
  <c r="Y103" i="34"/>
  <c r="X103" i="34"/>
  <c r="W103" i="34"/>
  <c r="V103" i="34"/>
  <c r="T103" i="34"/>
  <c r="U103" i="34" s="1"/>
  <c r="S103" i="34"/>
  <c r="R103" i="34"/>
  <c r="Q103" i="34"/>
  <c r="P103" i="34"/>
  <c r="O103" i="34"/>
  <c r="N103" i="34"/>
  <c r="L103" i="34"/>
  <c r="M103" i="34" s="1"/>
  <c r="K103" i="34"/>
  <c r="J103" i="34"/>
  <c r="AY102" i="34"/>
  <c r="AR102" i="34"/>
  <c r="AQ102" i="34"/>
  <c r="AP102" i="34"/>
  <c r="AO102" i="34"/>
  <c r="AM102" i="34"/>
  <c r="AL102" i="34"/>
  <c r="AJ102" i="34"/>
  <c r="AF102" i="34"/>
  <c r="AE102" i="34"/>
  <c r="AC102" i="34"/>
  <c r="AB102" i="34"/>
  <c r="X102" i="34"/>
  <c r="Y102" i="34" s="1"/>
  <c r="W102" i="34"/>
  <c r="V102" i="34"/>
  <c r="U102" i="34"/>
  <c r="T102" i="34"/>
  <c r="S102" i="34"/>
  <c r="R102" i="34"/>
  <c r="P102" i="34"/>
  <c r="Q102" i="34" s="1"/>
  <c r="O102" i="34"/>
  <c r="N102" i="34"/>
  <c r="M102" i="34"/>
  <c r="L102" i="34"/>
  <c r="K102" i="34"/>
  <c r="J102" i="34"/>
  <c r="AY101" i="34"/>
  <c r="AR101" i="34"/>
  <c r="AQ101" i="34"/>
  <c r="AP101" i="34"/>
  <c r="AO101" i="34"/>
  <c r="AM101" i="34"/>
  <c r="AL101" i="34"/>
  <c r="AJ101" i="34"/>
  <c r="AE101" i="34"/>
  <c r="AF101" i="34" s="1"/>
  <c r="AC101" i="34"/>
  <c r="AB101" i="34"/>
  <c r="Y101" i="34"/>
  <c r="X101" i="34"/>
  <c r="W101" i="34"/>
  <c r="V101" i="34"/>
  <c r="T101" i="34"/>
  <c r="U101" i="34" s="1"/>
  <c r="S101" i="34"/>
  <c r="R101" i="34"/>
  <c r="Q101" i="34"/>
  <c r="P101" i="34"/>
  <c r="O101" i="34"/>
  <c r="N101" i="34"/>
  <c r="L101" i="34"/>
  <c r="M101" i="34" s="1"/>
  <c r="K101" i="34"/>
  <c r="J101" i="34"/>
  <c r="AY100" i="34"/>
  <c r="AR100" i="34"/>
  <c r="AQ100" i="34"/>
  <c r="AP100" i="34"/>
  <c r="AO100" i="34"/>
  <c r="AM100" i="34"/>
  <c r="AL100" i="34"/>
  <c r="AJ100" i="34"/>
  <c r="AF100" i="34"/>
  <c r="AE100" i="34"/>
  <c r="AC100" i="34"/>
  <c r="AB100" i="34"/>
  <c r="X100" i="34"/>
  <c r="Y100" i="34" s="1"/>
  <c r="W100" i="34"/>
  <c r="V100" i="34"/>
  <c r="U100" i="34"/>
  <c r="T100" i="34"/>
  <c r="S100" i="34"/>
  <c r="R100" i="34"/>
  <c r="P100" i="34"/>
  <c r="Q100" i="34" s="1"/>
  <c r="O100" i="34"/>
  <c r="N100" i="34"/>
  <c r="M100" i="34"/>
  <c r="L100" i="34"/>
  <c r="K100" i="34"/>
  <c r="J100" i="34"/>
  <c r="AY99" i="34"/>
  <c r="AR99" i="34"/>
  <c r="AQ99" i="34"/>
  <c r="AP99" i="34"/>
  <c r="AO99" i="34"/>
  <c r="AM99" i="34"/>
  <c r="AL99" i="34"/>
  <c r="AJ99" i="34"/>
  <c r="AE99" i="34"/>
  <c r="AF99" i="34" s="1"/>
  <c r="AC99" i="34"/>
  <c r="AB99" i="34"/>
  <c r="Y99" i="34"/>
  <c r="X99" i="34"/>
  <c r="W99" i="34"/>
  <c r="V99" i="34"/>
  <c r="T99" i="34"/>
  <c r="U99" i="34" s="1"/>
  <c r="S99" i="34"/>
  <c r="R99" i="34"/>
  <c r="Q99" i="34"/>
  <c r="P99" i="34"/>
  <c r="O99" i="34"/>
  <c r="N99" i="34"/>
  <c r="L99" i="34"/>
  <c r="M99" i="34" s="1"/>
  <c r="K99" i="34"/>
  <c r="J99" i="34"/>
  <c r="AY98" i="34"/>
  <c r="AR98" i="34"/>
  <c r="AO98" i="34"/>
  <c r="AM98" i="34"/>
  <c r="AL98" i="34"/>
  <c r="AJ98" i="34"/>
  <c r="AE98" i="34"/>
  <c r="AF98" i="34" s="1"/>
  <c r="AC98" i="34"/>
  <c r="AB98" i="34"/>
  <c r="X98" i="34"/>
  <c r="Y98" i="34" s="1"/>
  <c r="V98" i="34"/>
  <c r="W98" i="34" s="1"/>
  <c r="T98" i="34"/>
  <c r="U98" i="34" s="1"/>
  <c r="R98" i="34"/>
  <c r="S98" i="34" s="1"/>
  <c r="P98" i="34"/>
  <c r="Q98" i="34" s="1"/>
  <c r="O98" i="34"/>
  <c r="N98" i="34"/>
  <c r="M98" i="34"/>
  <c r="L98" i="34"/>
  <c r="K98" i="34"/>
  <c r="J98" i="34"/>
  <c r="AY97" i="34"/>
  <c r="AR97" i="34"/>
  <c r="AO97" i="34"/>
  <c r="AM97" i="34"/>
  <c r="AL97" i="34"/>
  <c r="AJ97" i="34"/>
  <c r="AE97" i="34"/>
  <c r="AF97" i="34" s="1"/>
  <c r="AC97" i="34"/>
  <c r="AB97" i="34"/>
  <c r="Y97" i="34"/>
  <c r="X97" i="34"/>
  <c r="W97" i="34"/>
  <c r="V97" i="34"/>
  <c r="T97" i="34"/>
  <c r="U97" i="34" s="1"/>
  <c r="R97" i="34"/>
  <c r="S97" i="34" s="1"/>
  <c r="P97" i="34"/>
  <c r="Q97" i="34" s="1"/>
  <c r="N97" i="34"/>
  <c r="O97" i="34" s="1"/>
  <c r="L97" i="34"/>
  <c r="M97" i="34" s="1"/>
  <c r="K97" i="34"/>
  <c r="J97" i="34"/>
  <c r="AY96" i="34"/>
  <c r="AR96" i="34"/>
  <c r="AO96" i="34"/>
  <c r="AM96" i="34"/>
  <c r="AL96" i="34"/>
  <c r="AJ96" i="34"/>
  <c r="AF96" i="34"/>
  <c r="AE96" i="34"/>
  <c r="AC96" i="34"/>
  <c r="AB96" i="34"/>
  <c r="X96" i="34"/>
  <c r="Y96" i="34" s="1"/>
  <c r="V96" i="34"/>
  <c r="W96" i="34" s="1"/>
  <c r="U96" i="34"/>
  <c r="T96" i="34"/>
  <c r="R96" i="34"/>
  <c r="S96" i="34" s="1"/>
  <c r="P96" i="34"/>
  <c r="Q96" i="34" s="1"/>
  <c r="O96" i="34"/>
  <c r="N96" i="34"/>
  <c r="M96" i="34"/>
  <c r="L96" i="34"/>
  <c r="K96" i="34"/>
  <c r="J96" i="34"/>
  <c r="AY95" i="34"/>
  <c r="AR95" i="34"/>
  <c r="AO95" i="34"/>
  <c r="AM95" i="34"/>
  <c r="AL95" i="34"/>
  <c r="AJ95" i="34"/>
  <c r="AE95" i="34"/>
  <c r="AF95" i="34" s="1"/>
  <c r="AC95" i="34"/>
  <c r="AB95" i="34"/>
  <c r="Y95" i="34"/>
  <c r="X95" i="34"/>
  <c r="W95" i="34"/>
  <c r="V95" i="34"/>
  <c r="T95" i="34"/>
  <c r="U95" i="34" s="1"/>
  <c r="R95" i="34"/>
  <c r="S95" i="34" s="1"/>
  <c r="P95" i="34"/>
  <c r="Q95" i="34" s="1"/>
  <c r="N95" i="34"/>
  <c r="O95" i="34" s="1"/>
  <c r="L95" i="34"/>
  <c r="M95" i="34" s="1"/>
  <c r="K95" i="34"/>
  <c r="J95" i="34"/>
  <c r="AY94" i="34"/>
  <c r="AR94" i="34"/>
  <c r="AO94" i="34"/>
  <c r="AM94" i="34"/>
  <c r="AL94" i="34"/>
  <c r="AJ94" i="34"/>
  <c r="AF94" i="34"/>
  <c r="AE94" i="34"/>
  <c r="AC94" i="34"/>
  <c r="AB94" i="34"/>
  <c r="X94" i="34"/>
  <c r="Y94" i="34" s="1"/>
  <c r="V94" i="34"/>
  <c r="W94" i="34" s="1"/>
  <c r="U94" i="34"/>
  <c r="T94" i="34"/>
  <c r="S94" i="34"/>
  <c r="R94" i="34"/>
  <c r="P94" i="34"/>
  <c r="Q94" i="34" s="1"/>
  <c r="N94" i="34"/>
  <c r="O94" i="34" s="1"/>
  <c r="L94" i="34"/>
  <c r="M94" i="34" s="1"/>
  <c r="K94" i="34"/>
  <c r="J94" i="34"/>
  <c r="AY93" i="34"/>
  <c r="AR93" i="34"/>
  <c r="AO93" i="34"/>
  <c r="AM93" i="34"/>
  <c r="AL93" i="34"/>
  <c r="AJ93" i="34"/>
  <c r="AE93" i="34"/>
  <c r="AF93" i="34" s="1"/>
  <c r="AC93" i="34"/>
  <c r="AB93" i="34"/>
  <c r="X93" i="34"/>
  <c r="Y93" i="34" s="1"/>
  <c r="V93" i="34"/>
  <c r="W93" i="34" s="1"/>
  <c r="T93" i="34"/>
  <c r="U93" i="34" s="1"/>
  <c r="S93" i="34"/>
  <c r="R93" i="34"/>
  <c r="P93" i="34"/>
  <c r="Q93" i="34" s="1"/>
  <c r="O93" i="34"/>
  <c r="N93" i="34"/>
  <c r="L93" i="34"/>
  <c r="M93" i="34" s="1"/>
  <c r="J93" i="34"/>
  <c r="K93" i="34" s="1"/>
  <c r="AY92" i="34"/>
  <c r="AR92" i="34"/>
  <c r="AO92" i="34"/>
  <c r="AM92" i="34"/>
  <c r="AL92" i="34"/>
  <c r="AJ92" i="34"/>
  <c r="AF92" i="34"/>
  <c r="AE92" i="34"/>
  <c r="AC92" i="34"/>
  <c r="AB92" i="34"/>
  <c r="X92" i="34"/>
  <c r="Y92" i="34" s="1"/>
  <c r="V92" i="34"/>
  <c r="W92" i="34" s="1"/>
  <c r="T92" i="34"/>
  <c r="U92" i="34" s="1"/>
  <c r="S92" i="34"/>
  <c r="R92" i="34"/>
  <c r="P92" i="34"/>
  <c r="Q92" i="34" s="1"/>
  <c r="N92" i="34"/>
  <c r="O92" i="34" s="1"/>
  <c r="L92" i="34"/>
  <c r="M92" i="34" s="1"/>
  <c r="J92" i="34"/>
  <c r="K92" i="34" s="1"/>
  <c r="AY91" i="34"/>
  <c r="AR91" i="34"/>
  <c r="AO91" i="34"/>
  <c r="AM91" i="34"/>
  <c r="AL91" i="34"/>
  <c r="AJ91" i="34"/>
  <c r="AE91" i="34"/>
  <c r="AF91" i="34" s="1"/>
  <c r="AC91" i="34"/>
  <c r="AB91" i="34"/>
  <c r="X91" i="34"/>
  <c r="Y91" i="34" s="1"/>
  <c r="V91" i="34"/>
  <c r="W91" i="34" s="1"/>
  <c r="T91" i="34"/>
  <c r="U91" i="34" s="1"/>
  <c r="R91" i="34"/>
  <c r="S91" i="34" s="1"/>
  <c r="P91" i="34"/>
  <c r="Q91" i="34" s="1"/>
  <c r="N91" i="34"/>
  <c r="O91" i="34" s="1"/>
  <c r="L91" i="34"/>
  <c r="M91" i="34" s="1"/>
  <c r="J91" i="34"/>
  <c r="K91" i="34" s="1"/>
  <c r="AY90" i="34"/>
  <c r="AR90" i="34"/>
  <c r="AO90" i="34"/>
  <c r="AM90" i="34"/>
  <c r="AL90" i="34"/>
  <c r="AJ90" i="34"/>
  <c r="AF90" i="34"/>
  <c r="AE90" i="34"/>
  <c r="AC90" i="34"/>
  <c r="AB90" i="34"/>
  <c r="X90" i="34"/>
  <c r="Y90" i="34" s="1"/>
  <c r="V90" i="34"/>
  <c r="W90" i="34" s="1"/>
  <c r="T90" i="34"/>
  <c r="U90" i="34" s="1"/>
  <c r="R90" i="34"/>
  <c r="S90" i="34" s="1"/>
  <c r="P90" i="34"/>
  <c r="Q90" i="34" s="1"/>
  <c r="O90" i="34"/>
  <c r="N90" i="34"/>
  <c r="M90" i="34"/>
  <c r="L90" i="34"/>
  <c r="J90" i="34"/>
  <c r="K90" i="34" s="1"/>
  <c r="AY89" i="34"/>
  <c r="AR89" i="34"/>
  <c r="AO89" i="34"/>
  <c r="AM89" i="34"/>
  <c r="AL89" i="34"/>
  <c r="AJ89" i="34"/>
  <c r="AE89" i="34"/>
  <c r="AF89" i="34" s="1"/>
  <c r="AC89" i="34"/>
  <c r="AB89" i="34"/>
  <c r="Y89" i="34"/>
  <c r="X89" i="34"/>
  <c r="W89" i="34"/>
  <c r="V89" i="34"/>
  <c r="T89" i="34"/>
  <c r="U89" i="34" s="1"/>
  <c r="R89" i="34"/>
  <c r="S89" i="34" s="1"/>
  <c r="P89" i="34"/>
  <c r="Q89" i="34" s="1"/>
  <c r="N89" i="34"/>
  <c r="O89" i="34" s="1"/>
  <c r="L89" i="34"/>
  <c r="M89" i="34" s="1"/>
  <c r="J89" i="34"/>
  <c r="K89" i="34" s="1"/>
  <c r="AY88" i="34"/>
  <c r="AR88" i="34"/>
  <c r="AO88" i="34"/>
  <c r="AM88" i="34"/>
  <c r="AL88" i="34"/>
  <c r="AJ88" i="34"/>
  <c r="AE88" i="34"/>
  <c r="AF88" i="34" s="1"/>
  <c r="AC88" i="34"/>
  <c r="AB88" i="34"/>
  <c r="X88" i="34"/>
  <c r="Y88" i="34" s="1"/>
  <c r="W88" i="34"/>
  <c r="V88" i="34"/>
  <c r="U88" i="34"/>
  <c r="T88" i="34"/>
  <c r="S88" i="34"/>
  <c r="R88" i="34"/>
  <c r="P88" i="34"/>
  <c r="Q88" i="34" s="1"/>
  <c r="N88" i="34"/>
  <c r="O88" i="34" s="1"/>
  <c r="L88" i="34"/>
  <c r="M88" i="34" s="1"/>
  <c r="J88" i="34"/>
  <c r="K88" i="34" s="1"/>
  <c r="AY87" i="34"/>
  <c r="AR87" i="34"/>
  <c r="AO87" i="34"/>
  <c r="AM87" i="34"/>
  <c r="AL87" i="34"/>
  <c r="AJ87" i="34"/>
  <c r="AE87" i="34"/>
  <c r="AF87" i="34" s="1"/>
  <c r="AC87" i="34"/>
  <c r="AB87" i="34"/>
  <c r="X87" i="34"/>
  <c r="Y87" i="34" s="1"/>
  <c r="V87" i="34"/>
  <c r="W87" i="34" s="1"/>
  <c r="T87" i="34"/>
  <c r="U87" i="34" s="1"/>
  <c r="R87" i="34"/>
  <c r="S87" i="34" s="1"/>
  <c r="P87" i="34"/>
  <c r="Q87" i="34" s="1"/>
  <c r="O87" i="34"/>
  <c r="N87" i="34"/>
  <c r="L87" i="34"/>
  <c r="M87" i="34" s="1"/>
  <c r="J87" i="34"/>
  <c r="K87" i="34" s="1"/>
  <c r="AY86" i="34"/>
  <c r="AR86" i="34"/>
  <c r="AO86" i="34"/>
  <c r="AM86" i="34"/>
  <c r="AL86" i="34"/>
  <c r="AJ86" i="34"/>
  <c r="AF86" i="34"/>
  <c r="AE86" i="34"/>
  <c r="AC86" i="34"/>
  <c r="AB86" i="34"/>
  <c r="X86" i="34"/>
  <c r="Y86" i="34" s="1"/>
  <c r="V86" i="34"/>
  <c r="W86" i="34" s="1"/>
  <c r="T86" i="34"/>
  <c r="U86" i="34" s="1"/>
  <c r="R86" i="34"/>
  <c r="S86" i="34" s="1"/>
  <c r="P86" i="34"/>
  <c r="Q86" i="34" s="1"/>
  <c r="N86" i="34"/>
  <c r="O86" i="34" s="1"/>
  <c r="L86" i="34"/>
  <c r="M86" i="34" s="1"/>
  <c r="J86" i="34"/>
  <c r="K86" i="34" s="1"/>
  <c r="AY85" i="34"/>
  <c r="AR85" i="34"/>
  <c r="AO85" i="34"/>
  <c r="AM85" i="34"/>
  <c r="AL85" i="34"/>
  <c r="AJ85" i="34"/>
  <c r="AE85" i="34"/>
  <c r="AF85" i="34" s="1"/>
  <c r="AC85" i="34"/>
  <c r="AB85" i="34"/>
  <c r="X85" i="34"/>
  <c r="Y85" i="34" s="1"/>
  <c r="V85" i="34"/>
  <c r="W85" i="34" s="1"/>
  <c r="T85" i="34"/>
  <c r="U85" i="34" s="1"/>
  <c r="R85" i="34"/>
  <c r="S85" i="34" s="1"/>
  <c r="P85" i="34"/>
  <c r="Q85" i="34" s="1"/>
  <c r="N85" i="34"/>
  <c r="O85" i="34" s="1"/>
  <c r="L85" i="34"/>
  <c r="M85" i="34" s="1"/>
  <c r="J85" i="34"/>
  <c r="K85" i="34" s="1"/>
  <c r="AY84" i="34"/>
  <c r="AR84" i="34"/>
  <c r="AO84" i="34"/>
  <c r="AM84" i="34"/>
  <c r="AL84" i="34"/>
  <c r="AJ84" i="34"/>
  <c r="AE84" i="34"/>
  <c r="AF84" i="34" s="1"/>
  <c r="AC84" i="34"/>
  <c r="AB84" i="34"/>
  <c r="X84" i="34"/>
  <c r="Y84" i="34" s="1"/>
  <c r="W84" i="34"/>
  <c r="V84" i="34"/>
  <c r="T84" i="34"/>
  <c r="U84" i="34" s="1"/>
  <c r="R84" i="34"/>
  <c r="S84" i="34" s="1"/>
  <c r="P84" i="34"/>
  <c r="Q84" i="34" s="1"/>
  <c r="O84" i="34"/>
  <c r="N84" i="34"/>
  <c r="L84" i="34"/>
  <c r="M84" i="34" s="1"/>
  <c r="J84" i="34"/>
  <c r="K84" i="34" s="1"/>
  <c r="AY83" i="34"/>
  <c r="AR83" i="34"/>
  <c r="AO83" i="34"/>
  <c r="AM83" i="34"/>
  <c r="AL83" i="34"/>
  <c r="AJ83" i="34"/>
  <c r="AE83" i="34"/>
  <c r="AF83" i="34" s="1"/>
  <c r="AC83" i="34"/>
  <c r="AB83" i="34"/>
  <c r="Y83" i="34"/>
  <c r="X83" i="34"/>
  <c r="V83" i="34"/>
  <c r="W83" i="34" s="1"/>
  <c r="T83" i="34"/>
  <c r="U83" i="34" s="1"/>
  <c r="S83" i="34"/>
  <c r="R83" i="34"/>
  <c r="Q83" i="34"/>
  <c r="P83" i="34"/>
  <c r="N83" i="34"/>
  <c r="O83" i="34" s="1"/>
  <c r="L83" i="34"/>
  <c r="M83" i="34" s="1"/>
  <c r="J83" i="34"/>
  <c r="K83" i="34" s="1"/>
  <c r="AY82" i="34"/>
  <c r="AR82" i="34"/>
  <c r="AO82" i="34"/>
  <c r="AM82" i="34"/>
  <c r="AL82" i="34"/>
  <c r="AJ82" i="34"/>
  <c r="AE82" i="34"/>
  <c r="AF82" i="34" s="1"/>
  <c r="AC82" i="34"/>
  <c r="AB82" i="34"/>
  <c r="Y82" i="34"/>
  <c r="X82" i="34"/>
  <c r="V82" i="34"/>
  <c r="W82" i="34" s="1"/>
  <c r="T82" i="34"/>
  <c r="U82" i="34" s="1"/>
  <c r="R82" i="34"/>
  <c r="S82" i="34" s="1"/>
  <c r="Q82" i="34"/>
  <c r="P82" i="34"/>
  <c r="O82" i="34"/>
  <c r="N82" i="34"/>
  <c r="L82" i="34"/>
  <c r="M82" i="34" s="1"/>
  <c r="J82" i="34"/>
  <c r="K82" i="34" s="1"/>
  <c r="AY81" i="34"/>
  <c r="AR81" i="34"/>
  <c r="AO81" i="34"/>
  <c r="AM81" i="34"/>
  <c r="AL81" i="34"/>
  <c r="AJ81" i="34"/>
  <c r="AF81" i="34"/>
  <c r="AE81" i="34"/>
  <c r="AC81" i="34"/>
  <c r="AB81" i="34"/>
  <c r="Y81" i="34"/>
  <c r="X81" i="34"/>
  <c r="V81" i="34"/>
  <c r="W81" i="34" s="1"/>
  <c r="T81" i="34"/>
  <c r="U81" i="34" s="1"/>
  <c r="R81" i="34"/>
  <c r="S81" i="34" s="1"/>
  <c r="Q81" i="34"/>
  <c r="P81" i="34"/>
  <c r="N81" i="34"/>
  <c r="O81" i="34" s="1"/>
  <c r="L81" i="34"/>
  <c r="M81" i="34" s="1"/>
  <c r="K81" i="34"/>
  <c r="J81" i="34"/>
  <c r="AY80" i="34"/>
  <c r="AR80" i="34"/>
  <c r="AO80" i="34"/>
  <c r="AM80" i="34"/>
  <c r="AL80" i="34"/>
  <c r="AJ80" i="34"/>
  <c r="AF80" i="34"/>
  <c r="AE80" i="34"/>
  <c r="AC80" i="34"/>
  <c r="AB80" i="34"/>
  <c r="Y80" i="34"/>
  <c r="X80" i="34"/>
  <c r="V80" i="34"/>
  <c r="W80" i="34" s="1"/>
  <c r="U80" i="34"/>
  <c r="T80" i="34"/>
  <c r="R80" i="34"/>
  <c r="S80" i="34" s="1"/>
  <c r="Q80" i="34"/>
  <c r="P80" i="34"/>
  <c r="N80" i="34"/>
  <c r="O80" i="34" s="1"/>
  <c r="L80" i="34"/>
  <c r="M80" i="34" s="1"/>
  <c r="J80" i="34"/>
  <c r="K80" i="34" s="1"/>
  <c r="AY79" i="34"/>
  <c r="AR79" i="34"/>
  <c r="AO79" i="34"/>
  <c r="AM79" i="34"/>
  <c r="AL79" i="34"/>
  <c r="AJ79" i="34"/>
  <c r="AF79" i="34"/>
  <c r="AE79" i="34"/>
  <c r="AC79" i="34"/>
  <c r="AB79" i="34"/>
  <c r="Y79" i="34"/>
  <c r="X79" i="34"/>
  <c r="V79" i="34"/>
  <c r="W79" i="34" s="1"/>
  <c r="T79" i="34"/>
  <c r="U79" i="34" s="1"/>
  <c r="R79" i="34"/>
  <c r="S79" i="34" s="1"/>
  <c r="Q79" i="34"/>
  <c r="P79" i="34"/>
  <c r="N79" i="34"/>
  <c r="O79" i="34" s="1"/>
  <c r="L79" i="34"/>
  <c r="M79" i="34" s="1"/>
  <c r="K79" i="34"/>
  <c r="J79" i="34"/>
  <c r="AY78" i="34"/>
  <c r="AR78" i="34"/>
  <c r="AO78" i="34"/>
  <c r="AM78" i="34"/>
  <c r="AL78" i="34"/>
  <c r="AJ78" i="34"/>
  <c r="AF78" i="34"/>
  <c r="AE78" i="34"/>
  <c r="AC78" i="34"/>
  <c r="AB78" i="34"/>
  <c r="Y78" i="34"/>
  <c r="X78" i="34"/>
  <c r="V78" i="34"/>
  <c r="W78" i="34" s="1"/>
  <c r="U78" i="34"/>
  <c r="T78" i="34"/>
  <c r="R78" i="34"/>
  <c r="S78" i="34" s="1"/>
  <c r="Q78" i="34"/>
  <c r="P78" i="34"/>
  <c r="N78" i="34"/>
  <c r="O78" i="34" s="1"/>
  <c r="L78" i="34"/>
  <c r="M78" i="34" s="1"/>
  <c r="J78" i="34"/>
  <c r="K78" i="34" s="1"/>
  <c r="AY77" i="34"/>
  <c r="AR77" i="34"/>
  <c r="AO77" i="34"/>
  <c r="AM77" i="34"/>
  <c r="AL77" i="34"/>
  <c r="AJ77" i="34"/>
  <c r="AE77" i="34"/>
  <c r="AF77" i="34" s="1"/>
  <c r="AC77" i="34"/>
  <c r="AB77" i="34"/>
  <c r="X77" i="34"/>
  <c r="Y77" i="34" s="1"/>
  <c r="V77" i="34"/>
  <c r="W77" i="34" s="1"/>
  <c r="U77" i="34"/>
  <c r="T77" i="34"/>
  <c r="S77" i="34"/>
  <c r="R77" i="34"/>
  <c r="Q77" i="34"/>
  <c r="P77" i="34"/>
  <c r="N77" i="34"/>
  <c r="O77" i="34" s="1"/>
  <c r="L77" i="34"/>
  <c r="M77" i="34" s="1"/>
  <c r="J77" i="34"/>
  <c r="K77" i="34" s="1"/>
  <c r="AY76" i="34"/>
  <c r="AR76" i="34"/>
  <c r="AO76" i="34"/>
  <c r="AM76" i="34"/>
  <c r="AL76" i="34"/>
  <c r="AJ76" i="34"/>
  <c r="AE76" i="34"/>
  <c r="AF76" i="34" s="1"/>
  <c r="AC76" i="34"/>
  <c r="AB76" i="34"/>
  <c r="X76" i="34"/>
  <c r="Y76" i="34" s="1"/>
  <c r="V76" i="34"/>
  <c r="W76" i="34" s="1"/>
  <c r="T76" i="34"/>
  <c r="U76" i="34" s="1"/>
  <c r="R76" i="34"/>
  <c r="S76" i="34" s="1"/>
  <c r="Q76" i="34"/>
  <c r="P76" i="34"/>
  <c r="N76" i="34"/>
  <c r="O76" i="34" s="1"/>
  <c r="M76" i="34"/>
  <c r="L76" i="34"/>
  <c r="J76" i="34"/>
  <c r="K76" i="34" s="1"/>
  <c r="AY75" i="34"/>
  <c r="AR75" i="34"/>
  <c r="AO75" i="34"/>
  <c r="AM75" i="34"/>
  <c r="AL75" i="34"/>
  <c r="AJ75" i="34"/>
  <c r="AF75" i="34"/>
  <c r="AE75" i="34"/>
  <c r="AC75" i="34"/>
  <c r="AB75" i="34"/>
  <c r="X75" i="34"/>
  <c r="Y75" i="34" s="1"/>
  <c r="V75" i="34"/>
  <c r="W75" i="34" s="1"/>
  <c r="T75" i="34"/>
  <c r="U75" i="34" s="1"/>
  <c r="S75" i="34"/>
  <c r="R75" i="34"/>
  <c r="P75" i="34"/>
  <c r="Q75" i="34" s="1"/>
  <c r="N75" i="34"/>
  <c r="O75" i="34" s="1"/>
  <c r="M75" i="34"/>
  <c r="L75" i="34"/>
  <c r="K75" i="34"/>
  <c r="J75" i="34"/>
  <c r="AY74" i="34"/>
  <c r="AR74" i="34"/>
  <c r="AO74" i="34"/>
  <c r="AM74" i="34"/>
  <c r="AL74" i="34"/>
  <c r="AJ74" i="34"/>
  <c r="AF74" i="34"/>
  <c r="AE74" i="34"/>
  <c r="AC74" i="34"/>
  <c r="AB74" i="34"/>
  <c r="X74" i="34"/>
  <c r="Y74" i="34" s="1"/>
  <c r="W74" i="34"/>
  <c r="V74" i="34"/>
  <c r="U74" i="34"/>
  <c r="T74" i="34"/>
  <c r="R74" i="34"/>
  <c r="S74" i="34" s="1"/>
  <c r="P74" i="34"/>
  <c r="Q74" i="34" s="1"/>
  <c r="N74" i="34"/>
  <c r="O74" i="34" s="1"/>
  <c r="L74" i="34"/>
  <c r="M74" i="34" s="1"/>
  <c r="J74" i="34"/>
  <c r="K74" i="34" s="1"/>
  <c r="AY73" i="34"/>
  <c r="AR73" i="34"/>
  <c r="AO73" i="34"/>
  <c r="AM73" i="34"/>
  <c r="AL73" i="34"/>
  <c r="AJ73" i="34"/>
  <c r="AF73" i="34"/>
  <c r="AE73" i="34"/>
  <c r="AC73" i="34"/>
  <c r="AB73" i="34"/>
  <c r="X73" i="34"/>
  <c r="Y73" i="34" s="1"/>
  <c r="V73" i="34"/>
  <c r="W73" i="34" s="1"/>
  <c r="U73" i="34"/>
  <c r="T73" i="34"/>
  <c r="S73" i="34"/>
  <c r="R73" i="34"/>
  <c r="P73" i="34"/>
  <c r="Q73" i="34" s="1"/>
  <c r="N73" i="34"/>
  <c r="O73" i="34" s="1"/>
  <c r="L73" i="34"/>
  <c r="M73" i="34" s="1"/>
  <c r="K73" i="34"/>
  <c r="J73" i="34"/>
  <c r="AY72" i="34"/>
  <c r="AR72" i="34"/>
  <c r="AO72" i="34"/>
  <c r="AM72" i="34"/>
  <c r="AL72" i="34"/>
  <c r="AJ72" i="34"/>
  <c r="AF72" i="34"/>
  <c r="AE72" i="34"/>
  <c r="AC72" i="34"/>
  <c r="AB72" i="34"/>
  <c r="X72" i="34"/>
  <c r="Y72" i="34" s="1"/>
  <c r="V72" i="34"/>
  <c r="W72" i="34" s="1"/>
  <c r="U72" i="34"/>
  <c r="T72" i="34"/>
  <c r="R72" i="34"/>
  <c r="S72" i="34" s="1"/>
  <c r="P72" i="34"/>
  <c r="Q72" i="34" s="1"/>
  <c r="O72" i="34"/>
  <c r="N72" i="34"/>
  <c r="M72" i="34"/>
  <c r="L72" i="34"/>
  <c r="J72" i="34"/>
  <c r="K72" i="34" s="1"/>
  <c r="AY71" i="34"/>
  <c r="AR71" i="34"/>
  <c r="AO71" i="34"/>
  <c r="AM71" i="34"/>
  <c r="AL71" i="34"/>
  <c r="AJ71" i="34"/>
  <c r="AF71" i="34"/>
  <c r="AE71" i="34"/>
  <c r="AC71" i="34"/>
  <c r="AB71" i="34"/>
  <c r="X71" i="34"/>
  <c r="Y71" i="34" s="1"/>
  <c r="V71" i="34"/>
  <c r="W71" i="34" s="1"/>
  <c r="U71" i="34"/>
  <c r="T71" i="34"/>
  <c r="R71" i="34"/>
  <c r="S71" i="34" s="1"/>
  <c r="P71" i="34"/>
  <c r="Q71" i="34" s="1"/>
  <c r="N71" i="34"/>
  <c r="O71" i="34" s="1"/>
  <c r="M71" i="34"/>
  <c r="L71" i="34"/>
  <c r="K71" i="34"/>
  <c r="J71" i="34"/>
  <c r="AY70" i="34"/>
  <c r="AR70" i="34"/>
  <c r="AO70" i="34"/>
  <c r="AM70" i="34"/>
  <c r="AL70" i="34"/>
  <c r="AJ70" i="34"/>
  <c r="AF70" i="34"/>
  <c r="AE70" i="34"/>
  <c r="AC70" i="34"/>
  <c r="AB70" i="34"/>
  <c r="Y70" i="34"/>
  <c r="X70" i="34"/>
  <c r="W70" i="34"/>
  <c r="V70" i="34"/>
  <c r="U70" i="34"/>
  <c r="T70" i="34"/>
  <c r="R70" i="34"/>
  <c r="S70" i="34" s="1"/>
  <c r="P70" i="34"/>
  <c r="Q70" i="34" s="1"/>
  <c r="N70" i="34"/>
  <c r="O70" i="34" s="1"/>
  <c r="L70" i="34"/>
  <c r="M70" i="34" s="1"/>
  <c r="J70" i="34"/>
  <c r="K70" i="34" s="1"/>
  <c r="AY69" i="34"/>
  <c r="AR69" i="34"/>
  <c r="AO69" i="34"/>
  <c r="AM69" i="34"/>
  <c r="AL69" i="34"/>
  <c r="AJ69" i="34"/>
  <c r="AF69" i="34"/>
  <c r="AE69" i="34"/>
  <c r="AC69" i="34"/>
  <c r="AB69" i="34"/>
  <c r="X69" i="34"/>
  <c r="Y69" i="34" s="1"/>
  <c r="V69" i="34"/>
  <c r="W69" i="34" s="1"/>
  <c r="T69" i="34"/>
  <c r="U69" i="34" s="1"/>
  <c r="S69" i="34"/>
  <c r="R69" i="34"/>
  <c r="P69" i="34"/>
  <c r="Q69" i="34" s="1"/>
  <c r="N69" i="34"/>
  <c r="O69" i="34" s="1"/>
  <c r="L69" i="34"/>
  <c r="M69" i="34" s="1"/>
  <c r="J69" i="34"/>
  <c r="K69" i="34" s="1"/>
  <c r="AY68" i="34"/>
  <c r="AR68" i="34"/>
  <c r="AO68" i="34"/>
  <c r="AM68" i="34"/>
  <c r="AL68" i="34"/>
  <c r="AJ68" i="34"/>
  <c r="AE68" i="34"/>
  <c r="AF68" i="34" s="1"/>
  <c r="AC68" i="34"/>
  <c r="AB68" i="34"/>
  <c r="Y68" i="34"/>
  <c r="X68" i="34"/>
  <c r="V68" i="34"/>
  <c r="W68" i="34" s="1"/>
  <c r="T68" i="34"/>
  <c r="U68" i="34" s="1"/>
  <c r="R68" i="34"/>
  <c r="S68" i="34" s="1"/>
  <c r="Q68" i="34"/>
  <c r="P68" i="34"/>
  <c r="N68" i="34"/>
  <c r="O68" i="34" s="1"/>
  <c r="L68" i="34"/>
  <c r="M68" i="34" s="1"/>
  <c r="J68" i="34"/>
  <c r="K68" i="34" s="1"/>
  <c r="AY67" i="34"/>
  <c r="AR67" i="34"/>
  <c r="AO67" i="34"/>
  <c r="AM67" i="34"/>
  <c r="AL67" i="34"/>
  <c r="AJ67" i="34"/>
  <c r="AF67" i="34"/>
  <c r="AE67" i="34"/>
  <c r="AC67" i="34"/>
  <c r="AB67" i="34"/>
  <c r="X67" i="34"/>
  <c r="Y67" i="34" s="1"/>
  <c r="V67" i="34"/>
  <c r="W67" i="34" s="1"/>
  <c r="T67" i="34"/>
  <c r="U67" i="34" s="1"/>
  <c r="R67" i="34"/>
  <c r="S67" i="34" s="1"/>
  <c r="P67" i="34"/>
  <c r="Q67" i="34" s="1"/>
  <c r="N67" i="34"/>
  <c r="O67" i="34" s="1"/>
  <c r="L67" i="34"/>
  <c r="M67" i="34" s="1"/>
  <c r="J67" i="34"/>
  <c r="K67" i="34" s="1"/>
  <c r="AY66" i="34"/>
  <c r="AR66" i="34"/>
  <c r="AO66" i="34"/>
  <c r="AM66" i="34"/>
  <c r="AL66" i="34"/>
  <c r="AJ66" i="34"/>
  <c r="AE66" i="34"/>
  <c r="AF66" i="34" s="1"/>
  <c r="AC66" i="34"/>
  <c r="AB66" i="34"/>
  <c r="Y66" i="34"/>
  <c r="X66" i="34"/>
  <c r="W66" i="34"/>
  <c r="V66" i="34"/>
  <c r="T66" i="34"/>
  <c r="U66" i="34" s="1"/>
  <c r="R66" i="34"/>
  <c r="S66" i="34" s="1"/>
  <c r="Q66" i="34"/>
  <c r="P66" i="34"/>
  <c r="O66" i="34"/>
  <c r="N66" i="34"/>
  <c r="L66" i="34"/>
  <c r="M66" i="34" s="1"/>
  <c r="J66" i="34"/>
  <c r="K66" i="34" s="1"/>
  <c r="AY65" i="34"/>
  <c r="AR65" i="34"/>
  <c r="AO65" i="34"/>
  <c r="AM65" i="34"/>
  <c r="AL65" i="34"/>
  <c r="AJ65" i="34"/>
  <c r="AE65" i="34"/>
  <c r="AF65" i="34" s="1"/>
  <c r="AC65" i="34"/>
  <c r="AB65" i="34"/>
  <c r="X65" i="34"/>
  <c r="Y65" i="34" s="1"/>
  <c r="V65" i="34"/>
  <c r="W65" i="34" s="1"/>
  <c r="U65" i="34"/>
  <c r="T65" i="34"/>
  <c r="R65" i="34"/>
  <c r="S65" i="34" s="1"/>
  <c r="P65" i="34"/>
  <c r="Q65" i="34" s="1"/>
  <c r="O65" i="34"/>
  <c r="N65" i="34"/>
  <c r="M65" i="34"/>
  <c r="L65" i="34"/>
  <c r="K65" i="34"/>
  <c r="J65" i="34"/>
  <c r="AY64" i="34"/>
  <c r="AR64" i="34"/>
  <c r="AO64" i="34"/>
  <c r="AM64" i="34"/>
  <c r="AL64" i="34"/>
  <c r="AJ64" i="34"/>
  <c r="AE64" i="34"/>
  <c r="AF64" i="34" s="1"/>
  <c r="AC64" i="34"/>
  <c r="AB64" i="34"/>
  <c r="X64" i="34"/>
  <c r="Y64" i="34" s="1"/>
  <c r="V64" i="34"/>
  <c r="W64" i="34" s="1"/>
  <c r="T64" i="34"/>
  <c r="U64" i="34" s="1"/>
  <c r="S64" i="34"/>
  <c r="R64" i="34"/>
  <c r="P64" i="34"/>
  <c r="Q64" i="34" s="1"/>
  <c r="O64" i="34"/>
  <c r="N64" i="34"/>
  <c r="L64" i="34"/>
  <c r="M64" i="34" s="1"/>
  <c r="J64" i="34"/>
  <c r="K64" i="34" s="1"/>
  <c r="AY63" i="34"/>
  <c r="AR63" i="34"/>
  <c r="AO63" i="34"/>
  <c r="AM63" i="34"/>
  <c r="AL63" i="34"/>
  <c r="AJ63" i="34"/>
  <c r="AF63" i="34"/>
  <c r="AE63" i="34"/>
  <c r="AC63" i="34"/>
  <c r="AB63" i="34"/>
  <c r="X63" i="34"/>
  <c r="Y63" i="34" s="1"/>
  <c r="V63" i="34"/>
  <c r="W63" i="34" s="1"/>
  <c r="T63" i="34"/>
  <c r="U63" i="34" s="1"/>
  <c r="S63" i="34"/>
  <c r="R63" i="34"/>
  <c r="P63" i="34"/>
  <c r="Q63" i="34" s="1"/>
  <c r="N63" i="34"/>
  <c r="O63" i="34" s="1"/>
  <c r="L63" i="34"/>
  <c r="M63" i="34" s="1"/>
  <c r="J63" i="34"/>
  <c r="K63" i="34" s="1"/>
  <c r="AY62" i="34"/>
  <c r="AR62" i="34"/>
  <c r="AO62" i="34"/>
  <c r="AM62" i="34"/>
  <c r="AL62" i="34"/>
  <c r="AJ62" i="34"/>
  <c r="AE62" i="34"/>
  <c r="AF62" i="34" s="1"/>
  <c r="AC62" i="34"/>
  <c r="AB62" i="34"/>
  <c r="Y62" i="34"/>
  <c r="X62" i="34"/>
  <c r="V62" i="34"/>
  <c r="W62" i="34" s="1"/>
  <c r="T62" i="34"/>
  <c r="U62" i="34" s="1"/>
  <c r="R62" i="34"/>
  <c r="S62" i="34" s="1"/>
  <c r="Q62" i="34"/>
  <c r="P62" i="34"/>
  <c r="N62" i="34"/>
  <c r="O62" i="34" s="1"/>
  <c r="L62" i="34"/>
  <c r="M62" i="34" s="1"/>
  <c r="K62" i="34"/>
  <c r="J62" i="34"/>
  <c r="AY61" i="34"/>
  <c r="AR61" i="34"/>
  <c r="AO61" i="34"/>
  <c r="AM61" i="34"/>
  <c r="AL61" i="34"/>
  <c r="AJ61" i="34"/>
  <c r="AF61" i="34"/>
  <c r="AE61" i="34"/>
  <c r="AC61" i="34"/>
  <c r="AB61" i="34"/>
  <c r="X61" i="34"/>
  <c r="Y61" i="34" s="1"/>
  <c r="V61" i="34"/>
  <c r="W61" i="34" s="1"/>
  <c r="T61" i="34"/>
  <c r="U61" i="34" s="1"/>
  <c r="S61" i="34"/>
  <c r="R61" i="34"/>
  <c r="P61" i="34"/>
  <c r="Q61" i="34" s="1"/>
  <c r="O61" i="34"/>
  <c r="N61" i="34"/>
  <c r="L61" i="34"/>
  <c r="M61" i="34" s="1"/>
  <c r="J61" i="34"/>
  <c r="K61" i="34" s="1"/>
  <c r="AY60" i="34"/>
  <c r="AR60" i="34"/>
  <c r="AO60" i="34"/>
  <c r="AM60" i="34"/>
  <c r="AL60" i="34"/>
  <c r="AJ60" i="34"/>
  <c r="AE60" i="34"/>
  <c r="AF60" i="34" s="1"/>
  <c r="AC60" i="34"/>
  <c r="AB60" i="34"/>
  <c r="Y60" i="34"/>
  <c r="X60" i="34"/>
  <c r="W60" i="34"/>
  <c r="V60" i="34"/>
  <c r="T60" i="34"/>
  <c r="U60" i="34" s="1"/>
  <c r="R60" i="34"/>
  <c r="S60" i="34" s="1"/>
  <c r="P60" i="34"/>
  <c r="Q60" i="34" s="1"/>
  <c r="O60" i="34"/>
  <c r="N60" i="34"/>
  <c r="L60" i="34"/>
  <c r="M60" i="34" s="1"/>
  <c r="J60" i="34"/>
  <c r="K60" i="34" s="1"/>
  <c r="AY59" i="34"/>
  <c r="AR59" i="34"/>
  <c r="AO59" i="34"/>
  <c r="AM59" i="34"/>
  <c r="AL59" i="34"/>
  <c r="AJ59" i="34"/>
  <c r="AE59" i="34"/>
  <c r="AF59" i="34" s="1"/>
  <c r="AC59" i="34"/>
  <c r="AB59" i="34"/>
  <c r="X59" i="34"/>
  <c r="Y59" i="34" s="1"/>
  <c r="W59" i="34"/>
  <c r="V59" i="34"/>
  <c r="T59" i="34"/>
  <c r="U59" i="34" s="1"/>
  <c r="R59" i="34"/>
  <c r="S59" i="34" s="1"/>
  <c r="P59" i="34"/>
  <c r="Q59" i="34" s="1"/>
  <c r="N59" i="34"/>
  <c r="O59" i="34" s="1"/>
  <c r="M59" i="34"/>
  <c r="L59" i="34"/>
  <c r="J59" i="34"/>
  <c r="K59" i="34" s="1"/>
  <c r="AY58" i="34"/>
  <c r="AR58" i="34"/>
  <c r="AO58" i="34"/>
  <c r="AM58" i="34"/>
  <c r="AL58" i="34"/>
  <c r="AJ58" i="34"/>
  <c r="AE58" i="34"/>
  <c r="AF58" i="34" s="1"/>
  <c r="AC58" i="34"/>
  <c r="AB58" i="34"/>
  <c r="Y58" i="34"/>
  <c r="X58" i="34"/>
  <c r="W58" i="34"/>
  <c r="V58" i="34"/>
  <c r="T58" i="34"/>
  <c r="U58" i="34" s="1"/>
  <c r="R58" i="34"/>
  <c r="S58" i="34" s="1"/>
  <c r="P58" i="34"/>
  <c r="Q58" i="34" s="1"/>
  <c r="O58" i="34"/>
  <c r="N58" i="34"/>
  <c r="L58" i="34"/>
  <c r="M58" i="34" s="1"/>
  <c r="K58" i="34"/>
  <c r="J58" i="34"/>
  <c r="AY57" i="34"/>
  <c r="AR57" i="34"/>
  <c r="AO57" i="34"/>
  <c r="AM57" i="34"/>
  <c r="AL57" i="34"/>
  <c r="AJ57" i="34"/>
  <c r="AE57" i="34"/>
  <c r="AF57" i="34" s="1"/>
  <c r="AC57" i="34"/>
  <c r="AB57" i="34"/>
  <c r="X57" i="34"/>
  <c r="Y57" i="34" s="1"/>
  <c r="V57" i="34"/>
  <c r="W57" i="34" s="1"/>
  <c r="T57" i="34"/>
  <c r="U57" i="34" s="1"/>
  <c r="R57" i="34"/>
  <c r="S57" i="34" s="1"/>
  <c r="P57" i="34"/>
  <c r="Q57" i="34" s="1"/>
  <c r="N57" i="34"/>
  <c r="O57" i="34" s="1"/>
  <c r="M57" i="34"/>
  <c r="L57" i="34"/>
  <c r="K57" i="34"/>
  <c r="J57" i="34"/>
  <c r="AY56" i="34"/>
  <c r="AR56" i="34"/>
  <c r="AO56" i="34"/>
  <c r="AM56" i="34"/>
  <c r="AL56" i="34"/>
  <c r="AJ56" i="34"/>
  <c r="AE56" i="34"/>
  <c r="AF56" i="34" s="1"/>
  <c r="AC56" i="34"/>
  <c r="AB56" i="34"/>
  <c r="X56" i="34"/>
  <c r="Y56" i="34" s="1"/>
  <c r="V56" i="34"/>
  <c r="W56" i="34" s="1"/>
  <c r="T56" i="34"/>
  <c r="U56" i="34" s="1"/>
  <c r="R56" i="34"/>
  <c r="S56" i="34" s="1"/>
  <c r="P56" i="34"/>
  <c r="Q56" i="34" s="1"/>
  <c r="N56" i="34"/>
  <c r="O56" i="34" s="1"/>
  <c r="L56" i="34"/>
  <c r="M56" i="34" s="1"/>
  <c r="J56" i="34"/>
  <c r="K56" i="34" s="1"/>
  <c r="AY55" i="34"/>
  <c r="AR55" i="34"/>
  <c r="AO55" i="34"/>
  <c r="AM55" i="34"/>
  <c r="AL55" i="34"/>
  <c r="AJ55" i="34"/>
  <c r="AF55" i="34"/>
  <c r="AE55" i="34"/>
  <c r="AC55" i="34"/>
  <c r="AB55" i="34"/>
  <c r="X55" i="34"/>
  <c r="Y55" i="34" s="1"/>
  <c r="V55" i="34"/>
  <c r="W55" i="34" s="1"/>
  <c r="T55" i="34"/>
  <c r="U55" i="34" s="1"/>
  <c r="S55" i="34"/>
  <c r="R55" i="34"/>
  <c r="P55" i="34"/>
  <c r="Q55" i="34" s="1"/>
  <c r="N55" i="34"/>
  <c r="O55" i="34" s="1"/>
  <c r="M55" i="34"/>
  <c r="L55" i="34"/>
  <c r="J55" i="34"/>
  <c r="K55" i="34" s="1"/>
  <c r="AY54" i="34"/>
  <c r="AR54" i="34"/>
  <c r="AO54" i="34"/>
  <c r="AM54" i="34"/>
  <c r="AL54" i="34"/>
  <c r="AJ54" i="34"/>
  <c r="AE54" i="34"/>
  <c r="AF54" i="34" s="1"/>
  <c r="AC54" i="34"/>
  <c r="AB54" i="34"/>
  <c r="X54" i="34"/>
  <c r="Y54" i="34" s="1"/>
  <c r="V54" i="34"/>
  <c r="W54" i="34" s="1"/>
  <c r="T54" i="34"/>
  <c r="U54" i="34" s="1"/>
  <c r="R54" i="34"/>
  <c r="S54" i="34" s="1"/>
  <c r="P54" i="34"/>
  <c r="Q54" i="34" s="1"/>
  <c r="N54" i="34"/>
  <c r="O54" i="34" s="1"/>
  <c r="L54" i="34"/>
  <c r="M54" i="34" s="1"/>
  <c r="J54" i="34"/>
  <c r="K54" i="34" s="1"/>
  <c r="AY53" i="34"/>
  <c r="AR53" i="34"/>
  <c r="AO53" i="34"/>
  <c r="AM53" i="34"/>
  <c r="AL53" i="34"/>
  <c r="AJ53" i="34"/>
  <c r="AE53" i="34"/>
  <c r="AF53" i="34" s="1"/>
  <c r="AC53" i="34"/>
  <c r="AB53" i="34"/>
  <c r="X53" i="34"/>
  <c r="Y53" i="34" s="1"/>
  <c r="V53" i="34"/>
  <c r="W53" i="34" s="1"/>
  <c r="T53" i="34"/>
  <c r="U53" i="34" s="1"/>
  <c r="R53" i="34"/>
  <c r="S53" i="34" s="1"/>
  <c r="P53" i="34"/>
  <c r="Q53" i="34" s="1"/>
  <c r="N53" i="34"/>
  <c r="O53" i="34" s="1"/>
  <c r="L53" i="34"/>
  <c r="M53" i="34" s="1"/>
  <c r="J53" i="34"/>
  <c r="K53" i="34" s="1"/>
  <c r="AY52" i="34"/>
  <c r="AR52" i="34"/>
  <c r="AO52" i="34"/>
  <c r="AM52" i="34"/>
  <c r="AL52" i="34"/>
  <c r="AJ52" i="34"/>
  <c r="AE52" i="34"/>
  <c r="AF52" i="34" s="1"/>
  <c r="AC52" i="34"/>
  <c r="AB52" i="34"/>
  <c r="X52" i="34"/>
  <c r="Y52" i="34" s="1"/>
  <c r="V52" i="34"/>
  <c r="W52" i="34" s="1"/>
  <c r="T52" i="34"/>
  <c r="U52" i="34" s="1"/>
  <c r="S52" i="34"/>
  <c r="R52" i="34"/>
  <c r="Q52" i="34"/>
  <c r="P52" i="34"/>
  <c r="O52" i="34"/>
  <c r="N52" i="34"/>
  <c r="L52" i="34"/>
  <c r="M52" i="34" s="1"/>
  <c r="J52" i="34"/>
  <c r="K52" i="34" s="1"/>
  <c r="AY51" i="34"/>
  <c r="AR51" i="34"/>
  <c r="AO51" i="34"/>
  <c r="AM51" i="34"/>
  <c r="AL51" i="34"/>
  <c r="AJ51" i="34"/>
  <c r="AE51" i="34"/>
  <c r="AF51" i="34" s="1"/>
  <c r="AC51" i="34"/>
  <c r="AB51" i="34"/>
  <c r="X51" i="34"/>
  <c r="Y51" i="34" s="1"/>
  <c r="V51" i="34"/>
  <c r="W51" i="34" s="1"/>
  <c r="T51" i="34"/>
  <c r="U51" i="34" s="1"/>
  <c r="R51" i="34"/>
  <c r="S51" i="34" s="1"/>
  <c r="P51" i="34"/>
  <c r="Q51" i="34" s="1"/>
  <c r="O51" i="34"/>
  <c r="N51" i="34"/>
  <c r="M51" i="34"/>
  <c r="L51" i="34"/>
  <c r="K51" i="34"/>
  <c r="J51" i="34"/>
  <c r="AY50" i="34"/>
  <c r="AR50" i="34"/>
  <c r="AO50" i="34"/>
  <c r="AM50" i="34"/>
  <c r="AL50" i="34"/>
  <c r="AJ50" i="34"/>
  <c r="AE50" i="34"/>
  <c r="AF50" i="34" s="1"/>
  <c r="AC50" i="34"/>
  <c r="AB50" i="34"/>
  <c r="X50" i="34"/>
  <c r="Y50" i="34" s="1"/>
  <c r="W50" i="34"/>
  <c r="V50" i="34"/>
  <c r="T50" i="34"/>
  <c r="U50" i="34" s="1"/>
  <c r="R50" i="34"/>
  <c r="S50" i="34" s="1"/>
  <c r="P50" i="34"/>
  <c r="Q50" i="34" s="1"/>
  <c r="N50" i="34"/>
  <c r="O50" i="34" s="1"/>
  <c r="L50" i="34"/>
  <c r="M50" i="34" s="1"/>
  <c r="K50" i="34"/>
  <c r="J50" i="34"/>
  <c r="AY49" i="34"/>
  <c r="AR49" i="34"/>
  <c r="AO49" i="34"/>
  <c r="AM49" i="34"/>
  <c r="AL49" i="34"/>
  <c r="AJ49" i="34"/>
  <c r="AE49" i="34"/>
  <c r="AF49" i="34" s="1"/>
  <c r="AC49" i="34"/>
  <c r="AB49" i="34"/>
  <c r="X49" i="34"/>
  <c r="Y49" i="34" s="1"/>
  <c r="V49" i="34"/>
  <c r="W49" i="34" s="1"/>
  <c r="T49" i="34"/>
  <c r="U49" i="34" s="1"/>
  <c r="S49" i="34"/>
  <c r="R49" i="34"/>
  <c r="P49" i="34"/>
  <c r="Q49" i="34" s="1"/>
  <c r="N49" i="34"/>
  <c r="O49" i="34" s="1"/>
  <c r="L49" i="34"/>
  <c r="M49" i="34" s="1"/>
  <c r="J49" i="34"/>
  <c r="K49" i="34" s="1"/>
  <c r="AY48" i="34"/>
  <c r="AR48" i="34"/>
  <c r="AO48" i="34"/>
  <c r="AM48" i="34"/>
  <c r="AL48" i="34"/>
  <c r="AJ48" i="34"/>
  <c r="AE48" i="34"/>
  <c r="AF48" i="34" s="1"/>
  <c r="AC48" i="34"/>
  <c r="AB48" i="34"/>
  <c r="X48" i="34"/>
  <c r="Y48" i="34" s="1"/>
  <c r="V48" i="34"/>
  <c r="W48" i="34" s="1"/>
  <c r="T48" i="34"/>
  <c r="U48" i="34" s="1"/>
  <c r="R48" i="34"/>
  <c r="S48" i="34" s="1"/>
  <c r="P48" i="34"/>
  <c r="Q48" i="34" s="1"/>
  <c r="O48" i="34"/>
  <c r="N48" i="34"/>
  <c r="L48" i="34"/>
  <c r="M48" i="34" s="1"/>
  <c r="J48" i="34"/>
  <c r="K48" i="34" s="1"/>
  <c r="AY47" i="34"/>
  <c r="AR47" i="34"/>
  <c r="AO47" i="34"/>
  <c r="AM47" i="34"/>
  <c r="AL47" i="34"/>
  <c r="AJ47" i="34"/>
  <c r="AE47" i="34"/>
  <c r="AF47" i="34" s="1"/>
  <c r="AC47" i="34"/>
  <c r="AB47" i="34"/>
  <c r="X47" i="34"/>
  <c r="Y47" i="34" s="1"/>
  <c r="V47" i="34"/>
  <c r="W47" i="34" s="1"/>
  <c r="T47" i="34"/>
  <c r="U47" i="34" s="1"/>
  <c r="S47" i="34"/>
  <c r="R47" i="34"/>
  <c r="P47" i="34"/>
  <c r="Q47" i="34" s="1"/>
  <c r="N47" i="34"/>
  <c r="O47" i="34" s="1"/>
  <c r="M47" i="34"/>
  <c r="L47" i="34"/>
  <c r="J47" i="34"/>
  <c r="K47" i="34" s="1"/>
  <c r="AY46" i="34"/>
  <c r="AR46" i="34"/>
  <c r="AO46" i="34"/>
  <c r="AM46" i="34"/>
  <c r="AL46" i="34"/>
  <c r="AJ46" i="34"/>
  <c r="AE46" i="34"/>
  <c r="AF46" i="34" s="1"/>
  <c r="AC46" i="34"/>
  <c r="AB46" i="34"/>
  <c r="X46" i="34"/>
  <c r="Y46" i="34" s="1"/>
  <c r="V46" i="34"/>
  <c r="W46" i="34" s="1"/>
  <c r="T46" i="34"/>
  <c r="U46" i="34" s="1"/>
  <c r="R46" i="34"/>
  <c r="S46" i="34" s="1"/>
  <c r="P46" i="34"/>
  <c r="Q46" i="34" s="1"/>
  <c r="O46" i="34"/>
  <c r="N46" i="34"/>
  <c r="L46" i="34"/>
  <c r="M46" i="34" s="1"/>
  <c r="J46" i="34"/>
  <c r="K46" i="34" s="1"/>
  <c r="AY45" i="34"/>
  <c r="AR45" i="34"/>
  <c r="AO45" i="34"/>
  <c r="AM45" i="34"/>
  <c r="AL45" i="34"/>
  <c r="AJ45" i="34"/>
  <c r="AE45" i="34"/>
  <c r="AF45" i="34" s="1"/>
  <c r="AC45" i="34"/>
  <c r="AB45" i="34"/>
  <c r="X45" i="34"/>
  <c r="Y45" i="34" s="1"/>
  <c r="W45" i="34"/>
  <c r="V45" i="34"/>
  <c r="T45" i="34"/>
  <c r="U45" i="34" s="1"/>
  <c r="R45" i="34"/>
  <c r="S45" i="34" s="1"/>
  <c r="P45" i="34"/>
  <c r="Q45" i="34" s="1"/>
  <c r="N45" i="34"/>
  <c r="O45" i="34" s="1"/>
  <c r="L45" i="34"/>
  <c r="M45" i="34" s="1"/>
  <c r="K45" i="34"/>
  <c r="J45" i="34"/>
  <c r="AY44" i="34"/>
  <c r="AR44" i="34"/>
  <c r="AO44" i="34"/>
  <c r="AM44" i="34"/>
  <c r="AL44" i="34"/>
  <c r="AJ44" i="34"/>
  <c r="AE44" i="34"/>
  <c r="AF44" i="34" s="1"/>
  <c r="AC44" i="34"/>
  <c r="AB44" i="34"/>
  <c r="X44" i="34"/>
  <c r="Y44" i="34" s="1"/>
  <c r="W44" i="34"/>
  <c r="V44" i="34"/>
  <c r="T44" i="34"/>
  <c r="U44" i="34" s="1"/>
  <c r="S44" i="34"/>
  <c r="R44" i="34"/>
  <c r="P44" i="34"/>
  <c r="Q44" i="34" s="1"/>
  <c r="O44" i="34"/>
  <c r="N44" i="34"/>
  <c r="L44" i="34"/>
  <c r="M44" i="34" s="1"/>
  <c r="J44" i="34"/>
  <c r="K44" i="34" s="1"/>
  <c r="AY43" i="34"/>
  <c r="AR43" i="34"/>
  <c r="AO43" i="34"/>
  <c r="AM43" i="34"/>
  <c r="AL43" i="34"/>
  <c r="AJ43" i="34"/>
  <c r="AF43" i="34"/>
  <c r="AE43" i="34"/>
  <c r="AC43" i="34"/>
  <c r="AB43" i="34"/>
  <c r="X43" i="34"/>
  <c r="Y43" i="34" s="1"/>
  <c r="V43" i="34"/>
  <c r="W43" i="34" s="1"/>
  <c r="T43" i="34"/>
  <c r="U43" i="34" s="1"/>
  <c r="R43" i="34"/>
  <c r="S43" i="34" s="1"/>
  <c r="P43" i="34"/>
  <c r="Q43" i="34" s="1"/>
  <c r="N43" i="34"/>
  <c r="O43" i="34" s="1"/>
  <c r="L43" i="34"/>
  <c r="M43" i="34" s="1"/>
  <c r="J43" i="34"/>
  <c r="K43" i="34" s="1"/>
  <c r="AY42" i="34"/>
  <c r="AR42" i="34"/>
  <c r="AO42" i="34"/>
  <c r="AM42" i="34"/>
  <c r="AL42" i="34"/>
  <c r="AJ42" i="34"/>
  <c r="AE42" i="34"/>
  <c r="AF42" i="34" s="1"/>
  <c r="AC42" i="34"/>
  <c r="AB42" i="34"/>
  <c r="Y42" i="34"/>
  <c r="X42" i="34"/>
  <c r="V42" i="34"/>
  <c r="W42" i="34" s="1"/>
  <c r="T42" i="34"/>
  <c r="U42" i="34" s="1"/>
  <c r="R42" i="34"/>
  <c r="S42" i="34" s="1"/>
  <c r="P42" i="34"/>
  <c r="Q42" i="34" s="1"/>
  <c r="N42" i="34"/>
  <c r="O42" i="34" s="1"/>
  <c r="L42" i="34"/>
  <c r="M42" i="34" s="1"/>
  <c r="J42" i="34"/>
  <c r="K42" i="34" s="1"/>
  <c r="AY41" i="34"/>
  <c r="AR41" i="34"/>
  <c r="AO41" i="34"/>
  <c r="AM41" i="34"/>
  <c r="AL41" i="34"/>
  <c r="AJ41" i="34"/>
  <c r="AE41" i="34"/>
  <c r="AF41" i="34" s="1"/>
  <c r="AC41" i="34"/>
  <c r="AB41" i="34"/>
  <c r="X41" i="34"/>
  <c r="Y41" i="34" s="1"/>
  <c r="W41" i="34"/>
  <c r="V41" i="34"/>
  <c r="U41" i="34"/>
  <c r="T41" i="34"/>
  <c r="R41" i="34"/>
  <c r="S41" i="34" s="1"/>
  <c r="P41" i="34"/>
  <c r="Q41" i="34" s="1"/>
  <c r="N41" i="34"/>
  <c r="O41" i="34" s="1"/>
  <c r="L41" i="34"/>
  <c r="M41" i="34" s="1"/>
  <c r="J41" i="34"/>
  <c r="K41" i="34" s="1"/>
  <c r="AY40" i="34"/>
  <c r="AR40" i="34"/>
  <c r="AO40" i="34"/>
  <c r="AM40" i="34"/>
  <c r="AL40" i="34"/>
  <c r="AJ40" i="34"/>
  <c r="AE40" i="34"/>
  <c r="AF40" i="34" s="1"/>
  <c r="AC40" i="34"/>
  <c r="AB40" i="34"/>
  <c r="X40" i="34"/>
  <c r="Y40" i="34" s="1"/>
  <c r="W40" i="34"/>
  <c r="V40" i="34"/>
  <c r="T40" i="34"/>
  <c r="U40" i="34" s="1"/>
  <c r="S40" i="34"/>
  <c r="R40" i="34"/>
  <c r="Q40" i="34"/>
  <c r="P40" i="34"/>
  <c r="N40" i="34"/>
  <c r="O40" i="34" s="1"/>
  <c r="L40" i="34"/>
  <c r="M40" i="34" s="1"/>
  <c r="J40" i="34"/>
  <c r="K40" i="34" s="1"/>
  <c r="AY39" i="34"/>
  <c r="AR39" i="34"/>
  <c r="AO39" i="34"/>
  <c r="AM39" i="34"/>
  <c r="AL39" i="34"/>
  <c r="AJ39" i="34"/>
  <c r="AE39" i="34"/>
  <c r="AF39" i="34" s="1"/>
  <c r="AC39" i="34"/>
  <c r="AB39" i="34"/>
  <c r="X39" i="34"/>
  <c r="Y39" i="34" s="1"/>
  <c r="V39" i="34"/>
  <c r="W39" i="34" s="1"/>
  <c r="T39" i="34"/>
  <c r="U39" i="34" s="1"/>
  <c r="S39" i="34"/>
  <c r="R39" i="34"/>
  <c r="Q39" i="34"/>
  <c r="P39" i="34"/>
  <c r="O39" i="34"/>
  <c r="N39" i="34"/>
  <c r="L39" i="34"/>
  <c r="M39" i="34" s="1"/>
  <c r="K39" i="34"/>
  <c r="J39" i="34"/>
  <c r="AY38" i="34"/>
  <c r="AR38" i="34"/>
  <c r="AO38" i="34"/>
  <c r="AM38" i="34"/>
  <c r="AL38" i="34"/>
  <c r="AJ38" i="34"/>
  <c r="AE38" i="34"/>
  <c r="AF38" i="34" s="1"/>
  <c r="AC38" i="34"/>
  <c r="AB38" i="34"/>
  <c r="X38" i="34"/>
  <c r="Y38" i="34" s="1"/>
  <c r="V38" i="34"/>
  <c r="W38" i="34" s="1"/>
  <c r="T38" i="34"/>
  <c r="U38" i="34" s="1"/>
  <c r="R38" i="34"/>
  <c r="S38" i="34" s="1"/>
  <c r="P38" i="34"/>
  <c r="Q38" i="34" s="1"/>
  <c r="O38" i="34"/>
  <c r="N38" i="34"/>
  <c r="L38" i="34"/>
  <c r="M38" i="34" s="1"/>
  <c r="J38" i="34"/>
  <c r="K38" i="34" s="1"/>
  <c r="AY37" i="34"/>
  <c r="AR37" i="34"/>
  <c r="AO37" i="34"/>
  <c r="AM37" i="34"/>
  <c r="AL37" i="34"/>
  <c r="AJ37" i="34"/>
  <c r="AF37" i="34"/>
  <c r="AE37" i="34"/>
  <c r="AC37" i="34"/>
  <c r="AB37" i="34"/>
  <c r="X37" i="34"/>
  <c r="Y37" i="34" s="1"/>
  <c r="W37" i="34"/>
  <c r="V37" i="34"/>
  <c r="U37" i="34"/>
  <c r="T37" i="34"/>
  <c r="R37" i="34"/>
  <c r="S37" i="34" s="1"/>
  <c r="P37" i="34"/>
  <c r="Q37" i="34" s="1"/>
  <c r="O37" i="34"/>
  <c r="N37" i="34"/>
  <c r="L37" i="34"/>
  <c r="M37" i="34" s="1"/>
  <c r="J37" i="34"/>
  <c r="K37" i="34" s="1"/>
  <c r="AY36" i="34"/>
  <c r="AR36" i="34"/>
  <c r="AO36" i="34"/>
  <c r="AM36" i="34"/>
  <c r="AL36" i="34"/>
  <c r="AJ36" i="34"/>
  <c r="AF36" i="34"/>
  <c r="AE36" i="34"/>
  <c r="AC36" i="34"/>
  <c r="AB36" i="34"/>
  <c r="X36" i="34"/>
  <c r="Y36" i="34" s="1"/>
  <c r="V36" i="34"/>
  <c r="W36" i="34" s="1"/>
  <c r="T36" i="34"/>
  <c r="U36" i="34" s="1"/>
  <c r="R36" i="34"/>
  <c r="S36" i="34" s="1"/>
  <c r="P36" i="34"/>
  <c r="Q36" i="34" s="1"/>
  <c r="N36" i="34"/>
  <c r="O36" i="34" s="1"/>
  <c r="M36" i="34"/>
  <c r="L36" i="34"/>
  <c r="K36" i="34"/>
  <c r="J36" i="34"/>
  <c r="AY35" i="34"/>
  <c r="AR35" i="34"/>
  <c r="AO35" i="34"/>
  <c r="AM35" i="34"/>
  <c r="AL35" i="34"/>
  <c r="AJ35" i="34"/>
  <c r="AF35" i="34"/>
  <c r="AE35" i="34"/>
  <c r="AC35" i="34"/>
  <c r="AB35" i="34"/>
  <c r="X35" i="34"/>
  <c r="Y35" i="34" s="1"/>
  <c r="W35" i="34"/>
  <c r="V35" i="34"/>
  <c r="U35" i="34"/>
  <c r="T35" i="34"/>
  <c r="R35" i="34"/>
  <c r="S35" i="34" s="1"/>
  <c r="P35" i="34"/>
  <c r="Q35" i="34" s="1"/>
  <c r="O35" i="34"/>
  <c r="N35" i="34"/>
  <c r="L35" i="34"/>
  <c r="M35" i="34" s="1"/>
  <c r="J35" i="34"/>
  <c r="K35" i="34" s="1"/>
  <c r="AY34" i="34"/>
  <c r="AR34" i="34"/>
  <c r="AO34" i="34"/>
  <c r="AM34" i="34"/>
  <c r="AL34" i="34"/>
  <c r="AJ34" i="34"/>
  <c r="AF34" i="34"/>
  <c r="AE34" i="34"/>
  <c r="AC34" i="34"/>
  <c r="AB34" i="34"/>
  <c r="X34" i="34"/>
  <c r="Y34" i="34" s="1"/>
  <c r="V34" i="34"/>
  <c r="W34" i="34" s="1"/>
  <c r="T34" i="34"/>
  <c r="U34" i="34" s="1"/>
  <c r="R34" i="34"/>
  <c r="S34" i="34" s="1"/>
  <c r="P34" i="34"/>
  <c r="Q34" i="34" s="1"/>
  <c r="N34" i="34"/>
  <c r="O34" i="34" s="1"/>
  <c r="M34" i="34"/>
  <c r="L34" i="34"/>
  <c r="K34" i="34"/>
  <c r="J34" i="34"/>
  <c r="AY33" i="34"/>
  <c r="AR33" i="34"/>
  <c r="AO33" i="34"/>
  <c r="AM33" i="34"/>
  <c r="AL33" i="34"/>
  <c r="AJ33" i="34"/>
  <c r="AF33" i="34"/>
  <c r="AE33" i="34"/>
  <c r="AC33" i="34"/>
  <c r="AB33" i="34"/>
  <c r="X33" i="34"/>
  <c r="Y33" i="34" s="1"/>
  <c r="W33" i="34"/>
  <c r="V33" i="34"/>
  <c r="U33" i="34"/>
  <c r="T33" i="34"/>
  <c r="R33" i="34"/>
  <c r="S33" i="34" s="1"/>
  <c r="P33" i="34"/>
  <c r="Q33" i="34" s="1"/>
  <c r="O33" i="34"/>
  <c r="N33" i="34"/>
  <c r="L33" i="34"/>
  <c r="M33" i="34" s="1"/>
  <c r="J33" i="34"/>
  <c r="K33" i="34" s="1"/>
  <c r="AY32" i="34"/>
  <c r="AR32" i="34"/>
  <c r="AO32" i="34"/>
  <c r="AM32" i="34"/>
  <c r="AL32" i="34"/>
  <c r="AJ32" i="34"/>
  <c r="AF32" i="34"/>
  <c r="AE32" i="34"/>
  <c r="AC32" i="34"/>
  <c r="AB32" i="34"/>
  <c r="X32" i="34"/>
  <c r="Y32" i="34" s="1"/>
  <c r="V32" i="34"/>
  <c r="W32" i="34" s="1"/>
  <c r="T32" i="34"/>
  <c r="U32" i="34" s="1"/>
  <c r="R32" i="34"/>
  <c r="S32" i="34" s="1"/>
  <c r="P32" i="34"/>
  <c r="Q32" i="34" s="1"/>
  <c r="N32" i="34"/>
  <c r="O32" i="34" s="1"/>
  <c r="M32" i="34"/>
  <c r="L32" i="34"/>
  <c r="K32" i="34"/>
  <c r="J32" i="34"/>
  <c r="AY31" i="34"/>
  <c r="AX31" i="34"/>
  <c r="AT31" i="34"/>
  <c r="AR31" i="34"/>
  <c r="AO31" i="34"/>
  <c r="AM31" i="34"/>
  <c r="AL31" i="34"/>
  <c r="AJ31" i="34"/>
  <c r="AE31" i="34"/>
  <c r="AF31" i="34" s="1"/>
  <c r="AC31" i="34"/>
  <c r="AB31" i="34"/>
  <c r="X31" i="34"/>
  <c r="Y31" i="34" s="1"/>
  <c r="V31" i="34"/>
  <c r="W31" i="34" s="1"/>
  <c r="T31" i="34"/>
  <c r="U31" i="34" s="1"/>
  <c r="R31" i="34"/>
  <c r="S31" i="34" s="1"/>
  <c r="P31" i="34"/>
  <c r="Q31" i="34" s="1"/>
  <c r="N31" i="34"/>
  <c r="O31" i="34" s="1"/>
  <c r="L31" i="34"/>
  <c r="M31" i="34" s="1"/>
  <c r="J31" i="34"/>
  <c r="K31" i="34" s="1"/>
  <c r="AY30" i="34"/>
  <c r="AX30" i="34"/>
  <c r="AV30" i="34"/>
  <c r="AT30" i="34"/>
  <c r="AR30" i="34"/>
  <c r="AO30" i="34"/>
  <c r="AM30" i="34"/>
  <c r="AL30" i="34"/>
  <c r="AJ30" i="34"/>
  <c r="AE30" i="34"/>
  <c r="AF30" i="34" s="1"/>
  <c r="AC30" i="34"/>
  <c r="AB30" i="34"/>
  <c r="Y30" i="34"/>
  <c r="X30" i="34"/>
  <c r="V30" i="34"/>
  <c r="W30" i="34" s="1"/>
  <c r="T30" i="34"/>
  <c r="U30" i="34" s="1"/>
  <c r="R30" i="34"/>
  <c r="S30" i="34" s="1"/>
  <c r="P30" i="34"/>
  <c r="Q30" i="34" s="1"/>
  <c r="N30" i="34"/>
  <c r="O30" i="34" s="1"/>
  <c r="L30" i="34"/>
  <c r="M30" i="34" s="1"/>
  <c r="K30" i="34"/>
  <c r="J30" i="34"/>
  <c r="AY29" i="34"/>
  <c r="AX29" i="34"/>
  <c r="AV29" i="34"/>
  <c r="AT29" i="34"/>
  <c r="AR29" i="34"/>
  <c r="AO29" i="34"/>
  <c r="AM29" i="34"/>
  <c r="AL29" i="34"/>
  <c r="AJ29" i="34"/>
  <c r="AE29" i="34"/>
  <c r="AF29" i="34" s="1"/>
  <c r="AC29" i="34"/>
  <c r="AB29" i="34"/>
  <c r="X29" i="34"/>
  <c r="Y29" i="34" s="1"/>
  <c r="V29" i="34"/>
  <c r="W29" i="34" s="1"/>
  <c r="T29" i="34"/>
  <c r="U29" i="34" s="1"/>
  <c r="R29" i="34"/>
  <c r="S29" i="34" s="1"/>
  <c r="P29" i="34"/>
  <c r="Q29" i="34" s="1"/>
  <c r="N29" i="34"/>
  <c r="O29" i="34" s="1"/>
  <c r="L29" i="34"/>
  <c r="M29" i="34" s="1"/>
  <c r="J29" i="34"/>
  <c r="K29" i="34" s="1"/>
  <c r="AY28" i="34"/>
  <c r="AX28" i="34"/>
  <c r="AV28" i="34"/>
  <c r="AT28" i="34"/>
  <c r="AR28" i="34"/>
  <c r="AO28" i="34"/>
  <c r="AM28" i="34"/>
  <c r="AL28" i="34"/>
  <c r="AJ28" i="34"/>
  <c r="AF28" i="34"/>
  <c r="AE28" i="34"/>
  <c r="AC28" i="34"/>
  <c r="AB28" i="34"/>
  <c r="Y28" i="34"/>
  <c r="X28" i="34"/>
  <c r="V28" i="34"/>
  <c r="W28" i="34" s="1"/>
  <c r="U28" i="34"/>
  <c r="T28" i="34"/>
  <c r="R28" i="34"/>
  <c r="S28" i="34" s="1"/>
  <c r="P28" i="34"/>
  <c r="Q28" i="34" s="1"/>
  <c r="N28" i="34"/>
  <c r="O28" i="34" s="1"/>
  <c r="L28" i="34"/>
  <c r="M28" i="34" s="1"/>
  <c r="J28" i="34"/>
  <c r="K28" i="34" s="1"/>
  <c r="AY27" i="34"/>
  <c r="AX27" i="34"/>
  <c r="AV27" i="34"/>
  <c r="AT27" i="34"/>
  <c r="AR27" i="34"/>
  <c r="AO27" i="34"/>
  <c r="AM27" i="34"/>
  <c r="AL27" i="34"/>
  <c r="AJ27" i="34"/>
  <c r="AE27" i="34"/>
  <c r="AF27" i="34" s="1"/>
  <c r="AC27" i="34"/>
  <c r="AB27" i="34"/>
  <c r="X27" i="34"/>
  <c r="Y27" i="34" s="1"/>
  <c r="V27" i="34"/>
  <c r="W27" i="34" s="1"/>
  <c r="T27" i="34"/>
  <c r="U27" i="34" s="1"/>
  <c r="R27" i="34"/>
  <c r="S27" i="34" s="1"/>
  <c r="P27" i="34"/>
  <c r="Q27" i="34" s="1"/>
  <c r="N27" i="34"/>
  <c r="O27" i="34" s="1"/>
  <c r="L27" i="34"/>
  <c r="M27" i="34" s="1"/>
  <c r="J27" i="34"/>
  <c r="K27" i="34" s="1"/>
  <c r="AY26" i="34"/>
  <c r="AX26" i="34"/>
  <c r="AV26" i="34"/>
  <c r="AT26" i="34"/>
  <c r="AR26" i="34"/>
  <c r="AO26" i="34"/>
  <c r="AM26" i="34"/>
  <c r="AL26" i="34"/>
  <c r="AJ26" i="34"/>
  <c r="AF26" i="34"/>
  <c r="AE26" i="34"/>
  <c r="AC26" i="34"/>
  <c r="AB26" i="34"/>
  <c r="X26" i="34"/>
  <c r="Y26" i="34" s="1"/>
  <c r="V26" i="34"/>
  <c r="W26" i="34" s="1"/>
  <c r="U26" i="34"/>
  <c r="T26" i="34"/>
  <c r="R26" i="34"/>
  <c r="S26" i="34" s="1"/>
  <c r="P26" i="34"/>
  <c r="Q26" i="34" s="1"/>
  <c r="N26" i="34"/>
  <c r="O26" i="34" s="1"/>
  <c r="L26" i="34"/>
  <c r="M26" i="34" s="1"/>
  <c r="K26" i="34"/>
  <c r="J26" i="34"/>
  <c r="AY25" i="34"/>
  <c r="AX25" i="34"/>
  <c r="AV25" i="34"/>
  <c r="AT25" i="34"/>
  <c r="AR25" i="34"/>
  <c r="AO25" i="34"/>
  <c r="AM25" i="34"/>
  <c r="AL25" i="34"/>
  <c r="AJ25" i="34"/>
  <c r="AE25" i="34"/>
  <c r="AF25" i="34" s="1"/>
  <c r="AC25" i="34"/>
  <c r="AB25" i="34"/>
  <c r="X25" i="34"/>
  <c r="Y25" i="34" s="1"/>
  <c r="V25" i="34"/>
  <c r="W25" i="34" s="1"/>
  <c r="U25" i="34"/>
  <c r="T25" i="34"/>
  <c r="R25" i="34"/>
  <c r="S25" i="34" s="1"/>
  <c r="P25" i="34"/>
  <c r="Q25" i="34" s="1"/>
  <c r="O25" i="34"/>
  <c r="N25" i="34"/>
  <c r="L25" i="34"/>
  <c r="M25" i="34" s="1"/>
  <c r="J25" i="34"/>
  <c r="K25" i="34" s="1"/>
  <c r="AY24" i="34"/>
  <c r="AX24" i="34"/>
  <c r="AV24" i="34"/>
  <c r="AT24" i="34"/>
  <c r="AR24" i="34"/>
  <c r="AO24" i="34"/>
  <c r="AM24" i="34"/>
  <c r="AL24" i="34"/>
  <c r="AJ24" i="34"/>
  <c r="AE24" i="34"/>
  <c r="AF24" i="34" s="1"/>
  <c r="AC24" i="34"/>
  <c r="AB24" i="34"/>
  <c r="X24" i="34"/>
  <c r="Y24" i="34" s="1"/>
  <c r="V24" i="34"/>
  <c r="W24" i="34" s="1"/>
  <c r="T24" i="34"/>
  <c r="U24" i="34" s="1"/>
  <c r="R24" i="34"/>
  <c r="S24" i="34" s="1"/>
  <c r="P24" i="34"/>
  <c r="Q24" i="34" s="1"/>
  <c r="N24" i="34"/>
  <c r="O24" i="34" s="1"/>
  <c r="M24" i="34"/>
  <c r="L24" i="34"/>
  <c r="K24" i="34"/>
  <c r="J24" i="34"/>
  <c r="AY23" i="34"/>
  <c r="AV23" i="34"/>
  <c r="AT23" i="34"/>
  <c r="AR23" i="34"/>
  <c r="AO23" i="34"/>
  <c r="AM23" i="34"/>
  <c r="AL23" i="34"/>
  <c r="AJ23" i="34"/>
  <c r="AE23" i="34"/>
  <c r="AF23" i="34" s="1"/>
  <c r="AC23" i="34"/>
  <c r="AB23" i="34"/>
  <c r="X23" i="34"/>
  <c r="Y23" i="34" s="1"/>
  <c r="V23" i="34"/>
  <c r="W23" i="34" s="1"/>
  <c r="T23" i="34"/>
  <c r="U23" i="34" s="1"/>
  <c r="R23" i="34"/>
  <c r="S23" i="34" s="1"/>
  <c r="P23" i="34"/>
  <c r="Q23" i="34" s="1"/>
  <c r="N23" i="34"/>
  <c r="O23" i="34" s="1"/>
  <c r="L23" i="34"/>
  <c r="M23" i="34" s="1"/>
  <c r="K23" i="34"/>
  <c r="J23" i="34"/>
  <c r="AY22" i="34"/>
  <c r="AX22" i="34"/>
  <c r="AV22" i="34"/>
  <c r="AT22" i="34"/>
  <c r="AR22" i="34"/>
  <c r="AO22" i="34"/>
  <c r="AM22" i="34"/>
  <c r="AL22" i="34"/>
  <c r="AJ22" i="34"/>
  <c r="AE22" i="34"/>
  <c r="AF22" i="34" s="1"/>
  <c r="AC22" i="34"/>
  <c r="AB22" i="34"/>
  <c r="X22" i="34"/>
  <c r="Y22" i="34" s="1"/>
  <c r="V22" i="34"/>
  <c r="W22" i="34" s="1"/>
  <c r="T22" i="34"/>
  <c r="U22" i="34" s="1"/>
  <c r="R22" i="34"/>
  <c r="S22" i="34" s="1"/>
  <c r="P22" i="34"/>
  <c r="Q22" i="34" s="1"/>
  <c r="N22" i="34"/>
  <c r="O22" i="34" s="1"/>
  <c r="L22" i="34"/>
  <c r="M22" i="34" s="1"/>
  <c r="J22" i="34"/>
  <c r="K22" i="34" s="1"/>
  <c r="AY21" i="34"/>
  <c r="AX21" i="34"/>
  <c r="AV21" i="34"/>
  <c r="AT21" i="34"/>
  <c r="AR21" i="34"/>
  <c r="AO21" i="34"/>
  <c r="AM21" i="34"/>
  <c r="AL21" i="34"/>
  <c r="AJ21" i="34"/>
  <c r="AE21" i="34"/>
  <c r="AF21" i="34" s="1"/>
  <c r="AC21" i="34"/>
  <c r="AB21" i="34"/>
  <c r="X21" i="34"/>
  <c r="Y21" i="34" s="1"/>
  <c r="V21" i="34"/>
  <c r="W21" i="34" s="1"/>
  <c r="T21" i="34"/>
  <c r="U21" i="34" s="1"/>
  <c r="R21" i="34"/>
  <c r="S21" i="34" s="1"/>
  <c r="P21" i="34"/>
  <c r="Q21" i="34" s="1"/>
  <c r="N21" i="34"/>
  <c r="O21" i="34" s="1"/>
  <c r="L21" i="34"/>
  <c r="M21" i="34" s="1"/>
  <c r="J21" i="34"/>
  <c r="K21" i="34" s="1"/>
  <c r="AY20" i="34"/>
  <c r="AX20" i="34"/>
  <c r="AV20" i="34"/>
  <c r="AT20" i="34"/>
  <c r="AR20" i="34"/>
  <c r="AO20" i="34"/>
  <c r="AM20" i="34"/>
  <c r="AL20" i="34"/>
  <c r="AJ20" i="34"/>
  <c r="AE20" i="34"/>
  <c r="AF20" i="34" s="1"/>
  <c r="AC20" i="34"/>
  <c r="AB20" i="34"/>
  <c r="X20" i="34"/>
  <c r="Y20" i="34" s="1"/>
  <c r="V20" i="34"/>
  <c r="W20" i="34" s="1"/>
  <c r="T20" i="34"/>
  <c r="U20" i="34" s="1"/>
  <c r="R20" i="34"/>
  <c r="S20" i="34" s="1"/>
  <c r="P20" i="34"/>
  <c r="Q20" i="34" s="1"/>
  <c r="N20" i="34"/>
  <c r="O20" i="34" s="1"/>
  <c r="L20" i="34"/>
  <c r="M20" i="34" s="1"/>
  <c r="J20" i="34"/>
  <c r="K20" i="34" s="1"/>
  <c r="AY19" i="34"/>
  <c r="AX19" i="34"/>
  <c r="AV19" i="34"/>
  <c r="AT19" i="34"/>
  <c r="AR19" i="34"/>
  <c r="AO19" i="34"/>
  <c r="AM19" i="34"/>
  <c r="AL19" i="34"/>
  <c r="AJ19" i="34"/>
  <c r="AE19" i="34"/>
  <c r="AF19" i="34" s="1"/>
  <c r="AC19" i="34"/>
  <c r="AB19" i="34"/>
  <c r="X19" i="34"/>
  <c r="Y19" i="34" s="1"/>
  <c r="V19" i="34"/>
  <c r="W19" i="34" s="1"/>
  <c r="T19" i="34"/>
  <c r="U19" i="34" s="1"/>
  <c r="R19" i="34"/>
  <c r="S19" i="34" s="1"/>
  <c r="P19" i="34"/>
  <c r="Q19" i="34" s="1"/>
  <c r="N19" i="34"/>
  <c r="O19" i="34" s="1"/>
  <c r="M19" i="34"/>
  <c r="L19" i="34"/>
  <c r="J19" i="34"/>
  <c r="K19" i="34" s="1"/>
  <c r="AY18" i="34"/>
  <c r="AX18" i="34"/>
  <c r="AV18" i="34"/>
  <c r="AT18" i="34"/>
  <c r="AR18" i="34"/>
  <c r="AO18" i="34"/>
  <c r="AM18" i="34"/>
  <c r="AL18" i="34"/>
  <c r="AJ18" i="34"/>
  <c r="AF18" i="34"/>
  <c r="AE18" i="34"/>
  <c r="AC18" i="34"/>
  <c r="AB18" i="34"/>
  <c r="Y18" i="34"/>
  <c r="X18" i="34"/>
  <c r="V18" i="34"/>
  <c r="W18" i="34" s="1"/>
  <c r="U18" i="34"/>
  <c r="T18" i="34"/>
  <c r="S18" i="34"/>
  <c r="R18" i="34"/>
  <c r="Q18" i="34"/>
  <c r="P18" i="34"/>
  <c r="N18" i="34"/>
  <c r="O18" i="34" s="1"/>
  <c r="M18" i="34"/>
  <c r="L18" i="34"/>
  <c r="K18" i="34"/>
  <c r="J18" i="34"/>
  <c r="AY17" i="34"/>
  <c r="AX17" i="34"/>
  <c r="AV17" i="34"/>
  <c r="AT17" i="34"/>
  <c r="AR17" i="34"/>
  <c r="AO17" i="34"/>
  <c r="AM17" i="34"/>
  <c r="AL17" i="34"/>
  <c r="AJ17" i="34"/>
  <c r="AE17" i="34"/>
  <c r="AF17" i="34" s="1"/>
  <c r="AC17" i="34"/>
  <c r="AB17" i="34"/>
  <c r="X17" i="34"/>
  <c r="Y17" i="34" s="1"/>
  <c r="V17" i="34"/>
  <c r="W17" i="34" s="1"/>
  <c r="T17" i="34"/>
  <c r="U17" i="34" s="1"/>
  <c r="S17" i="34"/>
  <c r="R17" i="34"/>
  <c r="P17" i="34"/>
  <c r="Q17" i="34" s="1"/>
  <c r="N17" i="34"/>
  <c r="O17" i="34" s="1"/>
  <c r="M17" i="34"/>
  <c r="L17" i="34"/>
  <c r="K17" i="34"/>
  <c r="J17" i="34"/>
  <c r="AY16" i="34"/>
  <c r="AX16" i="34"/>
  <c r="AV16" i="34"/>
  <c r="AT16" i="34"/>
  <c r="AR16" i="34"/>
  <c r="AO16" i="34"/>
  <c r="AO3" i="34" s="1"/>
  <c r="AM16" i="34"/>
  <c r="AL16" i="34"/>
  <c r="AJ16" i="34"/>
  <c r="AE16" i="34"/>
  <c r="AF16" i="34" s="1"/>
  <c r="AC16" i="34"/>
  <c r="AB16" i="34"/>
  <c r="X16" i="34"/>
  <c r="Y16" i="34" s="1"/>
  <c r="V16" i="34"/>
  <c r="W16" i="34" s="1"/>
  <c r="T16" i="34"/>
  <c r="U16" i="34" s="1"/>
  <c r="R16" i="34"/>
  <c r="S16" i="34" s="1"/>
  <c r="Q16" i="34"/>
  <c r="P16" i="34"/>
  <c r="O16" i="34"/>
  <c r="N16" i="34"/>
  <c r="L16" i="34"/>
  <c r="M16" i="34" s="1"/>
  <c r="J16" i="34"/>
  <c r="K16" i="34" s="1"/>
  <c r="AY15" i="34"/>
  <c r="AX15" i="34"/>
  <c r="AT15" i="34"/>
  <c r="AR15" i="34"/>
  <c r="AO15" i="34"/>
  <c r="AM15" i="34"/>
  <c r="AL15" i="34"/>
  <c r="AJ15" i="34"/>
  <c r="AF15" i="34"/>
  <c r="AE15" i="34"/>
  <c r="AC15" i="34"/>
  <c r="AB15" i="34"/>
  <c r="Y15" i="34"/>
  <c r="X15" i="34"/>
  <c r="V15" i="34"/>
  <c r="W15" i="34" s="1"/>
  <c r="U15" i="34"/>
  <c r="T15" i="34"/>
  <c r="R15" i="34"/>
  <c r="S15" i="34" s="1"/>
  <c r="P15" i="34"/>
  <c r="Q15" i="34" s="1"/>
  <c r="N15" i="34"/>
  <c r="O15" i="34" s="1"/>
  <c r="M15" i="34"/>
  <c r="L15" i="34"/>
  <c r="J15" i="34"/>
  <c r="K15" i="34" s="1"/>
  <c r="AY14" i="34"/>
  <c r="AX14" i="34"/>
  <c r="AT14" i="34"/>
  <c r="AR14" i="34"/>
  <c r="AO14" i="34"/>
  <c r="AM14" i="34"/>
  <c r="AL14" i="34"/>
  <c r="AJ14" i="34"/>
  <c r="AE14" i="34"/>
  <c r="AF14" i="34" s="1"/>
  <c r="AC14" i="34"/>
  <c r="AB14" i="34"/>
  <c r="X14" i="34"/>
  <c r="Y14" i="34" s="1"/>
  <c r="W14" i="34"/>
  <c r="V14" i="34"/>
  <c r="T14" i="34"/>
  <c r="U14" i="34" s="1"/>
  <c r="R14" i="34"/>
  <c r="S14" i="34" s="1"/>
  <c r="P14" i="34"/>
  <c r="Q14" i="34" s="1"/>
  <c r="O14" i="34"/>
  <c r="N14" i="34"/>
  <c r="L14" i="34"/>
  <c r="M14" i="34" s="1"/>
  <c r="J14" i="34"/>
  <c r="K14" i="34" s="1"/>
  <c r="AY13" i="34"/>
  <c r="AR13" i="34"/>
  <c r="AO13" i="34"/>
  <c r="AM13" i="34"/>
  <c r="AL13" i="34"/>
  <c r="AJ13" i="34"/>
  <c r="AE13" i="34"/>
  <c r="AF13" i="34" s="1"/>
  <c r="AC13" i="34"/>
  <c r="AB13" i="34"/>
  <c r="Y13" i="34"/>
  <c r="X13" i="34"/>
  <c r="V13" i="34"/>
  <c r="W13" i="34" s="1"/>
  <c r="T13" i="34"/>
  <c r="U13" i="34" s="1"/>
  <c r="R13" i="34"/>
  <c r="S13" i="34" s="1"/>
  <c r="P13" i="34"/>
  <c r="Q13" i="34" s="1"/>
  <c r="N13" i="34"/>
  <c r="O13" i="34" s="1"/>
  <c r="L13" i="34"/>
  <c r="M13" i="34" s="1"/>
  <c r="K13" i="34"/>
  <c r="J13" i="34"/>
  <c r="AY12" i="34"/>
  <c r="AR12" i="34"/>
  <c r="AO12" i="34"/>
  <c r="AM12" i="34"/>
  <c r="AL12" i="34"/>
  <c r="AJ12" i="34"/>
  <c r="AF12" i="34"/>
  <c r="AE12" i="34"/>
  <c r="AC12" i="34"/>
  <c r="AB12" i="34"/>
  <c r="Y12" i="34"/>
  <c r="X12" i="34"/>
  <c r="V12" i="34"/>
  <c r="W12" i="34" s="1"/>
  <c r="T12" i="34"/>
  <c r="U12" i="34" s="1"/>
  <c r="R12" i="34"/>
  <c r="S12" i="34" s="1"/>
  <c r="Q12" i="34"/>
  <c r="P12" i="34"/>
  <c r="N12" i="34"/>
  <c r="O12" i="34" s="1"/>
  <c r="M12" i="34"/>
  <c r="L12" i="34"/>
  <c r="K12" i="34"/>
  <c r="J12" i="34"/>
  <c r="AY11" i="34"/>
  <c r="AR11" i="34"/>
  <c r="AO11" i="34"/>
  <c r="AM11" i="34"/>
  <c r="AL11" i="34"/>
  <c r="AJ11" i="34"/>
  <c r="AE11" i="34"/>
  <c r="AF11" i="34" s="1"/>
  <c r="AC11" i="34"/>
  <c r="AB11" i="34"/>
  <c r="X11" i="34"/>
  <c r="Y11" i="34" s="1"/>
  <c r="V11" i="34"/>
  <c r="W11" i="34" s="1"/>
  <c r="T11" i="34"/>
  <c r="U11" i="34" s="1"/>
  <c r="R11" i="34"/>
  <c r="S11" i="34" s="1"/>
  <c r="Q11" i="34"/>
  <c r="P11" i="34"/>
  <c r="N11" i="34"/>
  <c r="O11" i="34" s="1"/>
  <c r="L11" i="34"/>
  <c r="M11" i="34" s="1"/>
  <c r="J11" i="34"/>
  <c r="K11" i="34" s="1"/>
  <c r="AY10" i="34"/>
  <c r="AR10" i="34"/>
  <c r="AO10" i="34"/>
  <c r="AM10" i="34"/>
  <c r="AL10" i="34"/>
  <c r="AJ10" i="34"/>
  <c r="AE10" i="34"/>
  <c r="AF10" i="34" s="1"/>
  <c r="AC10" i="34"/>
  <c r="AB10" i="34"/>
  <c r="Y10" i="34"/>
  <c r="X10" i="34"/>
  <c r="W10" i="34"/>
  <c r="V10" i="34"/>
  <c r="T10" i="34"/>
  <c r="U10" i="34" s="1"/>
  <c r="S10" i="34"/>
  <c r="R10" i="34"/>
  <c r="P10" i="34"/>
  <c r="Q10" i="34" s="1"/>
  <c r="N10" i="34"/>
  <c r="O10" i="34" s="1"/>
  <c r="L10" i="34"/>
  <c r="M10" i="34" s="1"/>
  <c r="J10" i="34"/>
  <c r="K10" i="34" s="1"/>
  <c r="AY9" i="34"/>
  <c r="AR9" i="34"/>
  <c r="AO9" i="34"/>
  <c r="AM9" i="34"/>
  <c r="AL9" i="34"/>
  <c r="AJ9" i="34"/>
  <c r="AE9" i="34"/>
  <c r="AF9" i="34" s="1"/>
  <c r="AC9" i="34"/>
  <c r="AB9" i="34"/>
  <c r="X9" i="34"/>
  <c r="Y9" i="34" s="1"/>
  <c r="V9" i="34"/>
  <c r="W9" i="34" s="1"/>
  <c r="T9" i="34"/>
  <c r="U9" i="34" s="1"/>
  <c r="R9" i="34"/>
  <c r="S9" i="34" s="1"/>
  <c r="P9" i="34"/>
  <c r="Q9" i="34" s="1"/>
  <c r="O9" i="34"/>
  <c r="N9" i="34"/>
  <c r="L9" i="34"/>
  <c r="M9" i="34" s="1"/>
  <c r="J9" i="34"/>
  <c r="K9" i="34" s="1"/>
  <c r="AY8" i="34"/>
  <c r="AR8" i="34"/>
  <c r="AO8" i="34"/>
  <c r="AM8" i="34"/>
  <c r="AL8" i="34"/>
  <c r="AJ8" i="34"/>
  <c r="AF8" i="34"/>
  <c r="AE8" i="34"/>
  <c r="AC8" i="34"/>
  <c r="AB8" i="34"/>
  <c r="Y8" i="34"/>
  <c r="X8" i="34"/>
  <c r="V8" i="34"/>
  <c r="W8" i="34" s="1"/>
  <c r="U8" i="34"/>
  <c r="T8" i="34"/>
  <c r="R8" i="34"/>
  <c r="S8" i="34" s="1"/>
  <c r="P8" i="34"/>
  <c r="Q8" i="34" s="1"/>
  <c r="N8" i="34"/>
  <c r="O8" i="34" s="1"/>
  <c r="M8" i="34"/>
  <c r="L8" i="34"/>
  <c r="J8" i="34"/>
  <c r="K8" i="34" s="1"/>
  <c r="AY7" i="34"/>
  <c r="AY4" i="34" s="1"/>
  <c r="AR7" i="34"/>
  <c r="AO7" i="34"/>
  <c r="AM7" i="34"/>
  <c r="AL7" i="34"/>
  <c r="AJ7" i="34"/>
  <c r="AE7" i="34"/>
  <c r="AF7" i="34" s="1"/>
  <c r="AC7" i="34"/>
  <c r="AB7" i="34"/>
  <c r="X7" i="34"/>
  <c r="Y7" i="34" s="1"/>
  <c r="V7" i="34"/>
  <c r="W7" i="34" s="1"/>
  <c r="T7" i="34"/>
  <c r="U7" i="34" s="1"/>
  <c r="R7" i="34"/>
  <c r="S7" i="34" s="1"/>
  <c r="P7" i="34"/>
  <c r="Q7" i="34" s="1"/>
  <c r="N7" i="34"/>
  <c r="O7" i="34" s="1"/>
  <c r="L7" i="34"/>
  <c r="M7" i="34" s="1"/>
  <c r="J7" i="34"/>
  <c r="K7" i="34" s="1"/>
  <c r="AY6" i="34"/>
  <c r="AX6" i="34"/>
  <c r="AX13" i="34" s="1"/>
  <c r="AW6" i="34"/>
  <c r="AV6" i="34"/>
  <c r="AU6" i="34"/>
  <c r="AT6" i="34"/>
  <c r="AT13" i="34" s="1"/>
  <c r="AS6" i="34"/>
  <c r="AR6" i="34"/>
  <c r="AO6" i="34"/>
  <c r="AM6" i="34"/>
  <c r="AL3" i="34" s="1"/>
  <c r="AL6" i="34"/>
  <c r="AJ6" i="34"/>
  <c r="AE6" i="34"/>
  <c r="AF6" i="34" s="1"/>
  <c r="AC6" i="34"/>
  <c r="AB6" i="34"/>
  <c r="X6" i="34"/>
  <c r="Y6" i="34" s="1"/>
  <c r="V6" i="34"/>
  <c r="W6" i="34" s="1"/>
  <c r="T6" i="34"/>
  <c r="U6" i="34" s="1"/>
  <c r="R6" i="34"/>
  <c r="S6" i="34" s="1"/>
  <c r="P6" i="34"/>
  <c r="Q6" i="34" s="1"/>
  <c r="N6" i="34"/>
  <c r="O6" i="34" s="1"/>
  <c r="L6" i="34"/>
  <c r="M6" i="34" s="1"/>
  <c r="J6" i="34"/>
  <c r="K6" i="34" s="1"/>
  <c r="AY5" i="34"/>
  <c r="AR5" i="34"/>
  <c r="AO5" i="34"/>
  <c r="AC5" i="34"/>
  <c r="AB5" i="34"/>
  <c r="X5" i="34"/>
  <c r="Y5" i="34" s="1"/>
  <c r="W5" i="34"/>
  <c r="V5" i="34"/>
  <c r="U5" i="34"/>
  <c r="T5" i="34"/>
  <c r="R5" i="34"/>
  <c r="S5" i="34" s="1"/>
  <c r="P5" i="34"/>
  <c r="Q5" i="34" s="1"/>
  <c r="N5" i="34"/>
  <c r="O5" i="34" s="1"/>
  <c r="L5" i="34"/>
  <c r="M5" i="34" s="1"/>
  <c r="J5" i="34"/>
  <c r="K5" i="34" s="1"/>
  <c r="AI3" i="34"/>
  <c r="AG3" i="34"/>
  <c r="AA3" i="34"/>
  <c r="AZ3" i="34"/>
  <c r="AK3" i="34"/>
  <c r="AJ3" i="34"/>
  <c r="AH3" i="34"/>
  <c r="AR111" i="33"/>
  <c r="AQ111" i="33"/>
  <c r="AP111" i="33"/>
  <c r="AO111" i="33"/>
  <c r="AM111" i="33"/>
  <c r="AL111" i="33"/>
  <c r="AJ111" i="33"/>
  <c r="AE111" i="33"/>
  <c r="AF111" i="33" s="1"/>
  <c r="AC111" i="33"/>
  <c r="AB111" i="33"/>
  <c r="X111" i="33"/>
  <c r="Y111" i="33" s="1"/>
  <c r="V111" i="33"/>
  <c r="W111" i="33" s="1"/>
  <c r="U111" i="33"/>
  <c r="T111" i="33"/>
  <c r="R111" i="33"/>
  <c r="S111" i="33" s="1"/>
  <c r="P111" i="33"/>
  <c r="Q111" i="33" s="1"/>
  <c r="N111" i="33"/>
  <c r="O111" i="33" s="1"/>
  <c r="L111" i="33"/>
  <c r="M111" i="33" s="1"/>
  <c r="J111" i="33"/>
  <c r="K111" i="33" s="1"/>
  <c r="AR110" i="33"/>
  <c r="AQ110" i="33"/>
  <c r="AP110" i="33"/>
  <c r="AO110" i="33"/>
  <c r="AM110" i="33"/>
  <c r="AL110" i="33"/>
  <c r="AJ110" i="33"/>
  <c r="AE110" i="33"/>
  <c r="AF110" i="33" s="1"/>
  <c r="AC110" i="33"/>
  <c r="AB110" i="33"/>
  <c r="X110" i="33"/>
  <c r="Y110" i="33" s="1"/>
  <c r="V110" i="33"/>
  <c r="W110" i="33" s="1"/>
  <c r="T110" i="33"/>
  <c r="U110" i="33" s="1"/>
  <c r="R110" i="33"/>
  <c r="S110" i="33" s="1"/>
  <c r="P110" i="33"/>
  <c r="Q110" i="33" s="1"/>
  <c r="N110" i="33"/>
  <c r="O110" i="33" s="1"/>
  <c r="L110" i="33"/>
  <c r="M110" i="33" s="1"/>
  <c r="J110" i="33"/>
  <c r="K110" i="33" s="1"/>
  <c r="AR109" i="33"/>
  <c r="AQ109" i="33"/>
  <c r="AP109" i="33"/>
  <c r="AO109" i="33"/>
  <c r="AM109" i="33"/>
  <c r="AL109" i="33"/>
  <c r="AJ109" i="33"/>
  <c r="AE109" i="33"/>
  <c r="AF109" i="33" s="1"/>
  <c r="AC109" i="33"/>
  <c r="AB109" i="33"/>
  <c r="X109" i="33"/>
  <c r="Y109" i="33" s="1"/>
  <c r="W109" i="33"/>
  <c r="V109" i="33"/>
  <c r="T109" i="33"/>
  <c r="U109" i="33" s="1"/>
  <c r="R109" i="33"/>
  <c r="S109" i="33" s="1"/>
  <c r="P109" i="33"/>
  <c r="Q109" i="33" s="1"/>
  <c r="O109" i="33"/>
  <c r="N109" i="33"/>
  <c r="L109" i="33"/>
  <c r="M109" i="33" s="1"/>
  <c r="J109" i="33"/>
  <c r="K109" i="33" s="1"/>
  <c r="AR108" i="33"/>
  <c r="AQ108" i="33"/>
  <c r="AP108" i="33"/>
  <c r="AO108" i="33"/>
  <c r="AM108" i="33"/>
  <c r="AL108" i="33"/>
  <c r="AJ108" i="33"/>
  <c r="AE108" i="33"/>
  <c r="AF108" i="33" s="1"/>
  <c r="AC108" i="33"/>
  <c r="AB108" i="33"/>
  <c r="X108" i="33"/>
  <c r="Y108" i="33" s="1"/>
  <c r="V108" i="33"/>
  <c r="W108" i="33" s="1"/>
  <c r="T108" i="33"/>
  <c r="U108" i="33" s="1"/>
  <c r="R108" i="33"/>
  <c r="S108" i="33" s="1"/>
  <c r="P108" i="33"/>
  <c r="Q108" i="33" s="1"/>
  <c r="N108" i="33"/>
  <c r="O108" i="33" s="1"/>
  <c r="L108" i="33"/>
  <c r="M108" i="33" s="1"/>
  <c r="J108" i="33"/>
  <c r="K108" i="33" s="1"/>
  <c r="AR107" i="33"/>
  <c r="AQ107" i="33"/>
  <c r="AP107" i="33"/>
  <c r="AO107" i="33"/>
  <c r="AM107" i="33"/>
  <c r="AL107" i="33"/>
  <c r="AJ107" i="33"/>
  <c r="AE107" i="33"/>
  <c r="AF107" i="33" s="1"/>
  <c r="AC107" i="33"/>
  <c r="AB107" i="33"/>
  <c r="X107" i="33"/>
  <c r="Y107" i="33" s="1"/>
  <c r="V107" i="33"/>
  <c r="W107" i="33" s="1"/>
  <c r="T107" i="33"/>
  <c r="U107" i="33" s="1"/>
  <c r="R107" i="33"/>
  <c r="S107" i="33" s="1"/>
  <c r="P107" i="33"/>
  <c r="Q107" i="33" s="1"/>
  <c r="N107" i="33"/>
  <c r="O107" i="33" s="1"/>
  <c r="L107" i="33"/>
  <c r="M107" i="33" s="1"/>
  <c r="J107" i="33"/>
  <c r="K107" i="33" s="1"/>
  <c r="AR106" i="33"/>
  <c r="AQ106" i="33"/>
  <c r="AP106" i="33"/>
  <c r="AO106" i="33"/>
  <c r="AM106" i="33"/>
  <c r="AL106" i="33"/>
  <c r="AJ106" i="33"/>
  <c r="AE106" i="33"/>
  <c r="AF106" i="33" s="1"/>
  <c r="AC106" i="33"/>
  <c r="AB106" i="33"/>
  <c r="X106" i="33"/>
  <c r="Y106" i="33" s="1"/>
  <c r="V106" i="33"/>
  <c r="W106" i="33" s="1"/>
  <c r="T106" i="33"/>
  <c r="U106" i="33" s="1"/>
  <c r="R106" i="33"/>
  <c r="S106" i="33" s="1"/>
  <c r="Q106" i="33"/>
  <c r="P106" i="33"/>
  <c r="N106" i="33"/>
  <c r="O106" i="33" s="1"/>
  <c r="M106" i="33"/>
  <c r="L106" i="33"/>
  <c r="J106" i="33"/>
  <c r="K106" i="33" s="1"/>
  <c r="AR105" i="33"/>
  <c r="AQ105" i="33"/>
  <c r="AP105" i="33"/>
  <c r="AO105" i="33"/>
  <c r="AM105" i="33"/>
  <c r="AL105" i="33"/>
  <c r="AJ105" i="33"/>
  <c r="AE105" i="33"/>
  <c r="AF105" i="33" s="1"/>
  <c r="AC105" i="33"/>
  <c r="AB105" i="33"/>
  <c r="X105" i="33"/>
  <c r="Y105" i="33" s="1"/>
  <c r="V105" i="33"/>
  <c r="W105" i="33" s="1"/>
  <c r="T105" i="33"/>
  <c r="U105" i="33" s="1"/>
  <c r="R105" i="33"/>
  <c r="S105" i="33" s="1"/>
  <c r="P105" i="33"/>
  <c r="Q105" i="33" s="1"/>
  <c r="N105" i="33"/>
  <c r="O105" i="33" s="1"/>
  <c r="L105" i="33"/>
  <c r="M105" i="33" s="1"/>
  <c r="J105" i="33"/>
  <c r="K105" i="33" s="1"/>
  <c r="AY104" i="33"/>
  <c r="AR104" i="33"/>
  <c r="AO104" i="33"/>
  <c r="AM104" i="33"/>
  <c r="AL104" i="33"/>
  <c r="AJ104" i="33"/>
  <c r="AE104" i="33"/>
  <c r="AF104" i="33" s="1"/>
  <c r="AC104" i="33"/>
  <c r="AB104" i="33"/>
  <c r="X104" i="33"/>
  <c r="Y104" i="33" s="1"/>
  <c r="V104" i="33"/>
  <c r="W104" i="33" s="1"/>
  <c r="T104" i="33"/>
  <c r="U104" i="33" s="1"/>
  <c r="R104" i="33"/>
  <c r="S104" i="33" s="1"/>
  <c r="P104" i="33"/>
  <c r="Q104" i="33" s="1"/>
  <c r="N104" i="33"/>
  <c r="O104" i="33" s="1"/>
  <c r="L104" i="33"/>
  <c r="M104" i="33" s="1"/>
  <c r="J104" i="33"/>
  <c r="K104" i="33" s="1"/>
  <c r="AY103" i="33"/>
  <c r="AR103" i="33"/>
  <c r="AO103" i="33"/>
  <c r="AM103" i="33"/>
  <c r="AL103" i="33"/>
  <c r="AJ103" i="33"/>
  <c r="AE103" i="33"/>
  <c r="AF103" i="33" s="1"/>
  <c r="AC103" i="33"/>
  <c r="AB103" i="33"/>
  <c r="X103" i="33"/>
  <c r="Y103" i="33" s="1"/>
  <c r="V103" i="33"/>
  <c r="W103" i="33" s="1"/>
  <c r="T103" i="33"/>
  <c r="U103" i="33" s="1"/>
  <c r="R103" i="33"/>
  <c r="S103" i="33" s="1"/>
  <c r="P103" i="33"/>
  <c r="Q103" i="33" s="1"/>
  <c r="N103" i="33"/>
  <c r="O103" i="33" s="1"/>
  <c r="L103" i="33"/>
  <c r="M103" i="33" s="1"/>
  <c r="J103" i="33"/>
  <c r="K103" i="33" s="1"/>
  <c r="AY102" i="33"/>
  <c r="AR102" i="33"/>
  <c r="AO102" i="33"/>
  <c r="AM102" i="33"/>
  <c r="AL102" i="33"/>
  <c r="AJ102" i="33"/>
  <c r="AE102" i="33"/>
  <c r="AF102" i="33" s="1"/>
  <c r="AC102" i="33"/>
  <c r="AB102" i="33"/>
  <c r="X102" i="33"/>
  <c r="Y102" i="33" s="1"/>
  <c r="V102" i="33"/>
  <c r="W102" i="33" s="1"/>
  <c r="T102" i="33"/>
  <c r="U102" i="33" s="1"/>
  <c r="R102" i="33"/>
  <c r="S102" i="33" s="1"/>
  <c r="P102" i="33"/>
  <c r="Q102" i="33" s="1"/>
  <c r="N102" i="33"/>
  <c r="O102" i="33" s="1"/>
  <c r="L102" i="33"/>
  <c r="M102" i="33" s="1"/>
  <c r="J102" i="33"/>
  <c r="K102" i="33" s="1"/>
  <c r="AY101" i="33"/>
  <c r="AR101" i="33"/>
  <c r="AO101" i="33"/>
  <c r="AM101" i="33"/>
  <c r="AL101" i="33"/>
  <c r="AJ101" i="33"/>
  <c r="AE101" i="33"/>
  <c r="AF101" i="33" s="1"/>
  <c r="AC101" i="33"/>
  <c r="AB101" i="33"/>
  <c r="X101" i="33"/>
  <c r="Y101" i="33" s="1"/>
  <c r="V101" i="33"/>
  <c r="W101" i="33" s="1"/>
  <c r="T101" i="33"/>
  <c r="U101" i="33" s="1"/>
  <c r="R101" i="33"/>
  <c r="S101" i="33" s="1"/>
  <c r="P101" i="33"/>
  <c r="Q101" i="33" s="1"/>
  <c r="N101" i="33"/>
  <c r="O101" i="33" s="1"/>
  <c r="L101" i="33"/>
  <c r="M101" i="33" s="1"/>
  <c r="J101" i="33"/>
  <c r="K101" i="33" s="1"/>
  <c r="AY100" i="33"/>
  <c r="AR100" i="33"/>
  <c r="AO100" i="33"/>
  <c r="AM100" i="33"/>
  <c r="AL100" i="33"/>
  <c r="AJ100" i="33"/>
  <c r="AE100" i="33"/>
  <c r="AF100" i="33" s="1"/>
  <c r="AC100" i="33"/>
  <c r="AB100" i="33"/>
  <c r="X100" i="33"/>
  <c r="Y100" i="33" s="1"/>
  <c r="V100" i="33"/>
  <c r="W100" i="33" s="1"/>
  <c r="T100" i="33"/>
  <c r="U100" i="33" s="1"/>
  <c r="R100" i="33"/>
  <c r="S100" i="33" s="1"/>
  <c r="P100" i="33"/>
  <c r="Q100" i="33" s="1"/>
  <c r="N100" i="33"/>
  <c r="O100" i="33" s="1"/>
  <c r="L100" i="33"/>
  <c r="M100" i="33" s="1"/>
  <c r="J100" i="33"/>
  <c r="K100" i="33" s="1"/>
  <c r="AY99" i="33"/>
  <c r="AR99" i="33"/>
  <c r="AO99" i="33"/>
  <c r="AM99" i="33"/>
  <c r="AL99" i="33"/>
  <c r="AJ99" i="33"/>
  <c r="AE99" i="33"/>
  <c r="AF99" i="33" s="1"/>
  <c r="AC99" i="33"/>
  <c r="AB99" i="33"/>
  <c r="X99" i="33"/>
  <c r="Y99" i="33" s="1"/>
  <c r="V99" i="33"/>
  <c r="W99" i="33" s="1"/>
  <c r="T99" i="33"/>
  <c r="U99" i="33" s="1"/>
  <c r="R99" i="33"/>
  <c r="S99" i="33" s="1"/>
  <c r="P99" i="33"/>
  <c r="Q99" i="33" s="1"/>
  <c r="N99" i="33"/>
  <c r="O99" i="33" s="1"/>
  <c r="L99" i="33"/>
  <c r="M99" i="33" s="1"/>
  <c r="J99" i="33"/>
  <c r="K99" i="33" s="1"/>
  <c r="AY98" i="33"/>
  <c r="AR98" i="33"/>
  <c r="AO98" i="33"/>
  <c r="AM98" i="33"/>
  <c r="AL98" i="33"/>
  <c r="AJ98" i="33"/>
  <c r="AE98" i="33"/>
  <c r="AF98" i="33" s="1"/>
  <c r="AC98" i="33"/>
  <c r="AB98" i="33"/>
  <c r="X98" i="33"/>
  <c r="Y98" i="33" s="1"/>
  <c r="V98" i="33"/>
  <c r="W98" i="33" s="1"/>
  <c r="T98" i="33"/>
  <c r="U98" i="33" s="1"/>
  <c r="R98" i="33"/>
  <c r="S98" i="33" s="1"/>
  <c r="P98" i="33"/>
  <c r="Q98" i="33" s="1"/>
  <c r="N98" i="33"/>
  <c r="O98" i="33" s="1"/>
  <c r="L98" i="33"/>
  <c r="M98" i="33" s="1"/>
  <c r="J98" i="33"/>
  <c r="K98" i="33" s="1"/>
  <c r="AY97" i="33"/>
  <c r="AR97" i="33"/>
  <c r="AO97" i="33"/>
  <c r="AM97" i="33"/>
  <c r="AL97" i="33"/>
  <c r="AJ97" i="33"/>
  <c r="AE97" i="33"/>
  <c r="AF97" i="33" s="1"/>
  <c r="AC97" i="33"/>
  <c r="AB97" i="33"/>
  <c r="X97" i="33"/>
  <c r="Y97" i="33" s="1"/>
  <c r="V97" i="33"/>
  <c r="W97" i="33" s="1"/>
  <c r="T97" i="33"/>
  <c r="U97" i="33" s="1"/>
  <c r="R97" i="33"/>
  <c r="S97" i="33" s="1"/>
  <c r="P97" i="33"/>
  <c r="Q97" i="33" s="1"/>
  <c r="N97" i="33"/>
  <c r="O97" i="33" s="1"/>
  <c r="L97" i="33"/>
  <c r="M97" i="33" s="1"/>
  <c r="J97" i="33"/>
  <c r="K97" i="33" s="1"/>
  <c r="AY96" i="33"/>
  <c r="AR96" i="33"/>
  <c r="AO96" i="33"/>
  <c r="AM96" i="33"/>
  <c r="AL96" i="33"/>
  <c r="AJ96" i="33"/>
  <c r="AE96" i="33"/>
  <c r="AF96" i="33" s="1"/>
  <c r="AC96" i="33"/>
  <c r="AB96" i="33"/>
  <c r="X96" i="33"/>
  <c r="Y96" i="33" s="1"/>
  <c r="V96" i="33"/>
  <c r="W96" i="33" s="1"/>
  <c r="T96" i="33"/>
  <c r="U96" i="33" s="1"/>
  <c r="R96" i="33"/>
  <c r="S96" i="33" s="1"/>
  <c r="P96" i="33"/>
  <c r="Q96" i="33" s="1"/>
  <c r="N96" i="33"/>
  <c r="O96" i="33" s="1"/>
  <c r="L96" i="33"/>
  <c r="M96" i="33" s="1"/>
  <c r="J96" i="33"/>
  <c r="K96" i="33" s="1"/>
  <c r="AY95" i="33"/>
  <c r="AR95" i="33"/>
  <c r="AO95" i="33"/>
  <c r="AM95" i="33"/>
  <c r="AL95" i="33"/>
  <c r="AJ95" i="33"/>
  <c r="AE95" i="33"/>
  <c r="AF95" i="33" s="1"/>
  <c r="AC95" i="33"/>
  <c r="AB95" i="33"/>
  <c r="X95" i="33"/>
  <c r="Y95" i="33" s="1"/>
  <c r="V95" i="33"/>
  <c r="W95" i="33" s="1"/>
  <c r="T95" i="33"/>
  <c r="U95" i="33" s="1"/>
  <c r="R95" i="33"/>
  <c r="S95" i="33" s="1"/>
  <c r="P95" i="33"/>
  <c r="Q95" i="33" s="1"/>
  <c r="N95" i="33"/>
  <c r="O95" i="33" s="1"/>
  <c r="L95" i="33"/>
  <c r="M95" i="33" s="1"/>
  <c r="J95" i="33"/>
  <c r="K95" i="33" s="1"/>
  <c r="AY94" i="33"/>
  <c r="AR94" i="33"/>
  <c r="AO94" i="33"/>
  <c r="AM94" i="33"/>
  <c r="AL94" i="33"/>
  <c r="AJ94" i="33"/>
  <c r="AE94" i="33"/>
  <c r="AF94" i="33" s="1"/>
  <c r="AC94" i="33"/>
  <c r="AB94" i="33"/>
  <c r="X94" i="33"/>
  <c r="Y94" i="33" s="1"/>
  <c r="V94" i="33"/>
  <c r="W94" i="33" s="1"/>
  <c r="T94" i="33"/>
  <c r="U94" i="33" s="1"/>
  <c r="R94" i="33"/>
  <c r="S94" i="33" s="1"/>
  <c r="P94" i="33"/>
  <c r="Q94" i="33" s="1"/>
  <c r="N94" i="33"/>
  <c r="O94" i="33" s="1"/>
  <c r="L94" i="33"/>
  <c r="M94" i="33" s="1"/>
  <c r="J94" i="33"/>
  <c r="K94" i="33" s="1"/>
  <c r="AY93" i="33"/>
  <c r="AR93" i="33"/>
  <c r="AO93" i="33"/>
  <c r="AM93" i="33"/>
  <c r="AL93" i="33"/>
  <c r="AJ93" i="33"/>
  <c r="AE93" i="33"/>
  <c r="AF93" i="33" s="1"/>
  <c r="AC93" i="33"/>
  <c r="AB93" i="33"/>
  <c r="X93" i="33"/>
  <c r="Y93" i="33" s="1"/>
  <c r="V93" i="33"/>
  <c r="W93" i="33" s="1"/>
  <c r="T93" i="33"/>
  <c r="U93" i="33" s="1"/>
  <c r="R93" i="33"/>
  <c r="S93" i="33" s="1"/>
  <c r="P93" i="33"/>
  <c r="Q93" i="33" s="1"/>
  <c r="N93" i="33"/>
  <c r="O93" i="33" s="1"/>
  <c r="L93" i="33"/>
  <c r="M93" i="33" s="1"/>
  <c r="J93" i="33"/>
  <c r="K93" i="33" s="1"/>
  <c r="AY92" i="33"/>
  <c r="AR92" i="33"/>
  <c r="AO92" i="33"/>
  <c r="AM92" i="33"/>
  <c r="AL92" i="33"/>
  <c r="AJ92" i="33"/>
  <c r="AE92" i="33"/>
  <c r="AF92" i="33" s="1"/>
  <c r="AC92" i="33"/>
  <c r="AB92" i="33"/>
  <c r="X92" i="33"/>
  <c r="Y92" i="33" s="1"/>
  <c r="V92" i="33"/>
  <c r="W92" i="33" s="1"/>
  <c r="T92" i="33"/>
  <c r="U92" i="33" s="1"/>
  <c r="R92" i="33"/>
  <c r="S92" i="33" s="1"/>
  <c r="P92" i="33"/>
  <c r="Q92" i="33" s="1"/>
  <c r="N92" i="33"/>
  <c r="O92" i="33" s="1"/>
  <c r="L92" i="33"/>
  <c r="M92" i="33" s="1"/>
  <c r="J92" i="33"/>
  <c r="K92" i="33" s="1"/>
  <c r="AY91" i="33"/>
  <c r="AR91" i="33"/>
  <c r="AO91" i="33"/>
  <c r="AM91" i="33"/>
  <c r="AL91" i="33"/>
  <c r="AJ91" i="33"/>
  <c r="AE91" i="33"/>
  <c r="AF91" i="33" s="1"/>
  <c r="AC91" i="33"/>
  <c r="AB91" i="33"/>
  <c r="X91" i="33"/>
  <c r="Y91" i="33" s="1"/>
  <c r="V91" i="33"/>
  <c r="W91" i="33" s="1"/>
  <c r="T91" i="33"/>
  <c r="U91" i="33" s="1"/>
  <c r="R91" i="33"/>
  <c r="S91" i="33" s="1"/>
  <c r="P91" i="33"/>
  <c r="Q91" i="33" s="1"/>
  <c r="N91" i="33"/>
  <c r="O91" i="33" s="1"/>
  <c r="L91" i="33"/>
  <c r="M91" i="33" s="1"/>
  <c r="J91" i="33"/>
  <c r="K91" i="33" s="1"/>
  <c r="AY90" i="33"/>
  <c r="AR90" i="33"/>
  <c r="AO90" i="33"/>
  <c r="AM90" i="33"/>
  <c r="AL90" i="33"/>
  <c r="AJ90" i="33"/>
  <c r="AE90" i="33"/>
  <c r="AF90" i="33" s="1"/>
  <c r="AC90" i="33"/>
  <c r="AB90" i="33"/>
  <c r="X90" i="33"/>
  <c r="Y90" i="33" s="1"/>
  <c r="V90" i="33"/>
  <c r="W90" i="33" s="1"/>
  <c r="T90" i="33"/>
  <c r="U90" i="33" s="1"/>
  <c r="R90" i="33"/>
  <c r="S90" i="33" s="1"/>
  <c r="P90" i="33"/>
  <c r="Q90" i="33" s="1"/>
  <c r="N90" i="33"/>
  <c r="O90" i="33" s="1"/>
  <c r="L90" i="33"/>
  <c r="M90" i="33" s="1"/>
  <c r="J90" i="33"/>
  <c r="K90" i="33" s="1"/>
  <c r="AY89" i="33"/>
  <c r="AR89" i="33"/>
  <c r="AO89" i="33"/>
  <c r="AM89" i="33"/>
  <c r="AL89" i="33"/>
  <c r="AJ89" i="33"/>
  <c r="AE89" i="33"/>
  <c r="AF89" i="33" s="1"/>
  <c r="AC89" i="33"/>
  <c r="AB89" i="33"/>
  <c r="X89" i="33"/>
  <c r="Y89" i="33" s="1"/>
  <c r="V89" i="33"/>
  <c r="W89" i="33" s="1"/>
  <c r="T89" i="33"/>
  <c r="U89" i="33" s="1"/>
  <c r="R89" i="33"/>
  <c r="S89" i="33" s="1"/>
  <c r="P89" i="33"/>
  <c r="Q89" i="33" s="1"/>
  <c r="N89" i="33"/>
  <c r="O89" i="33" s="1"/>
  <c r="L89" i="33"/>
  <c r="M89" i="33" s="1"/>
  <c r="J89" i="33"/>
  <c r="K89" i="33" s="1"/>
  <c r="AY88" i="33"/>
  <c r="AR88" i="33"/>
  <c r="AO88" i="33"/>
  <c r="AM88" i="33"/>
  <c r="AL88" i="33"/>
  <c r="AJ88" i="33"/>
  <c r="AE88" i="33"/>
  <c r="AF88" i="33" s="1"/>
  <c r="AC88" i="33"/>
  <c r="AB88" i="33"/>
  <c r="X88" i="33"/>
  <c r="Y88" i="33" s="1"/>
  <c r="V88" i="33"/>
  <c r="W88" i="33" s="1"/>
  <c r="T88" i="33"/>
  <c r="U88" i="33" s="1"/>
  <c r="R88" i="33"/>
  <c r="S88" i="33" s="1"/>
  <c r="P88" i="33"/>
  <c r="Q88" i="33" s="1"/>
  <c r="N88" i="33"/>
  <c r="O88" i="33" s="1"/>
  <c r="L88" i="33"/>
  <c r="M88" i="33" s="1"/>
  <c r="J88" i="33"/>
  <c r="K88" i="33" s="1"/>
  <c r="AY87" i="33"/>
  <c r="AR87" i="33"/>
  <c r="AO87" i="33"/>
  <c r="AM87" i="33"/>
  <c r="AL87" i="33"/>
  <c r="AJ87" i="33"/>
  <c r="AE87" i="33"/>
  <c r="AF87" i="33" s="1"/>
  <c r="AC87" i="33"/>
  <c r="AB87" i="33"/>
  <c r="X87" i="33"/>
  <c r="Y87" i="33" s="1"/>
  <c r="V87" i="33"/>
  <c r="W87" i="33" s="1"/>
  <c r="T87" i="33"/>
  <c r="U87" i="33" s="1"/>
  <c r="R87" i="33"/>
  <c r="S87" i="33" s="1"/>
  <c r="P87" i="33"/>
  <c r="Q87" i="33" s="1"/>
  <c r="N87" i="33"/>
  <c r="O87" i="33" s="1"/>
  <c r="L87" i="33"/>
  <c r="M87" i="33" s="1"/>
  <c r="J87" i="33"/>
  <c r="K87" i="33" s="1"/>
  <c r="AY86" i="33"/>
  <c r="AR86" i="33"/>
  <c r="AO86" i="33"/>
  <c r="AM86" i="33"/>
  <c r="AL86" i="33"/>
  <c r="AJ86" i="33"/>
  <c r="AE86" i="33"/>
  <c r="AF86" i="33" s="1"/>
  <c r="AC86" i="33"/>
  <c r="AB86" i="33"/>
  <c r="X86" i="33"/>
  <c r="Y86" i="33" s="1"/>
  <c r="V86" i="33"/>
  <c r="W86" i="33" s="1"/>
  <c r="T86" i="33"/>
  <c r="U86" i="33" s="1"/>
  <c r="R86" i="33"/>
  <c r="S86" i="33" s="1"/>
  <c r="P86" i="33"/>
  <c r="Q86" i="33" s="1"/>
  <c r="N86" i="33"/>
  <c r="O86" i="33" s="1"/>
  <c r="L86" i="33"/>
  <c r="M86" i="33" s="1"/>
  <c r="J86" i="33"/>
  <c r="K86" i="33" s="1"/>
  <c r="AY85" i="33"/>
  <c r="AR85" i="33"/>
  <c r="AO85" i="33"/>
  <c r="AM85" i="33"/>
  <c r="AL85" i="33"/>
  <c r="AJ85" i="33"/>
  <c r="AE85" i="33"/>
  <c r="AF85" i="33" s="1"/>
  <c r="AC85" i="33"/>
  <c r="AB85" i="33"/>
  <c r="X85" i="33"/>
  <c r="Y85" i="33" s="1"/>
  <c r="V85" i="33"/>
  <c r="W85" i="33" s="1"/>
  <c r="T85" i="33"/>
  <c r="U85" i="33" s="1"/>
  <c r="R85" i="33"/>
  <c r="S85" i="33" s="1"/>
  <c r="P85" i="33"/>
  <c r="Q85" i="33" s="1"/>
  <c r="N85" i="33"/>
  <c r="O85" i="33" s="1"/>
  <c r="L85" i="33"/>
  <c r="M85" i="33" s="1"/>
  <c r="J85" i="33"/>
  <c r="K85" i="33" s="1"/>
  <c r="AY84" i="33"/>
  <c r="AR84" i="33"/>
  <c r="AO84" i="33"/>
  <c r="AM84" i="33"/>
  <c r="AL84" i="33"/>
  <c r="AJ84" i="33"/>
  <c r="AE84" i="33"/>
  <c r="AF84" i="33" s="1"/>
  <c r="AC84" i="33"/>
  <c r="AB84" i="33"/>
  <c r="X84" i="33"/>
  <c r="Y84" i="33" s="1"/>
  <c r="V84" i="33"/>
  <c r="W84" i="33" s="1"/>
  <c r="T84" i="33"/>
  <c r="U84" i="33" s="1"/>
  <c r="R84" i="33"/>
  <c r="S84" i="33" s="1"/>
  <c r="P84" i="33"/>
  <c r="Q84" i="33" s="1"/>
  <c r="N84" i="33"/>
  <c r="O84" i="33" s="1"/>
  <c r="L84" i="33"/>
  <c r="M84" i="33" s="1"/>
  <c r="J84" i="33"/>
  <c r="K84" i="33" s="1"/>
  <c r="AY83" i="33"/>
  <c r="AR83" i="33"/>
  <c r="AO83" i="33"/>
  <c r="AM83" i="33"/>
  <c r="AL83" i="33"/>
  <c r="AJ83" i="33"/>
  <c r="AE83" i="33"/>
  <c r="AF83" i="33" s="1"/>
  <c r="AC83" i="33"/>
  <c r="AB83" i="33"/>
  <c r="X83" i="33"/>
  <c r="Y83" i="33" s="1"/>
  <c r="V83" i="33"/>
  <c r="W83" i="33" s="1"/>
  <c r="T83" i="33"/>
  <c r="U83" i="33" s="1"/>
  <c r="R83" i="33"/>
  <c r="S83" i="33" s="1"/>
  <c r="P83" i="33"/>
  <c r="Q83" i="33" s="1"/>
  <c r="N83" i="33"/>
  <c r="O83" i="33" s="1"/>
  <c r="L83" i="33"/>
  <c r="M83" i="33" s="1"/>
  <c r="J83" i="33"/>
  <c r="K83" i="33" s="1"/>
  <c r="AY82" i="33"/>
  <c r="AR82" i="33"/>
  <c r="AO82" i="33"/>
  <c r="AM82" i="33"/>
  <c r="AL82" i="33"/>
  <c r="AJ82" i="33"/>
  <c r="AE82" i="33"/>
  <c r="AF82" i="33" s="1"/>
  <c r="AC82" i="33"/>
  <c r="AB82" i="33"/>
  <c r="X82" i="33"/>
  <c r="Y82" i="33" s="1"/>
  <c r="V82" i="33"/>
  <c r="W82" i="33" s="1"/>
  <c r="T82" i="33"/>
  <c r="U82" i="33" s="1"/>
  <c r="R82" i="33"/>
  <c r="S82" i="33" s="1"/>
  <c r="P82" i="33"/>
  <c r="Q82" i="33" s="1"/>
  <c r="N82" i="33"/>
  <c r="O82" i="33" s="1"/>
  <c r="L82" i="33"/>
  <c r="M82" i="33" s="1"/>
  <c r="J82" i="33"/>
  <c r="K82" i="33" s="1"/>
  <c r="AY81" i="33"/>
  <c r="AR81" i="33"/>
  <c r="AO81" i="33"/>
  <c r="AM81" i="33"/>
  <c r="AL81" i="33"/>
  <c r="AJ81" i="33"/>
  <c r="AE81" i="33"/>
  <c r="AF81" i="33" s="1"/>
  <c r="AC81" i="33"/>
  <c r="AB81" i="33"/>
  <c r="X81" i="33"/>
  <c r="Y81" i="33" s="1"/>
  <c r="V81" i="33"/>
  <c r="W81" i="33" s="1"/>
  <c r="T81" i="33"/>
  <c r="U81" i="33" s="1"/>
  <c r="R81" i="33"/>
  <c r="S81" i="33" s="1"/>
  <c r="P81" i="33"/>
  <c r="Q81" i="33" s="1"/>
  <c r="N81" i="33"/>
  <c r="O81" i="33" s="1"/>
  <c r="L81" i="33"/>
  <c r="M81" i="33" s="1"/>
  <c r="J81" i="33"/>
  <c r="K81" i="33" s="1"/>
  <c r="AY80" i="33"/>
  <c r="AR80" i="33"/>
  <c r="AO80" i="33"/>
  <c r="AM80" i="33"/>
  <c r="AL80" i="33"/>
  <c r="AJ80" i="33"/>
  <c r="AE80" i="33"/>
  <c r="AF80" i="33" s="1"/>
  <c r="AC80" i="33"/>
  <c r="AB80" i="33"/>
  <c r="X80" i="33"/>
  <c r="Y80" i="33" s="1"/>
  <c r="V80" i="33"/>
  <c r="W80" i="33" s="1"/>
  <c r="T80" i="33"/>
  <c r="U80" i="33" s="1"/>
  <c r="R80" i="33"/>
  <c r="S80" i="33" s="1"/>
  <c r="P80" i="33"/>
  <c r="Q80" i="33" s="1"/>
  <c r="N80" i="33"/>
  <c r="O80" i="33" s="1"/>
  <c r="L80" i="33"/>
  <c r="M80" i="33" s="1"/>
  <c r="J80" i="33"/>
  <c r="K80" i="33" s="1"/>
  <c r="AY79" i="33"/>
  <c r="AR79" i="33"/>
  <c r="AO79" i="33"/>
  <c r="AM79" i="33"/>
  <c r="AL79" i="33"/>
  <c r="AJ79" i="33"/>
  <c r="AE79" i="33"/>
  <c r="AF79" i="33" s="1"/>
  <c r="AC79" i="33"/>
  <c r="AB79" i="33"/>
  <c r="X79" i="33"/>
  <c r="Y79" i="33" s="1"/>
  <c r="V79" i="33"/>
  <c r="W79" i="33" s="1"/>
  <c r="T79" i="33"/>
  <c r="U79" i="33" s="1"/>
  <c r="R79" i="33"/>
  <c r="S79" i="33" s="1"/>
  <c r="P79" i="33"/>
  <c r="Q79" i="33" s="1"/>
  <c r="N79" i="33"/>
  <c r="O79" i="33" s="1"/>
  <c r="L79" i="33"/>
  <c r="M79" i="33" s="1"/>
  <c r="J79" i="33"/>
  <c r="K79" i="33" s="1"/>
  <c r="AY78" i="33"/>
  <c r="AR78" i="33"/>
  <c r="AO78" i="33"/>
  <c r="AM78" i="33"/>
  <c r="AL78" i="33"/>
  <c r="AJ78" i="33"/>
  <c r="AE78" i="33"/>
  <c r="AF78" i="33" s="1"/>
  <c r="AC78" i="33"/>
  <c r="AB78" i="33"/>
  <c r="X78" i="33"/>
  <c r="Y78" i="33" s="1"/>
  <c r="V78" i="33"/>
  <c r="W78" i="33" s="1"/>
  <c r="T78" i="33"/>
  <c r="U78" i="33" s="1"/>
  <c r="R78" i="33"/>
  <c r="S78" i="33" s="1"/>
  <c r="P78" i="33"/>
  <c r="Q78" i="33" s="1"/>
  <c r="N78" i="33"/>
  <c r="O78" i="33" s="1"/>
  <c r="L78" i="33"/>
  <c r="M78" i="33" s="1"/>
  <c r="J78" i="33"/>
  <c r="K78" i="33" s="1"/>
  <c r="AY77" i="33"/>
  <c r="AR77" i="33"/>
  <c r="AO77" i="33"/>
  <c r="AM77" i="33"/>
  <c r="AL77" i="33"/>
  <c r="AJ77" i="33"/>
  <c r="AE77" i="33"/>
  <c r="AF77" i="33" s="1"/>
  <c r="AC77" i="33"/>
  <c r="AB77" i="33"/>
  <c r="X77" i="33"/>
  <c r="Y77" i="33" s="1"/>
  <c r="V77" i="33"/>
  <c r="W77" i="33" s="1"/>
  <c r="T77" i="33"/>
  <c r="U77" i="33" s="1"/>
  <c r="R77" i="33"/>
  <c r="S77" i="33" s="1"/>
  <c r="P77" i="33"/>
  <c r="Q77" i="33" s="1"/>
  <c r="N77" i="33"/>
  <c r="O77" i="33" s="1"/>
  <c r="L77" i="33"/>
  <c r="M77" i="33" s="1"/>
  <c r="J77" i="33"/>
  <c r="K77" i="33" s="1"/>
  <c r="AY76" i="33"/>
  <c r="AR76" i="33"/>
  <c r="AO76" i="33"/>
  <c r="AM76" i="33"/>
  <c r="AL76" i="33"/>
  <c r="AJ76" i="33"/>
  <c r="AE76" i="33"/>
  <c r="AF76" i="33" s="1"/>
  <c r="AC76" i="33"/>
  <c r="AB76" i="33"/>
  <c r="X76" i="33"/>
  <c r="Y76" i="33" s="1"/>
  <c r="V76" i="33"/>
  <c r="W76" i="33" s="1"/>
  <c r="T76" i="33"/>
  <c r="U76" i="33" s="1"/>
  <c r="R76" i="33"/>
  <c r="S76" i="33" s="1"/>
  <c r="P76" i="33"/>
  <c r="Q76" i="33" s="1"/>
  <c r="N76" i="33"/>
  <c r="O76" i="33" s="1"/>
  <c r="L76" i="33"/>
  <c r="M76" i="33" s="1"/>
  <c r="J76" i="33"/>
  <c r="K76" i="33" s="1"/>
  <c r="AY75" i="33"/>
  <c r="AR75" i="33"/>
  <c r="AO75" i="33"/>
  <c r="AM75" i="33"/>
  <c r="AL75" i="33"/>
  <c r="AJ75" i="33"/>
  <c r="AE75" i="33"/>
  <c r="AF75" i="33" s="1"/>
  <c r="AC75" i="33"/>
  <c r="AB75" i="33"/>
  <c r="X75" i="33"/>
  <c r="Y75" i="33" s="1"/>
  <c r="V75" i="33"/>
  <c r="W75" i="33" s="1"/>
  <c r="T75" i="33"/>
  <c r="U75" i="33" s="1"/>
  <c r="R75" i="33"/>
  <c r="S75" i="33" s="1"/>
  <c r="P75" i="33"/>
  <c r="Q75" i="33" s="1"/>
  <c r="N75" i="33"/>
  <c r="O75" i="33" s="1"/>
  <c r="L75" i="33"/>
  <c r="M75" i="33" s="1"/>
  <c r="J75" i="33"/>
  <c r="K75" i="33" s="1"/>
  <c r="AY74" i="33"/>
  <c r="AR74" i="33"/>
  <c r="AO74" i="33"/>
  <c r="AM74" i="33"/>
  <c r="AL74" i="33"/>
  <c r="AJ74" i="33"/>
  <c r="AE74" i="33"/>
  <c r="AF74" i="33" s="1"/>
  <c r="AC74" i="33"/>
  <c r="AB74" i="33"/>
  <c r="X74" i="33"/>
  <c r="Y74" i="33" s="1"/>
  <c r="V74" i="33"/>
  <c r="W74" i="33" s="1"/>
  <c r="T74" i="33"/>
  <c r="U74" i="33" s="1"/>
  <c r="R74" i="33"/>
  <c r="S74" i="33" s="1"/>
  <c r="P74" i="33"/>
  <c r="Q74" i="33" s="1"/>
  <c r="N74" i="33"/>
  <c r="O74" i="33" s="1"/>
  <c r="L74" i="33"/>
  <c r="M74" i="33" s="1"/>
  <c r="J74" i="33"/>
  <c r="K74" i="33" s="1"/>
  <c r="AY73" i="33"/>
  <c r="AR73" i="33"/>
  <c r="AO73" i="33"/>
  <c r="AM73" i="33"/>
  <c r="AL73" i="33"/>
  <c r="AJ73" i="33"/>
  <c r="AE73" i="33"/>
  <c r="AF73" i="33" s="1"/>
  <c r="AC73" i="33"/>
  <c r="AB73" i="33"/>
  <c r="X73" i="33"/>
  <c r="Y73" i="33" s="1"/>
  <c r="V73" i="33"/>
  <c r="W73" i="33" s="1"/>
  <c r="T73" i="33"/>
  <c r="U73" i="33" s="1"/>
  <c r="R73" i="33"/>
  <c r="S73" i="33" s="1"/>
  <c r="P73" i="33"/>
  <c r="Q73" i="33" s="1"/>
  <c r="N73" i="33"/>
  <c r="O73" i="33" s="1"/>
  <c r="L73" i="33"/>
  <c r="M73" i="33" s="1"/>
  <c r="J73" i="33"/>
  <c r="K73" i="33" s="1"/>
  <c r="AY72" i="33"/>
  <c r="AR72" i="33"/>
  <c r="AO72" i="33"/>
  <c r="AM72" i="33"/>
  <c r="AL72" i="33"/>
  <c r="AJ72" i="33"/>
  <c r="AE72" i="33"/>
  <c r="AF72" i="33" s="1"/>
  <c r="AC72" i="33"/>
  <c r="AB72" i="33"/>
  <c r="X72" i="33"/>
  <c r="Y72" i="33" s="1"/>
  <c r="V72" i="33"/>
  <c r="W72" i="33" s="1"/>
  <c r="T72" i="33"/>
  <c r="U72" i="33" s="1"/>
  <c r="R72" i="33"/>
  <c r="S72" i="33" s="1"/>
  <c r="P72" i="33"/>
  <c r="Q72" i="33" s="1"/>
  <c r="N72" i="33"/>
  <c r="O72" i="33" s="1"/>
  <c r="L72" i="33"/>
  <c r="M72" i="33" s="1"/>
  <c r="J72" i="33"/>
  <c r="K72" i="33" s="1"/>
  <c r="AY71" i="33"/>
  <c r="AR71" i="33"/>
  <c r="AO71" i="33"/>
  <c r="AM71" i="33"/>
  <c r="AL71" i="33"/>
  <c r="AJ71" i="33"/>
  <c r="AE71" i="33"/>
  <c r="AF71" i="33" s="1"/>
  <c r="AC71" i="33"/>
  <c r="AB71" i="33"/>
  <c r="X71" i="33"/>
  <c r="Y71" i="33" s="1"/>
  <c r="V71" i="33"/>
  <c r="W71" i="33" s="1"/>
  <c r="T71" i="33"/>
  <c r="U71" i="33" s="1"/>
  <c r="R71" i="33"/>
  <c r="S71" i="33" s="1"/>
  <c r="P71" i="33"/>
  <c r="Q71" i="33" s="1"/>
  <c r="N71" i="33"/>
  <c r="O71" i="33" s="1"/>
  <c r="L71" i="33"/>
  <c r="M71" i="33" s="1"/>
  <c r="J71" i="33"/>
  <c r="K71" i="33" s="1"/>
  <c r="AY70" i="33"/>
  <c r="AR70" i="33"/>
  <c r="AO70" i="33"/>
  <c r="AM70" i="33"/>
  <c r="AL70" i="33"/>
  <c r="AJ70" i="33"/>
  <c r="AE70" i="33"/>
  <c r="AF70" i="33" s="1"/>
  <c r="AC70" i="33"/>
  <c r="AB70" i="33"/>
  <c r="X70" i="33"/>
  <c r="Y70" i="33" s="1"/>
  <c r="V70" i="33"/>
  <c r="W70" i="33" s="1"/>
  <c r="T70" i="33"/>
  <c r="U70" i="33" s="1"/>
  <c r="R70" i="33"/>
  <c r="S70" i="33" s="1"/>
  <c r="P70" i="33"/>
  <c r="Q70" i="33" s="1"/>
  <c r="N70" i="33"/>
  <c r="O70" i="33" s="1"/>
  <c r="L70" i="33"/>
  <c r="M70" i="33" s="1"/>
  <c r="J70" i="33"/>
  <c r="K70" i="33" s="1"/>
  <c r="AY69" i="33"/>
  <c r="AR69" i="33"/>
  <c r="AO69" i="33"/>
  <c r="AM69" i="33"/>
  <c r="AL69" i="33"/>
  <c r="AJ69" i="33"/>
  <c r="AE69" i="33"/>
  <c r="AF69" i="33" s="1"/>
  <c r="AC69" i="33"/>
  <c r="AB69" i="33"/>
  <c r="X69" i="33"/>
  <c r="Y69" i="33" s="1"/>
  <c r="V69" i="33"/>
  <c r="W69" i="33" s="1"/>
  <c r="T69" i="33"/>
  <c r="U69" i="33" s="1"/>
  <c r="R69" i="33"/>
  <c r="S69" i="33" s="1"/>
  <c r="P69" i="33"/>
  <c r="Q69" i="33" s="1"/>
  <c r="N69" i="33"/>
  <c r="O69" i="33" s="1"/>
  <c r="L69" i="33"/>
  <c r="M69" i="33" s="1"/>
  <c r="J69" i="33"/>
  <c r="K69" i="33" s="1"/>
  <c r="AY68" i="33"/>
  <c r="AR68" i="33"/>
  <c r="AO68" i="33"/>
  <c r="AM68" i="33"/>
  <c r="AL68" i="33"/>
  <c r="AJ68" i="33"/>
  <c r="AE68" i="33"/>
  <c r="AF68" i="33" s="1"/>
  <c r="AC68" i="33"/>
  <c r="AB68" i="33"/>
  <c r="X68" i="33"/>
  <c r="Y68" i="33" s="1"/>
  <c r="V68" i="33"/>
  <c r="W68" i="33" s="1"/>
  <c r="T68" i="33"/>
  <c r="U68" i="33" s="1"/>
  <c r="R68" i="33"/>
  <c r="S68" i="33" s="1"/>
  <c r="P68" i="33"/>
  <c r="Q68" i="33" s="1"/>
  <c r="N68" i="33"/>
  <c r="O68" i="33" s="1"/>
  <c r="L68" i="33"/>
  <c r="M68" i="33" s="1"/>
  <c r="J68" i="33"/>
  <c r="K68" i="33" s="1"/>
  <c r="AY67" i="33"/>
  <c r="AR67" i="33"/>
  <c r="AO67" i="33"/>
  <c r="AM67" i="33"/>
  <c r="AL67" i="33"/>
  <c r="AJ67" i="33"/>
  <c r="AE67" i="33"/>
  <c r="AF67" i="33" s="1"/>
  <c r="AC67" i="33"/>
  <c r="AB67" i="33"/>
  <c r="X67" i="33"/>
  <c r="Y67" i="33" s="1"/>
  <c r="V67" i="33"/>
  <c r="W67" i="33" s="1"/>
  <c r="T67" i="33"/>
  <c r="U67" i="33" s="1"/>
  <c r="R67" i="33"/>
  <c r="S67" i="33" s="1"/>
  <c r="P67" i="33"/>
  <c r="Q67" i="33" s="1"/>
  <c r="N67" i="33"/>
  <c r="O67" i="33" s="1"/>
  <c r="L67" i="33"/>
  <c r="M67" i="33" s="1"/>
  <c r="J67" i="33"/>
  <c r="K67" i="33" s="1"/>
  <c r="AY66" i="33"/>
  <c r="AR66" i="33"/>
  <c r="AO66" i="33"/>
  <c r="AM66" i="33"/>
  <c r="AL66" i="33"/>
  <c r="AJ66" i="33"/>
  <c r="AE66" i="33"/>
  <c r="AF66" i="33" s="1"/>
  <c r="AC66" i="33"/>
  <c r="AB66" i="33"/>
  <c r="X66" i="33"/>
  <c r="Y66" i="33" s="1"/>
  <c r="V66" i="33"/>
  <c r="W66" i="33" s="1"/>
  <c r="T66" i="33"/>
  <c r="U66" i="33" s="1"/>
  <c r="R66" i="33"/>
  <c r="S66" i="33" s="1"/>
  <c r="P66" i="33"/>
  <c r="Q66" i="33" s="1"/>
  <c r="N66" i="33"/>
  <c r="O66" i="33" s="1"/>
  <c r="L66" i="33"/>
  <c r="M66" i="33" s="1"/>
  <c r="J66" i="33"/>
  <c r="K66" i="33" s="1"/>
  <c r="AY65" i="33"/>
  <c r="AR65" i="33"/>
  <c r="AO65" i="33"/>
  <c r="AM65" i="33"/>
  <c r="AL65" i="33"/>
  <c r="AJ65" i="33"/>
  <c r="AE65" i="33"/>
  <c r="AF65" i="33" s="1"/>
  <c r="AC65" i="33"/>
  <c r="AB65" i="33"/>
  <c r="X65" i="33"/>
  <c r="Y65" i="33" s="1"/>
  <c r="V65" i="33"/>
  <c r="W65" i="33" s="1"/>
  <c r="T65" i="33"/>
  <c r="U65" i="33" s="1"/>
  <c r="R65" i="33"/>
  <c r="S65" i="33" s="1"/>
  <c r="P65" i="33"/>
  <c r="Q65" i="33" s="1"/>
  <c r="N65" i="33"/>
  <c r="O65" i="33" s="1"/>
  <c r="L65" i="33"/>
  <c r="M65" i="33" s="1"/>
  <c r="J65" i="33"/>
  <c r="K65" i="33" s="1"/>
  <c r="AY64" i="33"/>
  <c r="AR64" i="33"/>
  <c r="AO64" i="33"/>
  <c r="AM64" i="33"/>
  <c r="AL64" i="33"/>
  <c r="AJ64" i="33"/>
  <c r="AE64" i="33"/>
  <c r="AF64" i="33" s="1"/>
  <c r="AC64" i="33"/>
  <c r="AB64" i="33"/>
  <c r="X64" i="33"/>
  <c r="Y64" i="33" s="1"/>
  <c r="V64" i="33"/>
  <c r="W64" i="33" s="1"/>
  <c r="T64" i="33"/>
  <c r="U64" i="33" s="1"/>
  <c r="R64" i="33"/>
  <c r="S64" i="33" s="1"/>
  <c r="P64" i="33"/>
  <c r="Q64" i="33" s="1"/>
  <c r="N64" i="33"/>
  <c r="O64" i="33" s="1"/>
  <c r="L64" i="33"/>
  <c r="M64" i="33" s="1"/>
  <c r="J64" i="33"/>
  <c r="K64" i="33" s="1"/>
  <c r="AY63" i="33"/>
  <c r="AR63" i="33"/>
  <c r="AO63" i="33"/>
  <c r="AM63" i="33"/>
  <c r="AL63" i="33"/>
  <c r="AJ63" i="33"/>
  <c r="AE63" i="33"/>
  <c r="AF63" i="33" s="1"/>
  <c r="AC63" i="33"/>
  <c r="AB63" i="33"/>
  <c r="X63" i="33"/>
  <c r="Y63" i="33" s="1"/>
  <c r="V63" i="33"/>
  <c r="W63" i="33" s="1"/>
  <c r="T63" i="33"/>
  <c r="U63" i="33" s="1"/>
  <c r="R63" i="33"/>
  <c r="S63" i="33" s="1"/>
  <c r="P63" i="33"/>
  <c r="Q63" i="33" s="1"/>
  <c r="N63" i="33"/>
  <c r="O63" i="33" s="1"/>
  <c r="L63" i="33"/>
  <c r="M63" i="33" s="1"/>
  <c r="J63" i="33"/>
  <c r="K63" i="33" s="1"/>
  <c r="AY62" i="33"/>
  <c r="AR62" i="33"/>
  <c r="AO62" i="33"/>
  <c r="AM62" i="33"/>
  <c r="AL62" i="33"/>
  <c r="AJ62" i="33"/>
  <c r="AE62" i="33"/>
  <c r="AF62" i="33" s="1"/>
  <c r="AC62" i="33"/>
  <c r="AB62" i="33"/>
  <c r="X62" i="33"/>
  <c r="Y62" i="33" s="1"/>
  <c r="V62" i="33"/>
  <c r="W62" i="33" s="1"/>
  <c r="T62" i="33"/>
  <c r="U62" i="33" s="1"/>
  <c r="R62" i="33"/>
  <c r="S62" i="33" s="1"/>
  <c r="P62" i="33"/>
  <c r="Q62" i="33" s="1"/>
  <c r="N62" i="33"/>
  <c r="O62" i="33" s="1"/>
  <c r="L62" i="33"/>
  <c r="M62" i="33" s="1"/>
  <c r="J62" i="33"/>
  <c r="K62" i="33" s="1"/>
  <c r="AY61" i="33"/>
  <c r="AR61" i="33"/>
  <c r="AO61" i="33"/>
  <c r="AM61" i="33"/>
  <c r="AL61" i="33"/>
  <c r="AJ61" i="33"/>
  <c r="AE61" i="33"/>
  <c r="AF61" i="33" s="1"/>
  <c r="AC61" i="33"/>
  <c r="AB61" i="33"/>
  <c r="X61" i="33"/>
  <c r="Y61" i="33" s="1"/>
  <c r="V61" i="33"/>
  <c r="W61" i="33" s="1"/>
  <c r="T61" i="33"/>
  <c r="U61" i="33" s="1"/>
  <c r="R61" i="33"/>
  <c r="S61" i="33" s="1"/>
  <c r="P61" i="33"/>
  <c r="Q61" i="33" s="1"/>
  <c r="N61" i="33"/>
  <c r="O61" i="33" s="1"/>
  <c r="L61" i="33"/>
  <c r="M61" i="33" s="1"/>
  <c r="J61" i="33"/>
  <c r="K61" i="33" s="1"/>
  <c r="AY60" i="33"/>
  <c r="AR60" i="33"/>
  <c r="AO60" i="33"/>
  <c r="AM60" i="33"/>
  <c r="AL60" i="33"/>
  <c r="AJ60" i="33"/>
  <c r="AE60" i="33"/>
  <c r="AF60" i="33" s="1"/>
  <c r="AC60" i="33"/>
  <c r="AB60" i="33"/>
  <c r="X60" i="33"/>
  <c r="Y60" i="33" s="1"/>
  <c r="V60" i="33"/>
  <c r="W60" i="33" s="1"/>
  <c r="T60" i="33"/>
  <c r="U60" i="33" s="1"/>
  <c r="R60" i="33"/>
  <c r="S60" i="33" s="1"/>
  <c r="P60" i="33"/>
  <c r="Q60" i="33" s="1"/>
  <c r="N60" i="33"/>
  <c r="O60" i="33" s="1"/>
  <c r="L60" i="33"/>
  <c r="M60" i="33" s="1"/>
  <c r="J60" i="33"/>
  <c r="K60" i="33" s="1"/>
  <c r="AY59" i="33"/>
  <c r="AR59" i="33"/>
  <c r="AO59" i="33"/>
  <c r="AM59" i="33"/>
  <c r="AL59" i="33"/>
  <c r="AJ59" i="33"/>
  <c r="AE59" i="33"/>
  <c r="AF59" i="33" s="1"/>
  <c r="AC59" i="33"/>
  <c r="AB59" i="33"/>
  <c r="X59" i="33"/>
  <c r="Y59" i="33" s="1"/>
  <c r="V59" i="33"/>
  <c r="W59" i="33" s="1"/>
  <c r="T59" i="33"/>
  <c r="U59" i="33" s="1"/>
  <c r="R59" i="33"/>
  <c r="S59" i="33" s="1"/>
  <c r="P59" i="33"/>
  <c r="Q59" i="33" s="1"/>
  <c r="N59" i="33"/>
  <c r="O59" i="33" s="1"/>
  <c r="L59" i="33"/>
  <c r="M59" i="33" s="1"/>
  <c r="J59" i="33"/>
  <c r="K59" i="33" s="1"/>
  <c r="AY58" i="33"/>
  <c r="AR58" i="33"/>
  <c r="AO58" i="33"/>
  <c r="AM58" i="33"/>
  <c r="AL58" i="33"/>
  <c r="AJ58" i="33"/>
  <c r="AE58" i="33"/>
  <c r="AF58" i="33" s="1"/>
  <c r="AC58" i="33"/>
  <c r="AB58" i="33"/>
  <c r="X58" i="33"/>
  <c r="Y58" i="33" s="1"/>
  <c r="V58" i="33"/>
  <c r="W58" i="33" s="1"/>
  <c r="T58" i="33"/>
  <c r="U58" i="33" s="1"/>
  <c r="R58" i="33"/>
  <c r="S58" i="33" s="1"/>
  <c r="P58" i="33"/>
  <c r="Q58" i="33" s="1"/>
  <c r="N58" i="33"/>
  <c r="O58" i="33" s="1"/>
  <c r="L58" i="33"/>
  <c r="M58" i="33" s="1"/>
  <c r="J58" i="33"/>
  <c r="K58" i="33" s="1"/>
  <c r="AY57" i="33"/>
  <c r="AR57" i="33"/>
  <c r="AO57" i="33"/>
  <c r="AM57" i="33"/>
  <c r="AL57" i="33"/>
  <c r="AJ57" i="33"/>
  <c r="AE57" i="33"/>
  <c r="AF57" i="33" s="1"/>
  <c r="AC57" i="33"/>
  <c r="AB57" i="33"/>
  <c r="X57" i="33"/>
  <c r="Y57" i="33" s="1"/>
  <c r="V57" i="33"/>
  <c r="W57" i="33" s="1"/>
  <c r="T57" i="33"/>
  <c r="U57" i="33" s="1"/>
  <c r="R57" i="33"/>
  <c r="S57" i="33" s="1"/>
  <c r="P57" i="33"/>
  <c r="Q57" i="33" s="1"/>
  <c r="N57" i="33"/>
  <c r="O57" i="33" s="1"/>
  <c r="L57" i="33"/>
  <c r="M57" i="33" s="1"/>
  <c r="J57" i="33"/>
  <c r="K57" i="33" s="1"/>
  <c r="AY56" i="33"/>
  <c r="AR56" i="33"/>
  <c r="AO56" i="33"/>
  <c r="AM56" i="33"/>
  <c r="AL56" i="33"/>
  <c r="AJ56" i="33"/>
  <c r="AE56" i="33"/>
  <c r="AF56" i="33" s="1"/>
  <c r="AC56" i="33"/>
  <c r="AB56" i="33"/>
  <c r="X56" i="33"/>
  <c r="Y56" i="33" s="1"/>
  <c r="V56" i="33"/>
  <c r="W56" i="33" s="1"/>
  <c r="T56" i="33"/>
  <c r="U56" i="33" s="1"/>
  <c r="R56" i="33"/>
  <c r="S56" i="33" s="1"/>
  <c r="P56" i="33"/>
  <c r="Q56" i="33" s="1"/>
  <c r="N56" i="33"/>
  <c r="O56" i="33" s="1"/>
  <c r="L56" i="33"/>
  <c r="M56" i="33" s="1"/>
  <c r="J56" i="33"/>
  <c r="K56" i="33" s="1"/>
  <c r="AY55" i="33"/>
  <c r="AR55" i="33"/>
  <c r="AO55" i="33"/>
  <c r="AM55" i="33"/>
  <c r="AL55" i="33"/>
  <c r="AJ55" i="33"/>
  <c r="AE55" i="33"/>
  <c r="AF55" i="33" s="1"/>
  <c r="AC55" i="33"/>
  <c r="AB55" i="33"/>
  <c r="X55" i="33"/>
  <c r="Y55" i="33" s="1"/>
  <c r="V55" i="33"/>
  <c r="W55" i="33" s="1"/>
  <c r="T55" i="33"/>
  <c r="U55" i="33" s="1"/>
  <c r="R55" i="33"/>
  <c r="S55" i="33" s="1"/>
  <c r="P55" i="33"/>
  <c r="Q55" i="33" s="1"/>
  <c r="N55" i="33"/>
  <c r="O55" i="33" s="1"/>
  <c r="L55" i="33"/>
  <c r="M55" i="33" s="1"/>
  <c r="J55" i="33"/>
  <c r="K55" i="33" s="1"/>
  <c r="AY54" i="33"/>
  <c r="AR54" i="33"/>
  <c r="AO54" i="33"/>
  <c r="AM54" i="33"/>
  <c r="AL54" i="33"/>
  <c r="AJ54" i="33"/>
  <c r="AE54" i="33"/>
  <c r="AF54" i="33" s="1"/>
  <c r="AC54" i="33"/>
  <c r="AB54" i="33"/>
  <c r="X54" i="33"/>
  <c r="Y54" i="33" s="1"/>
  <c r="V54" i="33"/>
  <c r="W54" i="33" s="1"/>
  <c r="T54" i="33"/>
  <c r="U54" i="33" s="1"/>
  <c r="R54" i="33"/>
  <c r="S54" i="33" s="1"/>
  <c r="P54" i="33"/>
  <c r="Q54" i="33" s="1"/>
  <c r="N54" i="33"/>
  <c r="O54" i="33" s="1"/>
  <c r="L54" i="33"/>
  <c r="M54" i="33" s="1"/>
  <c r="J54" i="33"/>
  <c r="K54" i="33" s="1"/>
  <c r="AY53" i="33"/>
  <c r="AR53" i="33"/>
  <c r="AO53" i="33"/>
  <c r="AM53" i="33"/>
  <c r="AL53" i="33"/>
  <c r="AJ53" i="33"/>
  <c r="AE53" i="33"/>
  <c r="AF53" i="33" s="1"/>
  <c r="AC53" i="33"/>
  <c r="AB53" i="33"/>
  <c r="X53" i="33"/>
  <c r="Y53" i="33" s="1"/>
  <c r="V53" i="33"/>
  <c r="W53" i="33" s="1"/>
  <c r="T53" i="33"/>
  <c r="U53" i="33" s="1"/>
  <c r="R53" i="33"/>
  <c r="S53" i="33" s="1"/>
  <c r="P53" i="33"/>
  <c r="Q53" i="33" s="1"/>
  <c r="N53" i="33"/>
  <c r="O53" i="33" s="1"/>
  <c r="L53" i="33"/>
  <c r="M53" i="33" s="1"/>
  <c r="J53" i="33"/>
  <c r="K53" i="33" s="1"/>
  <c r="AY52" i="33"/>
  <c r="AR52" i="33"/>
  <c r="AO52" i="33"/>
  <c r="AM52" i="33"/>
  <c r="AL52" i="33"/>
  <c r="AJ52" i="33"/>
  <c r="AE52" i="33"/>
  <c r="AF52" i="33" s="1"/>
  <c r="AC52" i="33"/>
  <c r="AB52" i="33"/>
  <c r="X52" i="33"/>
  <c r="Y52" i="33" s="1"/>
  <c r="V52" i="33"/>
  <c r="W52" i="33" s="1"/>
  <c r="T52" i="33"/>
  <c r="U52" i="33" s="1"/>
  <c r="R52" i="33"/>
  <c r="S52" i="33" s="1"/>
  <c r="P52" i="33"/>
  <c r="Q52" i="33" s="1"/>
  <c r="N52" i="33"/>
  <c r="O52" i="33" s="1"/>
  <c r="L52" i="33"/>
  <c r="M52" i="33" s="1"/>
  <c r="J52" i="33"/>
  <c r="K52" i="33" s="1"/>
  <c r="AY51" i="33"/>
  <c r="AR51" i="33"/>
  <c r="AO51" i="33"/>
  <c r="AM51" i="33"/>
  <c r="AL51" i="33"/>
  <c r="AJ51" i="33"/>
  <c r="AE51" i="33"/>
  <c r="AF51" i="33" s="1"/>
  <c r="AC51" i="33"/>
  <c r="AB51" i="33"/>
  <c r="X51" i="33"/>
  <c r="Y51" i="33" s="1"/>
  <c r="V51" i="33"/>
  <c r="W51" i="33" s="1"/>
  <c r="T51" i="33"/>
  <c r="U51" i="33" s="1"/>
  <c r="R51" i="33"/>
  <c r="S51" i="33" s="1"/>
  <c r="P51" i="33"/>
  <c r="Q51" i="33" s="1"/>
  <c r="N51" i="33"/>
  <c r="O51" i="33" s="1"/>
  <c r="L51" i="33"/>
  <c r="M51" i="33" s="1"/>
  <c r="J51" i="33"/>
  <c r="K51" i="33" s="1"/>
  <c r="AY50" i="33"/>
  <c r="AR50" i="33"/>
  <c r="AO50" i="33"/>
  <c r="AM50" i="33"/>
  <c r="AL50" i="33"/>
  <c r="AJ50" i="33"/>
  <c r="AE50" i="33"/>
  <c r="AF50" i="33" s="1"/>
  <c r="AC50" i="33"/>
  <c r="AB50" i="33"/>
  <c r="X50" i="33"/>
  <c r="Y50" i="33" s="1"/>
  <c r="V50" i="33"/>
  <c r="W50" i="33" s="1"/>
  <c r="T50" i="33"/>
  <c r="U50" i="33" s="1"/>
  <c r="R50" i="33"/>
  <c r="S50" i="33" s="1"/>
  <c r="P50" i="33"/>
  <c r="Q50" i="33" s="1"/>
  <c r="N50" i="33"/>
  <c r="O50" i="33" s="1"/>
  <c r="L50" i="33"/>
  <c r="M50" i="33" s="1"/>
  <c r="J50" i="33"/>
  <c r="K50" i="33" s="1"/>
  <c r="AY49" i="33"/>
  <c r="AZ49" i="33" s="1"/>
  <c r="AR49" i="33"/>
  <c r="AO49" i="33"/>
  <c r="AM49" i="33"/>
  <c r="AL49" i="33"/>
  <c r="AJ49" i="33"/>
  <c r="AE49" i="33"/>
  <c r="AF49" i="33" s="1"/>
  <c r="AC49" i="33"/>
  <c r="AB49" i="33"/>
  <c r="X49" i="33"/>
  <c r="Y49" i="33" s="1"/>
  <c r="V49" i="33"/>
  <c r="W49" i="33" s="1"/>
  <c r="T49" i="33"/>
  <c r="U49" i="33" s="1"/>
  <c r="R49" i="33"/>
  <c r="S49" i="33" s="1"/>
  <c r="P49" i="33"/>
  <c r="Q49" i="33" s="1"/>
  <c r="N49" i="33"/>
  <c r="O49" i="33" s="1"/>
  <c r="L49" i="33"/>
  <c r="M49" i="33" s="1"/>
  <c r="J49" i="33"/>
  <c r="K49" i="33" s="1"/>
  <c r="AY48" i="33"/>
  <c r="AZ48" i="33" s="1"/>
  <c r="AR48" i="33"/>
  <c r="AO48" i="33"/>
  <c r="AM48" i="33"/>
  <c r="AL48" i="33"/>
  <c r="AJ48" i="33"/>
  <c r="AE48" i="33"/>
  <c r="AF48" i="33" s="1"/>
  <c r="AC48" i="33"/>
  <c r="AB48" i="33"/>
  <c r="X48" i="33"/>
  <c r="Y48" i="33" s="1"/>
  <c r="V48" i="33"/>
  <c r="W48" i="33" s="1"/>
  <c r="T48" i="33"/>
  <c r="U48" i="33" s="1"/>
  <c r="R48" i="33"/>
  <c r="S48" i="33" s="1"/>
  <c r="P48" i="33"/>
  <c r="Q48" i="33" s="1"/>
  <c r="N48" i="33"/>
  <c r="O48" i="33" s="1"/>
  <c r="L48" i="33"/>
  <c r="M48" i="33" s="1"/>
  <c r="J48" i="33"/>
  <c r="K48" i="33" s="1"/>
  <c r="AY47" i="33"/>
  <c r="AZ47" i="33" s="1"/>
  <c r="AR47" i="33"/>
  <c r="AO47" i="33"/>
  <c r="AM47" i="33"/>
  <c r="AL47" i="33"/>
  <c r="AJ47" i="33"/>
  <c r="AE47" i="33"/>
  <c r="AF47" i="33" s="1"/>
  <c r="AC47" i="33"/>
  <c r="AB47" i="33"/>
  <c r="X47" i="33"/>
  <c r="Y47" i="33" s="1"/>
  <c r="V47" i="33"/>
  <c r="W47" i="33" s="1"/>
  <c r="T47" i="33"/>
  <c r="U47" i="33" s="1"/>
  <c r="R47" i="33"/>
  <c r="S47" i="33" s="1"/>
  <c r="P47" i="33"/>
  <c r="Q47" i="33" s="1"/>
  <c r="N47" i="33"/>
  <c r="O47" i="33" s="1"/>
  <c r="L47" i="33"/>
  <c r="M47" i="33" s="1"/>
  <c r="J47" i="33"/>
  <c r="K47" i="33" s="1"/>
  <c r="AY46" i="33"/>
  <c r="AZ46" i="33" s="1"/>
  <c r="AR46" i="33"/>
  <c r="AO46" i="33"/>
  <c r="AM46" i="33"/>
  <c r="AL46" i="33"/>
  <c r="AJ46" i="33"/>
  <c r="AE46" i="33"/>
  <c r="AF46" i="33" s="1"/>
  <c r="AC46" i="33"/>
  <c r="AB46" i="33"/>
  <c r="X46" i="33"/>
  <c r="Y46" i="33" s="1"/>
  <c r="V46" i="33"/>
  <c r="W46" i="33" s="1"/>
  <c r="T46" i="33"/>
  <c r="U46" i="33" s="1"/>
  <c r="R46" i="33"/>
  <c r="S46" i="33" s="1"/>
  <c r="P46" i="33"/>
  <c r="Q46" i="33" s="1"/>
  <c r="N46" i="33"/>
  <c r="O46" i="33" s="1"/>
  <c r="L46" i="33"/>
  <c r="M46" i="33" s="1"/>
  <c r="J46" i="33"/>
  <c r="K46" i="33" s="1"/>
  <c r="AY45" i="33"/>
  <c r="AZ45" i="33" s="1"/>
  <c r="AR45" i="33"/>
  <c r="AO45" i="33"/>
  <c r="AM45" i="33"/>
  <c r="AL45" i="33"/>
  <c r="AJ45" i="33"/>
  <c r="AE45" i="33"/>
  <c r="AF45" i="33" s="1"/>
  <c r="AC45" i="33"/>
  <c r="AB45" i="33"/>
  <c r="X45" i="33"/>
  <c r="Y45" i="33" s="1"/>
  <c r="V45" i="33"/>
  <c r="W45" i="33" s="1"/>
  <c r="T45" i="33"/>
  <c r="U45" i="33" s="1"/>
  <c r="R45" i="33"/>
  <c r="S45" i="33" s="1"/>
  <c r="P45" i="33"/>
  <c r="Q45" i="33" s="1"/>
  <c r="N45" i="33"/>
  <c r="O45" i="33" s="1"/>
  <c r="L45" i="33"/>
  <c r="M45" i="33" s="1"/>
  <c r="J45" i="33"/>
  <c r="K45" i="33" s="1"/>
  <c r="AY44" i="33"/>
  <c r="AZ44" i="33" s="1"/>
  <c r="AR44" i="33"/>
  <c r="AO44" i="33"/>
  <c r="AM44" i="33"/>
  <c r="AL44" i="33"/>
  <c r="AJ44" i="33"/>
  <c r="AE44" i="33"/>
  <c r="AF44" i="33" s="1"/>
  <c r="AC44" i="33"/>
  <c r="AB44" i="33"/>
  <c r="X44" i="33"/>
  <c r="Y44" i="33" s="1"/>
  <c r="V44" i="33"/>
  <c r="W44" i="33" s="1"/>
  <c r="T44" i="33"/>
  <c r="U44" i="33" s="1"/>
  <c r="R44" i="33"/>
  <c r="S44" i="33" s="1"/>
  <c r="P44" i="33"/>
  <c r="Q44" i="33" s="1"/>
  <c r="N44" i="33"/>
  <c r="O44" i="33" s="1"/>
  <c r="L44" i="33"/>
  <c r="M44" i="33" s="1"/>
  <c r="J44" i="33"/>
  <c r="K44" i="33" s="1"/>
  <c r="AY43" i="33"/>
  <c r="AZ43" i="33" s="1"/>
  <c r="AR43" i="33"/>
  <c r="AO43" i="33"/>
  <c r="AM43" i="33"/>
  <c r="AL43" i="33"/>
  <c r="AJ43" i="33"/>
  <c r="AE43" i="33"/>
  <c r="AF43" i="33" s="1"/>
  <c r="AC43" i="33"/>
  <c r="AB43" i="33"/>
  <c r="X43" i="33"/>
  <c r="Y43" i="33" s="1"/>
  <c r="V43" i="33"/>
  <c r="W43" i="33" s="1"/>
  <c r="T43" i="33"/>
  <c r="U43" i="33" s="1"/>
  <c r="R43" i="33"/>
  <c r="S43" i="33" s="1"/>
  <c r="P43" i="33"/>
  <c r="Q43" i="33" s="1"/>
  <c r="N43" i="33"/>
  <c r="O43" i="33" s="1"/>
  <c r="L43" i="33"/>
  <c r="M43" i="33" s="1"/>
  <c r="J43" i="33"/>
  <c r="K43" i="33" s="1"/>
  <c r="AY42" i="33"/>
  <c r="AZ42" i="33" s="1"/>
  <c r="AR42" i="33"/>
  <c r="AO42" i="33"/>
  <c r="AM42" i="33"/>
  <c r="AL42" i="33"/>
  <c r="AJ42" i="33"/>
  <c r="AE42" i="33"/>
  <c r="AF42" i="33" s="1"/>
  <c r="AC42" i="33"/>
  <c r="AB42" i="33"/>
  <c r="X42" i="33"/>
  <c r="Y42" i="33" s="1"/>
  <c r="V42" i="33"/>
  <c r="W42" i="33" s="1"/>
  <c r="T42" i="33"/>
  <c r="U42" i="33" s="1"/>
  <c r="R42" i="33"/>
  <c r="S42" i="33" s="1"/>
  <c r="P42" i="33"/>
  <c r="Q42" i="33" s="1"/>
  <c r="N42" i="33"/>
  <c r="O42" i="33" s="1"/>
  <c r="L42" i="33"/>
  <c r="M42" i="33" s="1"/>
  <c r="J42" i="33"/>
  <c r="K42" i="33" s="1"/>
  <c r="AY41" i="33"/>
  <c r="AZ41" i="33" s="1"/>
  <c r="AR41" i="33"/>
  <c r="AO41" i="33"/>
  <c r="AM41" i="33"/>
  <c r="AL41" i="33"/>
  <c r="AJ41" i="33"/>
  <c r="AE41" i="33"/>
  <c r="AF41" i="33" s="1"/>
  <c r="AC41" i="33"/>
  <c r="AB41" i="33"/>
  <c r="X41" i="33"/>
  <c r="Y41" i="33" s="1"/>
  <c r="V41" i="33"/>
  <c r="W41" i="33" s="1"/>
  <c r="T41" i="33"/>
  <c r="U41" i="33" s="1"/>
  <c r="R41" i="33"/>
  <c r="S41" i="33" s="1"/>
  <c r="P41" i="33"/>
  <c r="Q41" i="33" s="1"/>
  <c r="N41" i="33"/>
  <c r="O41" i="33" s="1"/>
  <c r="L41" i="33"/>
  <c r="M41" i="33" s="1"/>
  <c r="J41" i="33"/>
  <c r="K41" i="33" s="1"/>
  <c r="AY40" i="33"/>
  <c r="AZ40" i="33" s="1"/>
  <c r="AR40" i="33"/>
  <c r="AO40" i="33"/>
  <c r="AM40" i="33"/>
  <c r="AL40" i="33"/>
  <c r="AJ40" i="33"/>
  <c r="AE40" i="33"/>
  <c r="AF40" i="33" s="1"/>
  <c r="AC40" i="33"/>
  <c r="AB40" i="33"/>
  <c r="X40" i="33"/>
  <c r="Y40" i="33" s="1"/>
  <c r="V40" i="33"/>
  <c r="W40" i="33" s="1"/>
  <c r="T40" i="33"/>
  <c r="U40" i="33" s="1"/>
  <c r="R40" i="33"/>
  <c r="S40" i="33" s="1"/>
  <c r="P40" i="33"/>
  <c r="Q40" i="33" s="1"/>
  <c r="N40" i="33"/>
  <c r="O40" i="33" s="1"/>
  <c r="L40" i="33"/>
  <c r="M40" i="33" s="1"/>
  <c r="J40" i="33"/>
  <c r="K40" i="33" s="1"/>
  <c r="AY39" i="33"/>
  <c r="AZ39" i="33" s="1"/>
  <c r="AR39" i="33"/>
  <c r="AO39" i="33"/>
  <c r="AM39" i="33"/>
  <c r="AL39" i="33"/>
  <c r="AJ39" i="33"/>
  <c r="AE39" i="33"/>
  <c r="AF39" i="33" s="1"/>
  <c r="AC39" i="33"/>
  <c r="AB39" i="33"/>
  <c r="X39" i="33"/>
  <c r="Y39" i="33" s="1"/>
  <c r="V39" i="33"/>
  <c r="W39" i="33" s="1"/>
  <c r="T39" i="33"/>
  <c r="U39" i="33" s="1"/>
  <c r="R39" i="33"/>
  <c r="S39" i="33" s="1"/>
  <c r="P39" i="33"/>
  <c r="Q39" i="33" s="1"/>
  <c r="N39" i="33"/>
  <c r="O39" i="33" s="1"/>
  <c r="L39" i="33"/>
  <c r="M39" i="33" s="1"/>
  <c r="J39" i="33"/>
  <c r="K39" i="33" s="1"/>
  <c r="AY38" i="33"/>
  <c r="AZ38" i="33" s="1"/>
  <c r="AR38" i="33"/>
  <c r="AO38" i="33"/>
  <c r="AM38" i="33"/>
  <c r="AL38" i="33"/>
  <c r="AJ38" i="33"/>
  <c r="AE38" i="33"/>
  <c r="AF38" i="33" s="1"/>
  <c r="AC38" i="33"/>
  <c r="AB38" i="33"/>
  <c r="X38" i="33"/>
  <c r="Y38" i="33" s="1"/>
  <c r="V38" i="33"/>
  <c r="W38" i="33" s="1"/>
  <c r="T38" i="33"/>
  <c r="U38" i="33" s="1"/>
  <c r="R38" i="33"/>
  <c r="S38" i="33" s="1"/>
  <c r="P38" i="33"/>
  <c r="Q38" i="33" s="1"/>
  <c r="N38" i="33"/>
  <c r="O38" i="33" s="1"/>
  <c r="L38" i="33"/>
  <c r="M38" i="33" s="1"/>
  <c r="J38" i="33"/>
  <c r="K38" i="33" s="1"/>
  <c r="AY37" i="33"/>
  <c r="AZ37" i="33" s="1"/>
  <c r="AR37" i="33"/>
  <c r="AO37" i="33"/>
  <c r="AM37" i="33"/>
  <c r="AL37" i="33"/>
  <c r="AJ37" i="33"/>
  <c r="AE37" i="33"/>
  <c r="AF37" i="33" s="1"/>
  <c r="AC37" i="33"/>
  <c r="AB37" i="33"/>
  <c r="X37" i="33"/>
  <c r="Y37" i="33" s="1"/>
  <c r="V37" i="33"/>
  <c r="W37" i="33" s="1"/>
  <c r="T37" i="33"/>
  <c r="U37" i="33" s="1"/>
  <c r="R37" i="33"/>
  <c r="S37" i="33" s="1"/>
  <c r="P37" i="33"/>
  <c r="Q37" i="33" s="1"/>
  <c r="N37" i="33"/>
  <c r="O37" i="33" s="1"/>
  <c r="L37" i="33"/>
  <c r="M37" i="33" s="1"/>
  <c r="J37" i="33"/>
  <c r="K37" i="33" s="1"/>
  <c r="AY36" i="33"/>
  <c r="AZ36" i="33" s="1"/>
  <c r="AR36" i="33"/>
  <c r="AO36" i="33"/>
  <c r="AM36" i="33"/>
  <c r="AL36" i="33"/>
  <c r="AJ36" i="33"/>
  <c r="AE36" i="33"/>
  <c r="AF36" i="33" s="1"/>
  <c r="AC36" i="33"/>
  <c r="AB36" i="33"/>
  <c r="X36" i="33"/>
  <c r="Y36" i="33" s="1"/>
  <c r="V36" i="33"/>
  <c r="W36" i="33" s="1"/>
  <c r="T36" i="33"/>
  <c r="U36" i="33" s="1"/>
  <c r="R36" i="33"/>
  <c r="S36" i="33" s="1"/>
  <c r="P36" i="33"/>
  <c r="Q36" i="33" s="1"/>
  <c r="N36" i="33"/>
  <c r="O36" i="33" s="1"/>
  <c r="L36" i="33"/>
  <c r="M36" i="33" s="1"/>
  <c r="J36" i="33"/>
  <c r="K36" i="33" s="1"/>
  <c r="AY35" i="33"/>
  <c r="AZ35" i="33" s="1"/>
  <c r="AR35" i="33"/>
  <c r="AO35" i="33"/>
  <c r="AM35" i="33"/>
  <c r="AL35" i="33"/>
  <c r="AJ35" i="33"/>
  <c r="AE35" i="33"/>
  <c r="AF35" i="33" s="1"/>
  <c r="AC35" i="33"/>
  <c r="AB35" i="33"/>
  <c r="X35" i="33"/>
  <c r="Y35" i="33" s="1"/>
  <c r="V35" i="33"/>
  <c r="W35" i="33" s="1"/>
  <c r="T35" i="33"/>
  <c r="U35" i="33" s="1"/>
  <c r="R35" i="33"/>
  <c r="S35" i="33" s="1"/>
  <c r="P35" i="33"/>
  <c r="Q35" i="33" s="1"/>
  <c r="N35" i="33"/>
  <c r="O35" i="33" s="1"/>
  <c r="L35" i="33"/>
  <c r="M35" i="33" s="1"/>
  <c r="J35" i="33"/>
  <c r="K35" i="33" s="1"/>
  <c r="AY34" i="33"/>
  <c r="AZ34" i="33" s="1"/>
  <c r="AR34" i="33"/>
  <c r="AO34" i="33"/>
  <c r="AM34" i="33"/>
  <c r="AL34" i="33"/>
  <c r="AJ34" i="33"/>
  <c r="AE34" i="33"/>
  <c r="AF34" i="33" s="1"/>
  <c r="AC34" i="33"/>
  <c r="AB34" i="33"/>
  <c r="X34" i="33"/>
  <c r="Y34" i="33" s="1"/>
  <c r="V34" i="33"/>
  <c r="W34" i="33" s="1"/>
  <c r="T34" i="33"/>
  <c r="U34" i="33" s="1"/>
  <c r="R34" i="33"/>
  <c r="S34" i="33" s="1"/>
  <c r="P34" i="33"/>
  <c r="Q34" i="33" s="1"/>
  <c r="N34" i="33"/>
  <c r="O34" i="33" s="1"/>
  <c r="L34" i="33"/>
  <c r="M34" i="33" s="1"/>
  <c r="J34" i="33"/>
  <c r="K34" i="33" s="1"/>
  <c r="AY33" i="33"/>
  <c r="AZ33" i="33" s="1"/>
  <c r="AR33" i="33"/>
  <c r="AO33" i="33"/>
  <c r="AM33" i="33"/>
  <c r="AL33" i="33"/>
  <c r="AJ33" i="33"/>
  <c r="AE33" i="33"/>
  <c r="AF33" i="33" s="1"/>
  <c r="AC33" i="33"/>
  <c r="AB33" i="33"/>
  <c r="X33" i="33"/>
  <c r="Y33" i="33" s="1"/>
  <c r="V33" i="33"/>
  <c r="W33" i="33" s="1"/>
  <c r="T33" i="33"/>
  <c r="U33" i="33" s="1"/>
  <c r="R33" i="33"/>
  <c r="S33" i="33" s="1"/>
  <c r="P33" i="33"/>
  <c r="Q33" i="33" s="1"/>
  <c r="N33" i="33"/>
  <c r="O33" i="33" s="1"/>
  <c r="L33" i="33"/>
  <c r="M33" i="33" s="1"/>
  <c r="J33" i="33"/>
  <c r="K33" i="33" s="1"/>
  <c r="AY32" i="33"/>
  <c r="AZ32" i="33" s="1"/>
  <c r="AR32" i="33"/>
  <c r="AO32" i="33"/>
  <c r="AM32" i="33"/>
  <c r="AL32" i="33"/>
  <c r="AJ32" i="33"/>
  <c r="AE32" i="33"/>
  <c r="AF32" i="33" s="1"/>
  <c r="AC32" i="33"/>
  <c r="AB32" i="33"/>
  <c r="X32" i="33"/>
  <c r="Y32" i="33" s="1"/>
  <c r="V32" i="33"/>
  <c r="W32" i="33" s="1"/>
  <c r="T32" i="33"/>
  <c r="U32" i="33" s="1"/>
  <c r="R32" i="33"/>
  <c r="S32" i="33" s="1"/>
  <c r="P32" i="33"/>
  <c r="Q32" i="33" s="1"/>
  <c r="N32" i="33"/>
  <c r="O32" i="33" s="1"/>
  <c r="L32" i="33"/>
  <c r="M32" i="33" s="1"/>
  <c r="J32" i="33"/>
  <c r="K32" i="33" s="1"/>
  <c r="AY31" i="33"/>
  <c r="AZ31" i="33" s="1"/>
  <c r="AX31" i="33"/>
  <c r="AT31" i="33"/>
  <c r="AR31" i="33"/>
  <c r="AO31" i="33"/>
  <c r="AM31" i="33"/>
  <c r="AL31" i="33"/>
  <c r="AJ31" i="33"/>
  <c r="AE31" i="33"/>
  <c r="AF31" i="33" s="1"/>
  <c r="AC31" i="33"/>
  <c r="AB31" i="33"/>
  <c r="X31" i="33"/>
  <c r="Y31" i="33" s="1"/>
  <c r="V31" i="33"/>
  <c r="W31" i="33" s="1"/>
  <c r="T31" i="33"/>
  <c r="U31" i="33" s="1"/>
  <c r="R31" i="33"/>
  <c r="S31" i="33" s="1"/>
  <c r="P31" i="33"/>
  <c r="Q31" i="33" s="1"/>
  <c r="N31" i="33"/>
  <c r="O31" i="33" s="1"/>
  <c r="L31" i="33"/>
  <c r="M31" i="33" s="1"/>
  <c r="J31" i="33"/>
  <c r="K31" i="33" s="1"/>
  <c r="AY30" i="33"/>
  <c r="AZ30" i="33" s="1"/>
  <c r="AX30" i="33"/>
  <c r="AT30" i="33"/>
  <c r="AR30" i="33"/>
  <c r="AO30" i="33"/>
  <c r="AM30" i="33"/>
  <c r="AL30" i="33"/>
  <c r="AJ30" i="33"/>
  <c r="AE30" i="33"/>
  <c r="AF30" i="33" s="1"/>
  <c r="AC30" i="33"/>
  <c r="AB30" i="33"/>
  <c r="X30" i="33"/>
  <c r="Y30" i="33" s="1"/>
  <c r="V30" i="33"/>
  <c r="W30" i="33" s="1"/>
  <c r="T30" i="33"/>
  <c r="U30" i="33" s="1"/>
  <c r="R30" i="33"/>
  <c r="S30" i="33" s="1"/>
  <c r="P30" i="33"/>
  <c r="Q30" i="33" s="1"/>
  <c r="N30" i="33"/>
  <c r="O30" i="33" s="1"/>
  <c r="L30" i="33"/>
  <c r="M30" i="33" s="1"/>
  <c r="J30" i="33"/>
  <c r="K30" i="33" s="1"/>
  <c r="AY29" i="33"/>
  <c r="AZ29" i="33" s="1"/>
  <c r="AX29" i="33"/>
  <c r="AT29" i="33"/>
  <c r="AR29" i="33"/>
  <c r="AO29" i="33"/>
  <c r="AM29" i="33"/>
  <c r="AL29" i="33"/>
  <c r="AJ29" i="33"/>
  <c r="AE29" i="33"/>
  <c r="AF29" i="33" s="1"/>
  <c r="AC29" i="33"/>
  <c r="AB29" i="33"/>
  <c r="X29" i="33"/>
  <c r="Y29" i="33" s="1"/>
  <c r="V29" i="33"/>
  <c r="W29" i="33" s="1"/>
  <c r="T29" i="33"/>
  <c r="U29" i="33" s="1"/>
  <c r="R29" i="33"/>
  <c r="S29" i="33" s="1"/>
  <c r="P29" i="33"/>
  <c r="Q29" i="33" s="1"/>
  <c r="N29" i="33"/>
  <c r="O29" i="33" s="1"/>
  <c r="L29" i="33"/>
  <c r="M29" i="33" s="1"/>
  <c r="J29" i="33"/>
  <c r="K29" i="33" s="1"/>
  <c r="AY28" i="33"/>
  <c r="AZ28" i="33" s="1"/>
  <c r="AX28" i="33"/>
  <c r="AT28" i="33"/>
  <c r="AR28" i="33"/>
  <c r="AO28" i="33"/>
  <c r="AM28" i="33"/>
  <c r="AL28" i="33"/>
  <c r="AJ28" i="33"/>
  <c r="AE28" i="33"/>
  <c r="AF28" i="33" s="1"/>
  <c r="AC28" i="33"/>
  <c r="AB28" i="33"/>
  <c r="X28" i="33"/>
  <c r="Y28" i="33" s="1"/>
  <c r="V28" i="33"/>
  <c r="W28" i="33" s="1"/>
  <c r="T28" i="33"/>
  <c r="U28" i="33" s="1"/>
  <c r="R28" i="33"/>
  <c r="S28" i="33" s="1"/>
  <c r="P28" i="33"/>
  <c r="Q28" i="33" s="1"/>
  <c r="N28" i="33"/>
  <c r="O28" i="33" s="1"/>
  <c r="L28" i="33"/>
  <c r="M28" i="33" s="1"/>
  <c r="J28" i="33"/>
  <c r="K28" i="33" s="1"/>
  <c r="AY27" i="33"/>
  <c r="AZ27" i="33" s="1"/>
  <c r="AX27" i="33"/>
  <c r="AT27" i="33"/>
  <c r="AR27" i="33"/>
  <c r="AO27" i="33"/>
  <c r="AM27" i="33"/>
  <c r="AL27" i="33"/>
  <c r="AJ27" i="33"/>
  <c r="AE27" i="33"/>
  <c r="AF27" i="33" s="1"/>
  <c r="AC27" i="33"/>
  <c r="AB27" i="33"/>
  <c r="X27" i="33"/>
  <c r="Y27" i="33" s="1"/>
  <c r="V27" i="33"/>
  <c r="W27" i="33" s="1"/>
  <c r="T27" i="33"/>
  <c r="U27" i="33" s="1"/>
  <c r="R27" i="33"/>
  <c r="S27" i="33" s="1"/>
  <c r="P27" i="33"/>
  <c r="Q27" i="33" s="1"/>
  <c r="N27" i="33"/>
  <c r="O27" i="33" s="1"/>
  <c r="L27" i="33"/>
  <c r="M27" i="33" s="1"/>
  <c r="J27" i="33"/>
  <c r="K27" i="33" s="1"/>
  <c r="AY26" i="33"/>
  <c r="AZ26" i="33" s="1"/>
  <c r="AX26" i="33"/>
  <c r="AT26" i="33"/>
  <c r="AR26" i="33"/>
  <c r="AO26" i="33"/>
  <c r="AM26" i="33"/>
  <c r="AL26" i="33"/>
  <c r="AJ26" i="33"/>
  <c r="AE26" i="33"/>
  <c r="AF26" i="33" s="1"/>
  <c r="AC26" i="33"/>
  <c r="AB26" i="33"/>
  <c r="X26" i="33"/>
  <c r="Y26" i="33" s="1"/>
  <c r="V26" i="33"/>
  <c r="W26" i="33" s="1"/>
  <c r="T26" i="33"/>
  <c r="U26" i="33" s="1"/>
  <c r="R26" i="33"/>
  <c r="S26" i="33" s="1"/>
  <c r="P26" i="33"/>
  <c r="Q26" i="33" s="1"/>
  <c r="N26" i="33"/>
  <c r="O26" i="33" s="1"/>
  <c r="L26" i="33"/>
  <c r="M26" i="33" s="1"/>
  <c r="J26" i="33"/>
  <c r="K26" i="33" s="1"/>
  <c r="AY25" i="33"/>
  <c r="AZ25" i="33" s="1"/>
  <c r="AX25" i="33"/>
  <c r="AT25" i="33"/>
  <c r="AR25" i="33"/>
  <c r="AO25" i="33"/>
  <c r="AM25" i="33"/>
  <c r="AL25" i="33"/>
  <c r="AJ25" i="33"/>
  <c r="AE25" i="33"/>
  <c r="AF25" i="33" s="1"/>
  <c r="AC25" i="33"/>
  <c r="AB25" i="33"/>
  <c r="X25" i="33"/>
  <c r="Y25" i="33" s="1"/>
  <c r="V25" i="33"/>
  <c r="W25" i="33" s="1"/>
  <c r="T25" i="33"/>
  <c r="U25" i="33" s="1"/>
  <c r="R25" i="33"/>
  <c r="S25" i="33" s="1"/>
  <c r="P25" i="33"/>
  <c r="Q25" i="33" s="1"/>
  <c r="N25" i="33"/>
  <c r="O25" i="33" s="1"/>
  <c r="L25" i="33"/>
  <c r="M25" i="33" s="1"/>
  <c r="J25" i="33"/>
  <c r="K25" i="33" s="1"/>
  <c r="AY24" i="33"/>
  <c r="AZ24" i="33" s="1"/>
  <c r="AX24" i="33"/>
  <c r="AT24" i="33"/>
  <c r="AR24" i="33"/>
  <c r="AO24" i="33"/>
  <c r="AM24" i="33"/>
  <c r="AL24" i="33"/>
  <c r="AJ24" i="33"/>
  <c r="AE24" i="33"/>
  <c r="AF24" i="33" s="1"/>
  <c r="AC24" i="33"/>
  <c r="AB24" i="33"/>
  <c r="X24" i="33"/>
  <c r="Y24" i="33" s="1"/>
  <c r="V24" i="33"/>
  <c r="W24" i="33" s="1"/>
  <c r="T24" i="33"/>
  <c r="U24" i="33" s="1"/>
  <c r="R24" i="33"/>
  <c r="S24" i="33" s="1"/>
  <c r="P24" i="33"/>
  <c r="Q24" i="33" s="1"/>
  <c r="N24" i="33"/>
  <c r="O24" i="33" s="1"/>
  <c r="L24" i="33"/>
  <c r="M24" i="33" s="1"/>
  <c r="J24" i="33"/>
  <c r="K24" i="33" s="1"/>
  <c r="AY23" i="33"/>
  <c r="AZ23" i="33" s="1"/>
  <c r="AT23" i="33"/>
  <c r="AR23" i="33"/>
  <c r="AO23" i="33"/>
  <c r="AM23" i="33"/>
  <c r="AL23" i="33"/>
  <c r="AJ23" i="33"/>
  <c r="AE23" i="33"/>
  <c r="AF23" i="33" s="1"/>
  <c r="AC23" i="33"/>
  <c r="AB23" i="33"/>
  <c r="X23" i="33"/>
  <c r="Y23" i="33" s="1"/>
  <c r="V23" i="33"/>
  <c r="W23" i="33" s="1"/>
  <c r="T23" i="33"/>
  <c r="U23" i="33" s="1"/>
  <c r="R23" i="33"/>
  <c r="S23" i="33" s="1"/>
  <c r="P23" i="33"/>
  <c r="Q23" i="33" s="1"/>
  <c r="N23" i="33"/>
  <c r="O23" i="33" s="1"/>
  <c r="L23" i="33"/>
  <c r="M23" i="33" s="1"/>
  <c r="J23" i="33"/>
  <c r="K23" i="33" s="1"/>
  <c r="AY22" i="33"/>
  <c r="AZ22" i="33" s="1"/>
  <c r="AX22" i="33"/>
  <c r="AT22" i="33"/>
  <c r="AR22" i="33"/>
  <c r="AO22" i="33"/>
  <c r="AM22" i="33"/>
  <c r="AL22" i="33"/>
  <c r="AJ22" i="33"/>
  <c r="AE22" i="33"/>
  <c r="AF22" i="33" s="1"/>
  <c r="AC22" i="33"/>
  <c r="AB22" i="33"/>
  <c r="X22" i="33"/>
  <c r="Y22" i="33" s="1"/>
  <c r="V22" i="33"/>
  <c r="W22" i="33" s="1"/>
  <c r="T22" i="33"/>
  <c r="U22" i="33" s="1"/>
  <c r="R22" i="33"/>
  <c r="S22" i="33" s="1"/>
  <c r="P22" i="33"/>
  <c r="Q22" i="33" s="1"/>
  <c r="N22" i="33"/>
  <c r="O22" i="33" s="1"/>
  <c r="L22" i="33"/>
  <c r="M22" i="33" s="1"/>
  <c r="J22" i="33"/>
  <c r="K22" i="33" s="1"/>
  <c r="AY21" i="33"/>
  <c r="AZ21" i="33" s="1"/>
  <c r="AX21" i="33"/>
  <c r="AT21" i="33"/>
  <c r="AR21" i="33"/>
  <c r="AO21" i="33"/>
  <c r="AM21" i="33"/>
  <c r="AL21" i="33"/>
  <c r="AJ21" i="33"/>
  <c r="AE21" i="33"/>
  <c r="AF21" i="33" s="1"/>
  <c r="AC21" i="33"/>
  <c r="AB21" i="33"/>
  <c r="X21" i="33"/>
  <c r="Y21" i="33" s="1"/>
  <c r="V21" i="33"/>
  <c r="W21" i="33" s="1"/>
  <c r="T21" i="33"/>
  <c r="U21" i="33" s="1"/>
  <c r="R21" i="33"/>
  <c r="S21" i="33" s="1"/>
  <c r="P21" i="33"/>
  <c r="Q21" i="33" s="1"/>
  <c r="N21" i="33"/>
  <c r="O21" i="33" s="1"/>
  <c r="L21" i="33"/>
  <c r="M21" i="33" s="1"/>
  <c r="J21" i="33"/>
  <c r="K21" i="33" s="1"/>
  <c r="AY20" i="33"/>
  <c r="AZ20" i="33" s="1"/>
  <c r="AX20" i="33"/>
  <c r="AT20" i="33"/>
  <c r="AR20" i="33"/>
  <c r="AO20" i="33"/>
  <c r="AM20" i="33"/>
  <c r="AL20" i="33"/>
  <c r="AJ20" i="33"/>
  <c r="AE20" i="33"/>
  <c r="AF20" i="33" s="1"/>
  <c r="AC20" i="33"/>
  <c r="AB20" i="33"/>
  <c r="X20" i="33"/>
  <c r="Y20" i="33" s="1"/>
  <c r="V20" i="33"/>
  <c r="W20" i="33" s="1"/>
  <c r="T20" i="33"/>
  <c r="U20" i="33" s="1"/>
  <c r="R20" i="33"/>
  <c r="S20" i="33" s="1"/>
  <c r="P20" i="33"/>
  <c r="Q20" i="33" s="1"/>
  <c r="N20" i="33"/>
  <c r="O20" i="33" s="1"/>
  <c r="L20" i="33"/>
  <c r="M20" i="33" s="1"/>
  <c r="J20" i="33"/>
  <c r="K20" i="33" s="1"/>
  <c r="AY19" i="33"/>
  <c r="AZ19" i="33" s="1"/>
  <c r="AX19" i="33"/>
  <c r="AT19" i="33"/>
  <c r="AR19" i="33"/>
  <c r="AO19" i="33"/>
  <c r="AM19" i="33"/>
  <c r="AL19" i="33"/>
  <c r="AJ19" i="33"/>
  <c r="AE19" i="33"/>
  <c r="AF19" i="33" s="1"/>
  <c r="AC19" i="33"/>
  <c r="AB19" i="33"/>
  <c r="X19" i="33"/>
  <c r="Y19" i="33" s="1"/>
  <c r="V19" i="33"/>
  <c r="W19" i="33" s="1"/>
  <c r="T19" i="33"/>
  <c r="U19" i="33" s="1"/>
  <c r="R19" i="33"/>
  <c r="S19" i="33" s="1"/>
  <c r="P19" i="33"/>
  <c r="Q19" i="33" s="1"/>
  <c r="N19" i="33"/>
  <c r="O19" i="33" s="1"/>
  <c r="L19" i="33"/>
  <c r="M19" i="33" s="1"/>
  <c r="J19" i="33"/>
  <c r="K19" i="33" s="1"/>
  <c r="AY18" i="33"/>
  <c r="AZ18" i="33" s="1"/>
  <c r="AX18" i="33"/>
  <c r="AT18" i="33"/>
  <c r="AR18" i="33"/>
  <c r="AO18" i="33"/>
  <c r="AM18" i="33"/>
  <c r="AL18" i="33"/>
  <c r="AJ18" i="33"/>
  <c r="AE18" i="33"/>
  <c r="AF18" i="33" s="1"/>
  <c r="AC18" i="33"/>
  <c r="AB18" i="33"/>
  <c r="X18" i="33"/>
  <c r="Y18" i="33" s="1"/>
  <c r="V18" i="33"/>
  <c r="W18" i="33" s="1"/>
  <c r="T18" i="33"/>
  <c r="U18" i="33" s="1"/>
  <c r="R18" i="33"/>
  <c r="S18" i="33" s="1"/>
  <c r="P18" i="33"/>
  <c r="Q18" i="33" s="1"/>
  <c r="N18" i="33"/>
  <c r="O18" i="33" s="1"/>
  <c r="L18" i="33"/>
  <c r="M18" i="33" s="1"/>
  <c r="J18" i="33"/>
  <c r="K18" i="33" s="1"/>
  <c r="AY17" i="33"/>
  <c r="AZ17" i="33" s="1"/>
  <c r="AX17" i="33"/>
  <c r="AT17" i="33"/>
  <c r="AR17" i="33"/>
  <c r="AO17" i="33"/>
  <c r="AM17" i="33"/>
  <c r="AL17" i="33"/>
  <c r="AJ17" i="33"/>
  <c r="AE17" i="33"/>
  <c r="AF17" i="33" s="1"/>
  <c r="AC17" i="33"/>
  <c r="AB17" i="33"/>
  <c r="X17" i="33"/>
  <c r="Y17" i="33" s="1"/>
  <c r="V17" i="33"/>
  <c r="W17" i="33" s="1"/>
  <c r="T17" i="33"/>
  <c r="U17" i="33" s="1"/>
  <c r="R17" i="33"/>
  <c r="S17" i="33" s="1"/>
  <c r="P17" i="33"/>
  <c r="Q17" i="33" s="1"/>
  <c r="N17" i="33"/>
  <c r="O17" i="33" s="1"/>
  <c r="L17" i="33"/>
  <c r="M17" i="33" s="1"/>
  <c r="J17" i="33"/>
  <c r="K17" i="33" s="1"/>
  <c r="AY16" i="33"/>
  <c r="AZ16" i="33" s="1"/>
  <c r="AX16" i="33"/>
  <c r="AT16" i="33"/>
  <c r="AR16" i="33"/>
  <c r="AO16" i="33"/>
  <c r="AM16" i="33"/>
  <c r="AL16" i="33"/>
  <c r="AJ16" i="33"/>
  <c r="AE16" i="33"/>
  <c r="AF16" i="33" s="1"/>
  <c r="AC16" i="33"/>
  <c r="AB16" i="33"/>
  <c r="X16" i="33"/>
  <c r="Y16" i="33" s="1"/>
  <c r="V16" i="33"/>
  <c r="W16" i="33" s="1"/>
  <c r="T16" i="33"/>
  <c r="U16" i="33" s="1"/>
  <c r="R16" i="33"/>
  <c r="S16" i="33" s="1"/>
  <c r="P16" i="33"/>
  <c r="Q16" i="33" s="1"/>
  <c r="N16" i="33"/>
  <c r="O16" i="33" s="1"/>
  <c r="L16" i="33"/>
  <c r="M16" i="33" s="1"/>
  <c r="J16" i="33"/>
  <c r="K16" i="33" s="1"/>
  <c r="AY15" i="33"/>
  <c r="AZ15" i="33" s="1"/>
  <c r="AX15" i="33"/>
  <c r="AT15" i="33"/>
  <c r="AR15" i="33"/>
  <c r="AO15" i="33"/>
  <c r="AM15" i="33"/>
  <c r="AL15" i="33"/>
  <c r="AJ15" i="33"/>
  <c r="AE15" i="33"/>
  <c r="AF15" i="33" s="1"/>
  <c r="AC15" i="33"/>
  <c r="AB15" i="33"/>
  <c r="X15" i="33"/>
  <c r="Y15" i="33" s="1"/>
  <c r="V15" i="33"/>
  <c r="W15" i="33" s="1"/>
  <c r="T15" i="33"/>
  <c r="U15" i="33" s="1"/>
  <c r="R15" i="33"/>
  <c r="S15" i="33" s="1"/>
  <c r="P15" i="33"/>
  <c r="Q15" i="33" s="1"/>
  <c r="N15" i="33"/>
  <c r="O15" i="33" s="1"/>
  <c r="L15" i="33"/>
  <c r="M15" i="33" s="1"/>
  <c r="J15" i="33"/>
  <c r="K15" i="33" s="1"/>
  <c r="AY14" i="33"/>
  <c r="AZ14" i="33" s="1"/>
  <c r="AR14" i="33"/>
  <c r="AO14" i="33"/>
  <c r="AM14" i="33"/>
  <c r="AL14" i="33"/>
  <c r="AJ14" i="33"/>
  <c r="AE14" i="33"/>
  <c r="AF14" i="33" s="1"/>
  <c r="AC14" i="33"/>
  <c r="AB14" i="33"/>
  <c r="X14" i="33"/>
  <c r="Y14" i="33" s="1"/>
  <c r="V14" i="33"/>
  <c r="W14" i="33" s="1"/>
  <c r="T14" i="33"/>
  <c r="U14" i="33" s="1"/>
  <c r="R14" i="33"/>
  <c r="S14" i="33" s="1"/>
  <c r="P14" i="33"/>
  <c r="Q14" i="33" s="1"/>
  <c r="N14" i="33"/>
  <c r="O14" i="33" s="1"/>
  <c r="L14" i="33"/>
  <c r="M14" i="33" s="1"/>
  <c r="J14" i="33"/>
  <c r="K14" i="33" s="1"/>
  <c r="AY13" i="33"/>
  <c r="AZ13" i="33" s="1"/>
  <c r="AX13" i="33"/>
  <c r="AT13" i="33"/>
  <c r="AR13" i="33"/>
  <c r="AO13" i="33"/>
  <c r="AM13" i="33"/>
  <c r="AL13" i="33"/>
  <c r="AJ13" i="33"/>
  <c r="AE13" i="33"/>
  <c r="AF13" i="33" s="1"/>
  <c r="AC13" i="33"/>
  <c r="AB13" i="33"/>
  <c r="X13" i="33"/>
  <c r="Y13" i="33" s="1"/>
  <c r="V13" i="33"/>
  <c r="W13" i="33" s="1"/>
  <c r="T13" i="33"/>
  <c r="U13" i="33" s="1"/>
  <c r="R13" i="33"/>
  <c r="S13" i="33" s="1"/>
  <c r="P13" i="33"/>
  <c r="Q13" i="33" s="1"/>
  <c r="N13" i="33"/>
  <c r="O13" i="33" s="1"/>
  <c r="L13" i="33"/>
  <c r="M13" i="33" s="1"/>
  <c r="J13" i="33"/>
  <c r="K13" i="33" s="1"/>
  <c r="AY12" i="33"/>
  <c r="AZ12" i="33" s="1"/>
  <c r="AR12" i="33"/>
  <c r="AO12" i="33"/>
  <c r="AM12" i="33"/>
  <c r="AL12" i="33"/>
  <c r="AJ12" i="33"/>
  <c r="AE12" i="33"/>
  <c r="AF12" i="33" s="1"/>
  <c r="AC12" i="33"/>
  <c r="AB12" i="33"/>
  <c r="X12" i="33"/>
  <c r="Y12" i="33" s="1"/>
  <c r="V12" i="33"/>
  <c r="W12" i="33" s="1"/>
  <c r="T12" i="33"/>
  <c r="U12" i="33" s="1"/>
  <c r="R12" i="33"/>
  <c r="S12" i="33" s="1"/>
  <c r="P12" i="33"/>
  <c r="Q12" i="33" s="1"/>
  <c r="N12" i="33"/>
  <c r="O12" i="33" s="1"/>
  <c r="L12" i="33"/>
  <c r="M12" i="33" s="1"/>
  <c r="J12" i="33"/>
  <c r="K12" i="33" s="1"/>
  <c r="AY11" i="33"/>
  <c r="AZ11" i="33" s="1"/>
  <c r="AR11" i="33"/>
  <c r="AO11" i="33"/>
  <c r="AM11" i="33"/>
  <c r="AL11" i="33"/>
  <c r="AJ11" i="33"/>
  <c r="AE11" i="33"/>
  <c r="AF11" i="33" s="1"/>
  <c r="AC11" i="33"/>
  <c r="AB11" i="33"/>
  <c r="X11" i="33"/>
  <c r="Y11" i="33" s="1"/>
  <c r="V11" i="33"/>
  <c r="W11" i="33" s="1"/>
  <c r="T11" i="33"/>
  <c r="U11" i="33" s="1"/>
  <c r="R11" i="33"/>
  <c r="S11" i="33" s="1"/>
  <c r="P11" i="33"/>
  <c r="Q11" i="33" s="1"/>
  <c r="N11" i="33"/>
  <c r="O11" i="33" s="1"/>
  <c r="L11" i="33"/>
  <c r="M11" i="33" s="1"/>
  <c r="J11" i="33"/>
  <c r="K11" i="33" s="1"/>
  <c r="AY10" i="33"/>
  <c r="AZ10" i="33" s="1"/>
  <c r="AR10" i="33"/>
  <c r="AO10" i="33"/>
  <c r="AM10" i="33"/>
  <c r="AL10" i="33"/>
  <c r="AJ10" i="33"/>
  <c r="AE10" i="33"/>
  <c r="AF10" i="33" s="1"/>
  <c r="AC10" i="33"/>
  <c r="AB10" i="33"/>
  <c r="X10" i="33"/>
  <c r="Y10" i="33" s="1"/>
  <c r="V10" i="33"/>
  <c r="W10" i="33" s="1"/>
  <c r="T10" i="33"/>
  <c r="U10" i="33" s="1"/>
  <c r="R10" i="33"/>
  <c r="S10" i="33" s="1"/>
  <c r="P10" i="33"/>
  <c r="Q10" i="33" s="1"/>
  <c r="N10" i="33"/>
  <c r="O10" i="33" s="1"/>
  <c r="L10" i="33"/>
  <c r="M10" i="33" s="1"/>
  <c r="J10" i="33"/>
  <c r="K10" i="33" s="1"/>
  <c r="AY9" i="33"/>
  <c r="AZ9" i="33" s="1"/>
  <c r="AR9" i="33"/>
  <c r="AO9" i="33"/>
  <c r="AM9" i="33"/>
  <c r="AL9" i="33"/>
  <c r="AJ9" i="33"/>
  <c r="AE9" i="33"/>
  <c r="AF9" i="33" s="1"/>
  <c r="AC9" i="33"/>
  <c r="AB9" i="33"/>
  <c r="X9" i="33"/>
  <c r="Y9" i="33" s="1"/>
  <c r="V9" i="33"/>
  <c r="W9" i="33" s="1"/>
  <c r="T9" i="33"/>
  <c r="U9" i="33" s="1"/>
  <c r="R9" i="33"/>
  <c r="S9" i="33" s="1"/>
  <c r="P9" i="33"/>
  <c r="Q9" i="33" s="1"/>
  <c r="N9" i="33"/>
  <c r="O9" i="33" s="1"/>
  <c r="L9" i="33"/>
  <c r="M9" i="33" s="1"/>
  <c r="J9" i="33"/>
  <c r="K9" i="33" s="1"/>
  <c r="AY8" i="33"/>
  <c r="AZ8" i="33" s="1"/>
  <c r="AR8" i="33"/>
  <c r="AO8" i="33"/>
  <c r="AM8" i="33"/>
  <c r="AL8" i="33"/>
  <c r="AJ8" i="33"/>
  <c r="AE8" i="33"/>
  <c r="AF8" i="33" s="1"/>
  <c r="AC8" i="33"/>
  <c r="AB8" i="33"/>
  <c r="X8" i="33"/>
  <c r="Y8" i="33" s="1"/>
  <c r="V8" i="33"/>
  <c r="W8" i="33" s="1"/>
  <c r="T8" i="33"/>
  <c r="U8" i="33" s="1"/>
  <c r="R8" i="33"/>
  <c r="S8" i="33" s="1"/>
  <c r="P8" i="33"/>
  <c r="Q8" i="33" s="1"/>
  <c r="N8" i="33"/>
  <c r="O8" i="33" s="1"/>
  <c r="L8" i="33"/>
  <c r="M8" i="33" s="1"/>
  <c r="J8" i="33"/>
  <c r="K8" i="33" s="1"/>
  <c r="AY7" i="33"/>
  <c r="AZ7" i="33" s="1"/>
  <c r="AR7" i="33"/>
  <c r="AO7" i="33"/>
  <c r="AM7" i="33"/>
  <c r="AL7" i="33"/>
  <c r="AJ7" i="33"/>
  <c r="AE7" i="33"/>
  <c r="AF7" i="33" s="1"/>
  <c r="AC7" i="33"/>
  <c r="AB7" i="33"/>
  <c r="X7" i="33"/>
  <c r="Y7" i="33" s="1"/>
  <c r="V7" i="33"/>
  <c r="W7" i="33" s="1"/>
  <c r="T7" i="33"/>
  <c r="U7" i="33" s="1"/>
  <c r="R7" i="33"/>
  <c r="S7" i="33" s="1"/>
  <c r="P7" i="33"/>
  <c r="Q7" i="33" s="1"/>
  <c r="N7" i="33"/>
  <c r="O7" i="33" s="1"/>
  <c r="L7" i="33"/>
  <c r="M7" i="33" s="1"/>
  <c r="J7" i="33"/>
  <c r="K7" i="33" s="1"/>
  <c r="AY6" i="33"/>
  <c r="AZ6" i="33" s="1"/>
  <c r="AR6" i="33"/>
  <c r="AO6" i="33"/>
  <c r="AM6" i="33"/>
  <c r="AL6" i="33"/>
  <c r="AJ6" i="33"/>
  <c r="AE6" i="33"/>
  <c r="AF6" i="33" s="1"/>
  <c r="AC6" i="33"/>
  <c r="AB6" i="33"/>
  <c r="X6" i="33"/>
  <c r="Y6" i="33" s="1"/>
  <c r="V6" i="33"/>
  <c r="W6" i="33" s="1"/>
  <c r="T6" i="33"/>
  <c r="U6" i="33" s="1"/>
  <c r="R6" i="33"/>
  <c r="S6" i="33" s="1"/>
  <c r="P6" i="33"/>
  <c r="Q6" i="33" s="1"/>
  <c r="N6" i="33"/>
  <c r="O6" i="33" s="1"/>
  <c r="L6" i="33"/>
  <c r="M6" i="33" s="1"/>
  <c r="J6" i="33"/>
  <c r="K6" i="33" s="1"/>
  <c r="AY5" i="33"/>
  <c r="AZ5" i="33" s="1"/>
  <c r="AR5" i="33"/>
  <c r="AO5" i="33"/>
  <c r="AC5" i="33"/>
  <c r="AB5" i="33"/>
  <c r="X5" i="33"/>
  <c r="Y5" i="33" s="1"/>
  <c r="V5" i="33"/>
  <c r="W5" i="33" s="1"/>
  <c r="T5" i="33"/>
  <c r="U5" i="33" s="1"/>
  <c r="R5" i="33"/>
  <c r="S5" i="33" s="1"/>
  <c r="P5" i="33"/>
  <c r="Q5" i="33" s="1"/>
  <c r="N5" i="33"/>
  <c r="O5" i="33" s="1"/>
  <c r="L5" i="33"/>
  <c r="M5" i="33" s="1"/>
  <c r="J5" i="33"/>
  <c r="K5" i="33" s="1"/>
  <c r="AK3" i="33"/>
  <c r="AI3" i="33"/>
  <c r="AH3" i="33"/>
  <c r="AG3" i="33"/>
  <c r="AA3" i="33"/>
  <c r="AZ3" i="33"/>
  <c r="AR111" i="32"/>
  <c r="AQ111" i="32"/>
  <c r="AP111" i="32"/>
  <c r="AO111" i="32"/>
  <c r="AM111" i="32"/>
  <c r="AL111" i="32"/>
  <c r="AJ111" i="32"/>
  <c r="AE111" i="32"/>
  <c r="AF111" i="32" s="1"/>
  <c r="AC111" i="32"/>
  <c r="AB111" i="32"/>
  <c r="X111" i="32"/>
  <c r="Y111" i="32" s="1"/>
  <c r="V111" i="32"/>
  <c r="W111" i="32" s="1"/>
  <c r="T111" i="32"/>
  <c r="U111" i="32" s="1"/>
  <c r="R111" i="32"/>
  <c r="S111" i="32" s="1"/>
  <c r="P111" i="32"/>
  <c r="Q111" i="32" s="1"/>
  <c r="N111" i="32"/>
  <c r="O111" i="32" s="1"/>
  <c r="L111" i="32"/>
  <c r="M111" i="32" s="1"/>
  <c r="K111" i="32"/>
  <c r="J111" i="32"/>
  <c r="AR110" i="32"/>
  <c r="AQ110" i="32"/>
  <c r="AP110" i="32"/>
  <c r="AO110" i="32"/>
  <c r="AM110" i="32"/>
  <c r="AL110" i="32"/>
  <c r="AJ110" i="32"/>
  <c r="AE110" i="32"/>
  <c r="AF110" i="32" s="1"/>
  <c r="AC110" i="32"/>
  <c r="AB110" i="32"/>
  <c r="X110" i="32"/>
  <c r="Y110" i="32" s="1"/>
  <c r="V110" i="32"/>
  <c r="W110" i="32" s="1"/>
  <c r="T110" i="32"/>
  <c r="U110" i="32" s="1"/>
  <c r="S110" i="32"/>
  <c r="R110" i="32"/>
  <c r="P110" i="32"/>
  <c r="Q110" i="32" s="1"/>
  <c r="N110" i="32"/>
  <c r="O110" i="32" s="1"/>
  <c r="L110" i="32"/>
  <c r="M110" i="32" s="1"/>
  <c r="K110" i="32"/>
  <c r="J110" i="32"/>
  <c r="AR109" i="32"/>
  <c r="AQ109" i="32"/>
  <c r="AP109" i="32"/>
  <c r="AO109" i="32"/>
  <c r="AM109" i="32"/>
  <c r="AL109" i="32"/>
  <c r="AJ109" i="32"/>
  <c r="AE109" i="32"/>
  <c r="AF109" i="32" s="1"/>
  <c r="AC109" i="32"/>
  <c r="AB109" i="32"/>
  <c r="X109" i="32"/>
  <c r="Y109" i="32" s="1"/>
  <c r="V109" i="32"/>
  <c r="W109" i="32" s="1"/>
  <c r="T109" i="32"/>
  <c r="U109" i="32" s="1"/>
  <c r="S109" i="32"/>
  <c r="R109" i="32"/>
  <c r="P109" i="32"/>
  <c r="Q109" i="32" s="1"/>
  <c r="N109" i="32"/>
  <c r="O109" i="32" s="1"/>
  <c r="L109" i="32"/>
  <c r="M109" i="32" s="1"/>
  <c r="J109" i="32"/>
  <c r="K109" i="32" s="1"/>
  <c r="AR108" i="32"/>
  <c r="AQ108" i="32"/>
  <c r="AP108" i="32"/>
  <c r="AO108" i="32"/>
  <c r="AM108" i="32"/>
  <c r="AL108" i="32"/>
  <c r="AJ108" i="32"/>
  <c r="AF108" i="32"/>
  <c r="AE108" i="32"/>
  <c r="AC108" i="32"/>
  <c r="AB108" i="32"/>
  <c r="X108" i="32"/>
  <c r="Y108" i="32" s="1"/>
  <c r="V108" i="32"/>
  <c r="W108" i="32" s="1"/>
  <c r="T108" i="32"/>
  <c r="U108" i="32" s="1"/>
  <c r="R108" i="32"/>
  <c r="S108" i="32" s="1"/>
  <c r="Q108" i="32"/>
  <c r="P108" i="32"/>
  <c r="N108" i="32"/>
  <c r="O108" i="32" s="1"/>
  <c r="L108" i="32"/>
  <c r="M108" i="32" s="1"/>
  <c r="J108" i="32"/>
  <c r="K108" i="32" s="1"/>
  <c r="AR107" i="32"/>
  <c r="AQ107" i="32"/>
  <c r="AP107" i="32"/>
  <c r="AO107" i="32"/>
  <c r="AM107" i="32"/>
  <c r="AL107" i="32"/>
  <c r="AJ107" i="32"/>
  <c r="AE107" i="32"/>
  <c r="AF107" i="32" s="1"/>
  <c r="AC107" i="32"/>
  <c r="AB107" i="32"/>
  <c r="X107" i="32"/>
  <c r="Y107" i="32" s="1"/>
  <c r="V107" i="32"/>
  <c r="W107" i="32" s="1"/>
  <c r="T107" i="32"/>
  <c r="U107" i="32" s="1"/>
  <c r="R107" i="32"/>
  <c r="S107" i="32" s="1"/>
  <c r="Q107" i="32"/>
  <c r="P107" i="32"/>
  <c r="N107" i="32"/>
  <c r="O107" i="32" s="1"/>
  <c r="M107" i="32"/>
  <c r="L107" i="32"/>
  <c r="J107" i="32"/>
  <c r="K107" i="32" s="1"/>
  <c r="AR106" i="32"/>
  <c r="AQ106" i="32"/>
  <c r="AP106" i="32"/>
  <c r="AO106" i="32"/>
  <c r="AM106" i="32"/>
  <c r="AL106" i="32"/>
  <c r="AJ106" i="32"/>
  <c r="AE106" i="32"/>
  <c r="AF106" i="32" s="1"/>
  <c r="AC106" i="32"/>
  <c r="AB106" i="32"/>
  <c r="X106" i="32"/>
  <c r="Y106" i="32" s="1"/>
  <c r="V106" i="32"/>
  <c r="W106" i="32" s="1"/>
  <c r="T106" i="32"/>
  <c r="U106" i="32" s="1"/>
  <c r="R106" i="32"/>
  <c r="S106" i="32" s="1"/>
  <c r="P106" i="32"/>
  <c r="Q106" i="32" s="1"/>
  <c r="O106" i="32"/>
  <c r="N106" i="32"/>
  <c r="L106" i="32"/>
  <c r="M106" i="32" s="1"/>
  <c r="J106" i="32"/>
  <c r="K106" i="32" s="1"/>
  <c r="AR105" i="32"/>
  <c r="AQ105" i="32"/>
  <c r="AP105" i="32"/>
  <c r="AO105" i="32"/>
  <c r="AM105" i="32"/>
  <c r="AL105" i="32"/>
  <c r="AJ105" i="32"/>
  <c r="AE105" i="32"/>
  <c r="AF105" i="32" s="1"/>
  <c r="AC105" i="32"/>
  <c r="AB105" i="32"/>
  <c r="Y105" i="32"/>
  <c r="X105" i="32"/>
  <c r="V105" i="32"/>
  <c r="W105" i="32" s="1"/>
  <c r="T105" i="32"/>
  <c r="U105" i="32" s="1"/>
  <c r="R105" i="32"/>
  <c r="S105" i="32" s="1"/>
  <c r="P105" i="32"/>
  <c r="Q105" i="32" s="1"/>
  <c r="O105" i="32"/>
  <c r="N105" i="32"/>
  <c r="L105" i="32"/>
  <c r="M105" i="32" s="1"/>
  <c r="J105" i="32"/>
  <c r="K105" i="32" s="1"/>
  <c r="AY104" i="32"/>
  <c r="AR104" i="32"/>
  <c r="AO104" i="32"/>
  <c r="AM104" i="32"/>
  <c r="AL104" i="32"/>
  <c r="AJ104" i="32"/>
  <c r="AE104" i="32"/>
  <c r="AF104" i="32" s="1"/>
  <c r="AC104" i="32"/>
  <c r="AB104" i="32"/>
  <c r="X104" i="32"/>
  <c r="Y104" i="32" s="1"/>
  <c r="V104" i="32"/>
  <c r="W104" i="32" s="1"/>
  <c r="T104" i="32"/>
  <c r="U104" i="32" s="1"/>
  <c r="R104" i="32"/>
  <c r="S104" i="32" s="1"/>
  <c r="P104" i="32"/>
  <c r="Q104" i="32" s="1"/>
  <c r="N104" i="32"/>
  <c r="O104" i="32" s="1"/>
  <c r="L104" i="32"/>
  <c r="M104" i="32" s="1"/>
  <c r="J104" i="32"/>
  <c r="K104" i="32" s="1"/>
  <c r="AY103" i="32"/>
  <c r="AR103" i="32"/>
  <c r="AO103" i="32"/>
  <c r="AM103" i="32"/>
  <c r="AL103" i="32"/>
  <c r="AJ103" i="32"/>
  <c r="AE103" i="32"/>
  <c r="AF103" i="32" s="1"/>
  <c r="AC103" i="32"/>
  <c r="AB103" i="32"/>
  <c r="X103" i="32"/>
  <c r="Y103" i="32" s="1"/>
  <c r="V103" i="32"/>
  <c r="W103" i="32" s="1"/>
  <c r="T103" i="32"/>
  <c r="U103" i="32" s="1"/>
  <c r="R103" i="32"/>
  <c r="S103" i="32" s="1"/>
  <c r="P103" i="32"/>
  <c r="Q103" i="32" s="1"/>
  <c r="N103" i="32"/>
  <c r="O103" i="32" s="1"/>
  <c r="L103" i="32"/>
  <c r="M103" i="32" s="1"/>
  <c r="J103" i="32"/>
  <c r="K103" i="32" s="1"/>
  <c r="AY102" i="32"/>
  <c r="AZ102" i="32" s="1"/>
  <c r="AR102" i="32"/>
  <c r="AO102" i="32"/>
  <c r="AM102" i="32"/>
  <c r="AL102" i="32"/>
  <c r="AJ102" i="32"/>
  <c r="AE102" i="32"/>
  <c r="AF102" i="32" s="1"/>
  <c r="AC102" i="32"/>
  <c r="AB102" i="32"/>
  <c r="X102" i="32"/>
  <c r="Y102" i="32" s="1"/>
  <c r="V102" i="32"/>
  <c r="W102" i="32" s="1"/>
  <c r="T102" i="32"/>
  <c r="U102" i="32" s="1"/>
  <c r="R102" i="32"/>
  <c r="S102" i="32" s="1"/>
  <c r="P102" i="32"/>
  <c r="Q102" i="32" s="1"/>
  <c r="N102" i="32"/>
  <c r="O102" i="32" s="1"/>
  <c r="L102" i="32"/>
  <c r="M102" i="32" s="1"/>
  <c r="J102" i="32"/>
  <c r="K102" i="32" s="1"/>
  <c r="AY101" i="32"/>
  <c r="AZ101" i="32" s="1"/>
  <c r="AR101" i="32"/>
  <c r="AO101" i="32"/>
  <c r="AM101" i="32"/>
  <c r="AL101" i="32"/>
  <c r="AJ101" i="32"/>
  <c r="AE101" i="32"/>
  <c r="AF101" i="32" s="1"/>
  <c r="AC101" i="32"/>
  <c r="AB101" i="32"/>
  <c r="X101" i="32"/>
  <c r="Y101" i="32" s="1"/>
  <c r="V101" i="32"/>
  <c r="W101" i="32" s="1"/>
  <c r="T101" i="32"/>
  <c r="U101" i="32" s="1"/>
  <c r="R101" i="32"/>
  <c r="S101" i="32" s="1"/>
  <c r="P101" i="32"/>
  <c r="Q101" i="32" s="1"/>
  <c r="N101" i="32"/>
  <c r="O101" i="32" s="1"/>
  <c r="L101" i="32"/>
  <c r="M101" i="32" s="1"/>
  <c r="J101" i="32"/>
  <c r="K101" i="32" s="1"/>
  <c r="AY100" i="32"/>
  <c r="AZ100" i="32" s="1"/>
  <c r="AR100" i="32"/>
  <c r="AO100" i="32"/>
  <c r="AM100" i="32"/>
  <c r="AL100" i="32"/>
  <c r="AJ100" i="32"/>
  <c r="AE100" i="32"/>
  <c r="AF100" i="32" s="1"/>
  <c r="AC100" i="32"/>
  <c r="AB100" i="32"/>
  <c r="X100" i="32"/>
  <c r="Y100" i="32" s="1"/>
  <c r="V100" i="32"/>
  <c r="W100" i="32" s="1"/>
  <c r="T100" i="32"/>
  <c r="U100" i="32" s="1"/>
  <c r="R100" i="32"/>
  <c r="S100" i="32" s="1"/>
  <c r="P100" i="32"/>
  <c r="Q100" i="32" s="1"/>
  <c r="N100" i="32"/>
  <c r="O100" i="32" s="1"/>
  <c r="L100" i="32"/>
  <c r="M100" i="32" s="1"/>
  <c r="J100" i="32"/>
  <c r="K100" i="32" s="1"/>
  <c r="AY99" i="32"/>
  <c r="AZ99" i="32" s="1"/>
  <c r="AR99" i="32"/>
  <c r="AO99" i="32"/>
  <c r="AM99" i="32"/>
  <c r="AL99" i="32"/>
  <c r="AJ99" i="32"/>
  <c r="AE99" i="32"/>
  <c r="AF99" i="32" s="1"/>
  <c r="AC99" i="32"/>
  <c r="AB99" i="32"/>
  <c r="X99" i="32"/>
  <c r="Y99" i="32" s="1"/>
  <c r="V99" i="32"/>
  <c r="W99" i="32" s="1"/>
  <c r="T99" i="32"/>
  <c r="U99" i="32" s="1"/>
  <c r="R99" i="32"/>
  <c r="S99" i="32" s="1"/>
  <c r="P99" i="32"/>
  <c r="Q99" i="32" s="1"/>
  <c r="N99" i="32"/>
  <c r="O99" i="32" s="1"/>
  <c r="L99" i="32"/>
  <c r="M99" i="32" s="1"/>
  <c r="J99" i="32"/>
  <c r="K99" i="32" s="1"/>
  <c r="AY98" i="32"/>
  <c r="AZ98" i="32" s="1"/>
  <c r="AR98" i="32"/>
  <c r="AO98" i="32"/>
  <c r="AM98" i="32"/>
  <c r="AL98" i="32"/>
  <c r="AJ98" i="32"/>
  <c r="AE98" i="32"/>
  <c r="AF98" i="32" s="1"/>
  <c r="AC98" i="32"/>
  <c r="AB98" i="32"/>
  <c r="X98" i="32"/>
  <c r="Y98" i="32" s="1"/>
  <c r="V98" i="32"/>
  <c r="W98" i="32" s="1"/>
  <c r="T98" i="32"/>
  <c r="U98" i="32" s="1"/>
  <c r="R98" i="32"/>
  <c r="S98" i="32" s="1"/>
  <c r="P98" i="32"/>
  <c r="Q98" i="32" s="1"/>
  <c r="N98" i="32"/>
  <c r="O98" i="32" s="1"/>
  <c r="L98" i="32"/>
  <c r="M98" i="32" s="1"/>
  <c r="J98" i="32"/>
  <c r="K98" i="32" s="1"/>
  <c r="AY97" i="32"/>
  <c r="AZ97" i="32" s="1"/>
  <c r="AR97" i="32"/>
  <c r="AO97" i="32"/>
  <c r="AM97" i="32"/>
  <c r="AL97" i="32"/>
  <c r="AJ97" i="32"/>
  <c r="AE97" i="32"/>
  <c r="AF97" i="32" s="1"/>
  <c r="AC97" i="32"/>
  <c r="AB97" i="32"/>
  <c r="X97" i="32"/>
  <c r="Y97" i="32" s="1"/>
  <c r="V97" i="32"/>
  <c r="W97" i="32" s="1"/>
  <c r="T97" i="32"/>
  <c r="U97" i="32" s="1"/>
  <c r="R97" i="32"/>
  <c r="S97" i="32" s="1"/>
  <c r="P97" i="32"/>
  <c r="Q97" i="32" s="1"/>
  <c r="N97" i="32"/>
  <c r="O97" i="32" s="1"/>
  <c r="L97" i="32"/>
  <c r="M97" i="32" s="1"/>
  <c r="J97" i="32"/>
  <c r="K97" i="32" s="1"/>
  <c r="AY96" i="32"/>
  <c r="AZ96" i="32" s="1"/>
  <c r="AR96" i="32"/>
  <c r="AO96" i="32"/>
  <c r="AM96" i="32"/>
  <c r="AL96" i="32"/>
  <c r="AJ96" i="32"/>
  <c r="AE96" i="32"/>
  <c r="AF96" i="32" s="1"/>
  <c r="AC96" i="32"/>
  <c r="AB96" i="32"/>
  <c r="X96" i="32"/>
  <c r="Y96" i="32" s="1"/>
  <c r="V96" i="32"/>
  <c r="W96" i="32" s="1"/>
  <c r="T96" i="32"/>
  <c r="U96" i="32" s="1"/>
  <c r="R96" i="32"/>
  <c r="S96" i="32" s="1"/>
  <c r="P96" i="32"/>
  <c r="Q96" i="32" s="1"/>
  <c r="N96" i="32"/>
  <c r="O96" i="32" s="1"/>
  <c r="L96" i="32"/>
  <c r="M96" i="32" s="1"/>
  <c r="J96" i="32"/>
  <c r="K96" i="32" s="1"/>
  <c r="AY95" i="32"/>
  <c r="AZ95" i="32" s="1"/>
  <c r="AR95" i="32"/>
  <c r="AO95" i="32"/>
  <c r="AM95" i="32"/>
  <c r="AL95" i="32"/>
  <c r="AJ95" i="32"/>
  <c r="AE95" i="32"/>
  <c r="AF95" i="32" s="1"/>
  <c r="AC95" i="32"/>
  <c r="AB95" i="32"/>
  <c r="X95" i="32"/>
  <c r="Y95" i="32" s="1"/>
  <c r="V95" i="32"/>
  <c r="W95" i="32" s="1"/>
  <c r="T95" i="32"/>
  <c r="U95" i="32" s="1"/>
  <c r="R95" i="32"/>
  <c r="S95" i="32" s="1"/>
  <c r="P95" i="32"/>
  <c r="Q95" i="32" s="1"/>
  <c r="N95" i="32"/>
  <c r="O95" i="32" s="1"/>
  <c r="L95" i="32"/>
  <c r="M95" i="32" s="1"/>
  <c r="J95" i="32"/>
  <c r="K95" i="32" s="1"/>
  <c r="AY94" i="32"/>
  <c r="AZ94" i="32" s="1"/>
  <c r="AR94" i="32"/>
  <c r="AO94" i="32"/>
  <c r="AM94" i="32"/>
  <c r="AL94" i="32"/>
  <c r="AJ94" i="32"/>
  <c r="AE94" i="32"/>
  <c r="AF94" i="32" s="1"/>
  <c r="AC94" i="32"/>
  <c r="AB94" i="32"/>
  <c r="X94" i="32"/>
  <c r="Y94" i="32" s="1"/>
  <c r="V94" i="32"/>
  <c r="W94" i="32" s="1"/>
  <c r="T94" i="32"/>
  <c r="U94" i="32" s="1"/>
  <c r="R94" i="32"/>
  <c r="S94" i="32" s="1"/>
  <c r="P94" i="32"/>
  <c r="Q94" i="32" s="1"/>
  <c r="N94" i="32"/>
  <c r="O94" i="32" s="1"/>
  <c r="L94" i="32"/>
  <c r="M94" i="32" s="1"/>
  <c r="J94" i="32"/>
  <c r="K94" i="32" s="1"/>
  <c r="AY93" i="32"/>
  <c r="AZ93" i="32" s="1"/>
  <c r="AR93" i="32"/>
  <c r="AO93" i="32"/>
  <c r="AM93" i="32"/>
  <c r="AL93" i="32"/>
  <c r="AJ93" i="32"/>
  <c r="AE93" i="32"/>
  <c r="AF93" i="32" s="1"/>
  <c r="AC93" i="32"/>
  <c r="AB93" i="32"/>
  <c r="X93" i="32"/>
  <c r="Y93" i="32" s="1"/>
  <c r="V93" i="32"/>
  <c r="W93" i="32" s="1"/>
  <c r="T93" i="32"/>
  <c r="U93" i="32" s="1"/>
  <c r="R93" i="32"/>
  <c r="S93" i="32" s="1"/>
  <c r="P93" i="32"/>
  <c r="Q93" i="32" s="1"/>
  <c r="N93" i="32"/>
  <c r="O93" i="32" s="1"/>
  <c r="L93" i="32"/>
  <c r="M93" i="32" s="1"/>
  <c r="J93" i="32"/>
  <c r="K93" i="32" s="1"/>
  <c r="AY92" i="32"/>
  <c r="AZ92" i="32" s="1"/>
  <c r="AR92" i="32"/>
  <c r="AO92" i="32"/>
  <c r="AM92" i="32"/>
  <c r="AL92" i="32"/>
  <c r="AJ92" i="32"/>
  <c r="AE92" i="32"/>
  <c r="AF92" i="32" s="1"/>
  <c r="AC92" i="32"/>
  <c r="AB92" i="32"/>
  <c r="X92" i="32"/>
  <c r="Y92" i="32" s="1"/>
  <c r="V92" i="32"/>
  <c r="W92" i="32" s="1"/>
  <c r="T92" i="32"/>
  <c r="U92" i="32" s="1"/>
  <c r="R92" i="32"/>
  <c r="S92" i="32" s="1"/>
  <c r="P92" i="32"/>
  <c r="Q92" i="32" s="1"/>
  <c r="N92" i="32"/>
  <c r="O92" i="32" s="1"/>
  <c r="L92" i="32"/>
  <c r="M92" i="32" s="1"/>
  <c r="J92" i="32"/>
  <c r="K92" i="32" s="1"/>
  <c r="AY91" i="32"/>
  <c r="AZ91" i="32" s="1"/>
  <c r="AR91" i="32"/>
  <c r="AO91" i="32"/>
  <c r="AM91" i="32"/>
  <c r="AL91" i="32"/>
  <c r="AJ91" i="32"/>
  <c r="AE91" i="32"/>
  <c r="AF91" i="32" s="1"/>
  <c r="AC91" i="32"/>
  <c r="AB91" i="32"/>
  <c r="X91" i="32"/>
  <c r="Y91" i="32" s="1"/>
  <c r="V91" i="32"/>
  <c r="W91" i="32" s="1"/>
  <c r="T91" i="32"/>
  <c r="U91" i="32" s="1"/>
  <c r="R91" i="32"/>
  <c r="S91" i="32" s="1"/>
  <c r="P91" i="32"/>
  <c r="Q91" i="32" s="1"/>
  <c r="N91" i="32"/>
  <c r="O91" i="32" s="1"/>
  <c r="L91" i="32"/>
  <c r="M91" i="32" s="1"/>
  <c r="J91" i="32"/>
  <c r="K91" i="32" s="1"/>
  <c r="AY90" i="32"/>
  <c r="AZ90" i="32" s="1"/>
  <c r="AR90" i="32"/>
  <c r="AO90" i="32"/>
  <c r="AM90" i="32"/>
  <c r="AL90" i="32"/>
  <c r="AJ90" i="32"/>
  <c r="AE90" i="32"/>
  <c r="AF90" i="32" s="1"/>
  <c r="AC90" i="32"/>
  <c r="AB90" i="32"/>
  <c r="X90" i="32"/>
  <c r="Y90" i="32" s="1"/>
  <c r="V90" i="32"/>
  <c r="W90" i="32" s="1"/>
  <c r="T90" i="32"/>
  <c r="U90" i="32" s="1"/>
  <c r="R90" i="32"/>
  <c r="S90" i="32" s="1"/>
  <c r="P90" i="32"/>
  <c r="Q90" i="32" s="1"/>
  <c r="N90" i="32"/>
  <c r="O90" i="32" s="1"/>
  <c r="L90" i="32"/>
  <c r="M90" i="32" s="1"/>
  <c r="J90" i="32"/>
  <c r="K90" i="32" s="1"/>
  <c r="AY89" i="32"/>
  <c r="AZ89" i="32" s="1"/>
  <c r="AR89" i="32"/>
  <c r="AO89" i="32"/>
  <c r="AM89" i="32"/>
  <c r="AL89" i="32"/>
  <c r="AJ89" i="32"/>
  <c r="AE89" i="32"/>
  <c r="AF89" i="32" s="1"/>
  <c r="AC89" i="32"/>
  <c r="AB89" i="32"/>
  <c r="X89" i="32"/>
  <c r="Y89" i="32" s="1"/>
  <c r="V89" i="32"/>
  <c r="W89" i="32" s="1"/>
  <c r="T89" i="32"/>
  <c r="U89" i="32" s="1"/>
  <c r="R89" i="32"/>
  <c r="S89" i="32" s="1"/>
  <c r="P89" i="32"/>
  <c r="Q89" i="32" s="1"/>
  <c r="N89" i="32"/>
  <c r="O89" i="32" s="1"/>
  <c r="L89" i="32"/>
  <c r="M89" i="32" s="1"/>
  <c r="J89" i="32"/>
  <c r="K89" i="32" s="1"/>
  <c r="AY88" i="32"/>
  <c r="AZ88" i="32" s="1"/>
  <c r="AR88" i="32"/>
  <c r="AO88" i="32"/>
  <c r="AM88" i="32"/>
  <c r="AL88" i="32"/>
  <c r="AJ88" i="32"/>
  <c r="AE88" i="32"/>
  <c r="AF88" i="32" s="1"/>
  <c r="AC88" i="32"/>
  <c r="AB88" i="32"/>
  <c r="X88" i="32"/>
  <c r="Y88" i="32" s="1"/>
  <c r="V88" i="32"/>
  <c r="W88" i="32" s="1"/>
  <c r="T88" i="32"/>
  <c r="U88" i="32" s="1"/>
  <c r="R88" i="32"/>
  <c r="S88" i="32" s="1"/>
  <c r="P88" i="32"/>
  <c r="Q88" i="32" s="1"/>
  <c r="N88" i="32"/>
  <c r="O88" i="32" s="1"/>
  <c r="L88" i="32"/>
  <c r="M88" i="32" s="1"/>
  <c r="J88" i="32"/>
  <c r="K88" i="32" s="1"/>
  <c r="AY87" i="32"/>
  <c r="AZ87" i="32" s="1"/>
  <c r="AR87" i="32"/>
  <c r="AO87" i="32"/>
  <c r="AM87" i="32"/>
  <c r="AL87" i="32"/>
  <c r="AJ87" i="32"/>
  <c r="AE87" i="32"/>
  <c r="AF87" i="32" s="1"/>
  <c r="AC87" i="32"/>
  <c r="AB87" i="32"/>
  <c r="X87" i="32"/>
  <c r="Y87" i="32" s="1"/>
  <c r="V87" i="32"/>
  <c r="W87" i="32" s="1"/>
  <c r="T87" i="32"/>
  <c r="U87" i="32" s="1"/>
  <c r="R87" i="32"/>
  <c r="S87" i="32" s="1"/>
  <c r="P87" i="32"/>
  <c r="Q87" i="32" s="1"/>
  <c r="N87" i="32"/>
  <c r="O87" i="32" s="1"/>
  <c r="L87" i="32"/>
  <c r="M87" i="32" s="1"/>
  <c r="J87" i="32"/>
  <c r="K87" i="32" s="1"/>
  <c r="AY86" i="32"/>
  <c r="AZ86" i="32" s="1"/>
  <c r="AR86" i="32"/>
  <c r="AO86" i="32"/>
  <c r="AM86" i="32"/>
  <c r="AL86" i="32"/>
  <c r="AJ86" i="32"/>
  <c r="AE86" i="32"/>
  <c r="AF86" i="32" s="1"/>
  <c r="AC86" i="32"/>
  <c r="AB86" i="32"/>
  <c r="X86" i="32"/>
  <c r="Y86" i="32" s="1"/>
  <c r="V86" i="32"/>
  <c r="W86" i="32" s="1"/>
  <c r="T86" i="32"/>
  <c r="U86" i="32" s="1"/>
  <c r="R86" i="32"/>
  <c r="S86" i="32" s="1"/>
  <c r="P86" i="32"/>
  <c r="Q86" i="32" s="1"/>
  <c r="N86" i="32"/>
  <c r="O86" i="32" s="1"/>
  <c r="L86" i="32"/>
  <c r="M86" i="32" s="1"/>
  <c r="J86" i="32"/>
  <c r="K86" i="32" s="1"/>
  <c r="AY85" i="32"/>
  <c r="AZ85" i="32" s="1"/>
  <c r="AR85" i="32"/>
  <c r="AO85" i="32"/>
  <c r="AM85" i="32"/>
  <c r="AL85" i="32"/>
  <c r="AJ85" i="32"/>
  <c r="AE85" i="32"/>
  <c r="AF85" i="32" s="1"/>
  <c r="AC85" i="32"/>
  <c r="AB85" i="32"/>
  <c r="X85" i="32"/>
  <c r="Y85" i="32" s="1"/>
  <c r="V85" i="32"/>
  <c r="W85" i="32" s="1"/>
  <c r="T85" i="32"/>
  <c r="U85" i="32" s="1"/>
  <c r="R85" i="32"/>
  <c r="S85" i="32" s="1"/>
  <c r="P85" i="32"/>
  <c r="Q85" i="32" s="1"/>
  <c r="N85" i="32"/>
  <c r="O85" i="32" s="1"/>
  <c r="L85" i="32"/>
  <c r="M85" i="32" s="1"/>
  <c r="J85" i="32"/>
  <c r="K85" i="32" s="1"/>
  <c r="AY84" i="32"/>
  <c r="AZ84" i="32" s="1"/>
  <c r="AR84" i="32"/>
  <c r="AO84" i="32"/>
  <c r="AM84" i="32"/>
  <c r="AL84" i="32"/>
  <c r="AJ84" i="32"/>
  <c r="AE84" i="32"/>
  <c r="AF84" i="32" s="1"/>
  <c r="AC84" i="32"/>
  <c r="AB84" i="32"/>
  <c r="X84" i="32"/>
  <c r="Y84" i="32" s="1"/>
  <c r="V84" i="32"/>
  <c r="W84" i="32" s="1"/>
  <c r="T84" i="32"/>
  <c r="U84" i="32" s="1"/>
  <c r="R84" i="32"/>
  <c r="S84" i="32" s="1"/>
  <c r="P84" i="32"/>
  <c r="Q84" i="32" s="1"/>
  <c r="N84" i="32"/>
  <c r="O84" i="32" s="1"/>
  <c r="L84" i="32"/>
  <c r="M84" i="32" s="1"/>
  <c r="J84" i="32"/>
  <c r="K84" i="32" s="1"/>
  <c r="AY83" i="32"/>
  <c r="AZ83" i="32" s="1"/>
  <c r="AR83" i="32"/>
  <c r="AO83" i="32"/>
  <c r="AM83" i="32"/>
  <c r="AL83" i="32"/>
  <c r="AJ83" i="32"/>
  <c r="AE83" i="32"/>
  <c r="AF83" i="32" s="1"/>
  <c r="AC83" i="32"/>
  <c r="AB83" i="32"/>
  <c r="X83" i="32"/>
  <c r="Y83" i="32" s="1"/>
  <c r="V83" i="32"/>
  <c r="W83" i="32" s="1"/>
  <c r="T83" i="32"/>
  <c r="U83" i="32" s="1"/>
  <c r="R83" i="32"/>
  <c r="S83" i="32" s="1"/>
  <c r="P83" i="32"/>
  <c r="Q83" i="32" s="1"/>
  <c r="N83" i="32"/>
  <c r="O83" i="32" s="1"/>
  <c r="L83" i="32"/>
  <c r="M83" i="32" s="1"/>
  <c r="J83" i="32"/>
  <c r="K83" i="32" s="1"/>
  <c r="AY82" i="32"/>
  <c r="AZ82" i="32" s="1"/>
  <c r="AR82" i="32"/>
  <c r="AO82" i="32"/>
  <c r="AM82" i="32"/>
  <c r="AL82" i="32"/>
  <c r="AJ82" i="32"/>
  <c r="AE82" i="32"/>
  <c r="AF82" i="32" s="1"/>
  <c r="AC82" i="32"/>
  <c r="AB82" i="32"/>
  <c r="X82" i="32"/>
  <c r="Y82" i="32" s="1"/>
  <c r="V82" i="32"/>
  <c r="W82" i="32" s="1"/>
  <c r="T82" i="32"/>
  <c r="U82" i="32" s="1"/>
  <c r="R82" i="32"/>
  <c r="S82" i="32" s="1"/>
  <c r="P82" i="32"/>
  <c r="Q82" i="32" s="1"/>
  <c r="N82" i="32"/>
  <c r="O82" i="32" s="1"/>
  <c r="L82" i="32"/>
  <c r="M82" i="32" s="1"/>
  <c r="J82" i="32"/>
  <c r="K82" i="32" s="1"/>
  <c r="AY81" i="32"/>
  <c r="AZ81" i="32" s="1"/>
  <c r="AR81" i="32"/>
  <c r="AO81" i="32"/>
  <c r="AM81" i="32"/>
  <c r="AL81" i="32"/>
  <c r="AJ81" i="32"/>
  <c r="AE81" i="32"/>
  <c r="AF81" i="32" s="1"/>
  <c r="AC81" i="32"/>
  <c r="AB81" i="32"/>
  <c r="X81" i="32"/>
  <c r="Y81" i="32" s="1"/>
  <c r="V81" i="32"/>
  <c r="W81" i="32" s="1"/>
  <c r="T81" i="32"/>
  <c r="U81" i="32" s="1"/>
  <c r="R81" i="32"/>
  <c r="S81" i="32" s="1"/>
  <c r="P81" i="32"/>
  <c r="Q81" i="32" s="1"/>
  <c r="N81" i="32"/>
  <c r="O81" i="32" s="1"/>
  <c r="L81" i="32"/>
  <c r="M81" i="32" s="1"/>
  <c r="J81" i="32"/>
  <c r="K81" i="32" s="1"/>
  <c r="AY80" i="32"/>
  <c r="AZ80" i="32" s="1"/>
  <c r="AR80" i="32"/>
  <c r="AO80" i="32"/>
  <c r="AM80" i="32"/>
  <c r="AL80" i="32"/>
  <c r="AJ80" i="32"/>
  <c r="AE80" i="32"/>
  <c r="AF80" i="32" s="1"/>
  <c r="AC80" i="32"/>
  <c r="AB80" i="32"/>
  <c r="X80" i="32"/>
  <c r="Y80" i="32" s="1"/>
  <c r="V80" i="32"/>
  <c r="W80" i="32" s="1"/>
  <c r="T80" i="32"/>
  <c r="U80" i="32" s="1"/>
  <c r="R80" i="32"/>
  <c r="S80" i="32" s="1"/>
  <c r="P80" i="32"/>
  <c r="Q80" i="32" s="1"/>
  <c r="N80" i="32"/>
  <c r="O80" i="32" s="1"/>
  <c r="L80" i="32"/>
  <c r="M80" i="32" s="1"/>
  <c r="J80" i="32"/>
  <c r="K80" i="32" s="1"/>
  <c r="AY79" i="32"/>
  <c r="AZ79" i="32" s="1"/>
  <c r="AR79" i="32"/>
  <c r="AO79" i="32"/>
  <c r="AM79" i="32"/>
  <c r="AL79" i="32"/>
  <c r="AJ79" i="32"/>
  <c r="AE79" i="32"/>
  <c r="AF79" i="32" s="1"/>
  <c r="AC79" i="32"/>
  <c r="AB79" i="32"/>
  <c r="X79" i="32"/>
  <c r="Y79" i="32" s="1"/>
  <c r="V79" i="32"/>
  <c r="W79" i="32" s="1"/>
  <c r="T79" i="32"/>
  <c r="U79" i="32" s="1"/>
  <c r="R79" i="32"/>
  <c r="S79" i="32" s="1"/>
  <c r="P79" i="32"/>
  <c r="Q79" i="32" s="1"/>
  <c r="N79" i="32"/>
  <c r="O79" i="32" s="1"/>
  <c r="L79" i="32"/>
  <c r="M79" i="32" s="1"/>
  <c r="J79" i="32"/>
  <c r="K79" i="32" s="1"/>
  <c r="AY78" i="32"/>
  <c r="AZ78" i="32" s="1"/>
  <c r="AR78" i="32"/>
  <c r="AO78" i="32"/>
  <c r="AM78" i="32"/>
  <c r="AL78" i="32"/>
  <c r="AJ78" i="32"/>
  <c r="AE78" i="32"/>
  <c r="AF78" i="32" s="1"/>
  <c r="AC78" i="32"/>
  <c r="AB78" i="32"/>
  <c r="X78" i="32"/>
  <c r="Y78" i="32" s="1"/>
  <c r="V78" i="32"/>
  <c r="W78" i="32" s="1"/>
  <c r="T78" i="32"/>
  <c r="U78" i="32" s="1"/>
  <c r="R78" i="32"/>
  <c r="S78" i="32" s="1"/>
  <c r="P78" i="32"/>
  <c r="Q78" i="32" s="1"/>
  <c r="N78" i="32"/>
  <c r="O78" i="32" s="1"/>
  <c r="L78" i="32"/>
  <c r="M78" i="32" s="1"/>
  <c r="J78" i="32"/>
  <c r="K78" i="32" s="1"/>
  <c r="AY77" i="32"/>
  <c r="AZ77" i="32" s="1"/>
  <c r="AR77" i="32"/>
  <c r="AO77" i="32"/>
  <c r="AM77" i="32"/>
  <c r="AL77" i="32"/>
  <c r="AJ77" i="32"/>
  <c r="AE77" i="32"/>
  <c r="AF77" i="32" s="1"/>
  <c r="AC77" i="32"/>
  <c r="AB77" i="32"/>
  <c r="X77" i="32"/>
  <c r="Y77" i="32" s="1"/>
  <c r="V77" i="32"/>
  <c r="W77" i="32" s="1"/>
  <c r="T77" i="32"/>
  <c r="U77" i="32" s="1"/>
  <c r="R77" i="32"/>
  <c r="S77" i="32" s="1"/>
  <c r="P77" i="32"/>
  <c r="Q77" i="32" s="1"/>
  <c r="N77" i="32"/>
  <c r="O77" i="32" s="1"/>
  <c r="L77" i="32"/>
  <c r="M77" i="32" s="1"/>
  <c r="J77" i="32"/>
  <c r="K77" i="32" s="1"/>
  <c r="AY76" i="32"/>
  <c r="AZ76" i="32" s="1"/>
  <c r="AR76" i="32"/>
  <c r="AO76" i="32"/>
  <c r="AM76" i="32"/>
  <c r="AL76" i="32"/>
  <c r="AJ76" i="32"/>
  <c r="AE76" i="32"/>
  <c r="AF76" i="32" s="1"/>
  <c r="AC76" i="32"/>
  <c r="AB76" i="32"/>
  <c r="X76" i="32"/>
  <c r="Y76" i="32" s="1"/>
  <c r="V76" i="32"/>
  <c r="W76" i="32" s="1"/>
  <c r="T76" i="32"/>
  <c r="U76" i="32" s="1"/>
  <c r="R76" i="32"/>
  <c r="S76" i="32" s="1"/>
  <c r="P76" i="32"/>
  <c r="Q76" i="32" s="1"/>
  <c r="N76" i="32"/>
  <c r="O76" i="32" s="1"/>
  <c r="L76" i="32"/>
  <c r="M76" i="32" s="1"/>
  <c r="J76" i="32"/>
  <c r="K76" i="32" s="1"/>
  <c r="AY75" i="32"/>
  <c r="AZ75" i="32" s="1"/>
  <c r="AR75" i="32"/>
  <c r="AO75" i="32"/>
  <c r="AM75" i="32"/>
  <c r="AL75" i="32"/>
  <c r="AJ75" i="32"/>
  <c r="AE75" i="32"/>
  <c r="AF75" i="32" s="1"/>
  <c r="AC75" i="32"/>
  <c r="AB75" i="32"/>
  <c r="X75" i="32"/>
  <c r="Y75" i="32" s="1"/>
  <c r="V75" i="32"/>
  <c r="W75" i="32" s="1"/>
  <c r="T75" i="32"/>
  <c r="U75" i="32" s="1"/>
  <c r="R75" i="32"/>
  <c r="S75" i="32" s="1"/>
  <c r="P75" i="32"/>
  <c r="Q75" i="32" s="1"/>
  <c r="N75" i="32"/>
  <c r="O75" i="32" s="1"/>
  <c r="L75" i="32"/>
  <c r="M75" i="32" s="1"/>
  <c r="J75" i="32"/>
  <c r="K75" i="32" s="1"/>
  <c r="AY74" i="32"/>
  <c r="AZ74" i="32" s="1"/>
  <c r="AR74" i="32"/>
  <c r="AO74" i="32"/>
  <c r="AM74" i="32"/>
  <c r="AL74" i="32"/>
  <c r="AJ74" i="32"/>
  <c r="AE74" i="32"/>
  <c r="AF74" i="32" s="1"/>
  <c r="AC74" i="32"/>
  <c r="AB74" i="32"/>
  <c r="X74" i="32"/>
  <c r="Y74" i="32" s="1"/>
  <c r="V74" i="32"/>
  <c r="W74" i="32" s="1"/>
  <c r="T74" i="32"/>
  <c r="U74" i="32" s="1"/>
  <c r="R74" i="32"/>
  <c r="S74" i="32" s="1"/>
  <c r="P74" i="32"/>
  <c r="Q74" i="32" s="1"/>
  <c r="N74" i="32"/>
  <c r="O74" i="32" s="1"/>
  <c r="L74" i="32"/>
  <c r="M74" i="32" s="1"/>
  <c r="J74" i="32"/>
  <c r="K74" i="32" s="1"/>
  <c r="AY73" i="32"/>
  <c r="AZ73" i="32" s="1"/>
  <c r="AR73" i="32"/>
  <c r="AO73" i="32"/>
  <c r="AM73" i="32"/>
  <c r="AL73" i="32"/>
  <c r="AJ73" i="32"/>
  <c r="AE73" i="32"/>
  <c r="AF73" i="32" s="1"/>
  <c r="AC73" i="32"/>
  <c r="AB73" i="32"/>
  <c r="X73" i="32"/>
  <c r="Y73" i="32" s="1"/>
  <c r="V73" i="32"/>
  <c r="W73" i="32" s="1"/>
  <c r="T73" i="32"/>
  <c r="U73" i="32" s="1"/>
  <c r="R73" i="32"/>
  <c r="S73" i="32" s="1"/>
  <c r="P73" i="32"/>
  <c r="Q73" i="32" s="1"/>
  <c r="N73" i="32"/>
  <c r="O73" i="32" s="1"/>
  <c r="L73" i="32"/>
  <c r="M73" i="32" s="1"/>
  <c r="J73" i="32"/>
  <c r="K73" i="32" s="1"/>
  <c r="AY72" i="32"/>
  <c r="AZ72" i="32" s="1"/>
  <c r="AR72" i="32"/>
  <c r="AO72" i="32"/>
  <c r="AM72" i="32"/>
  <c r="AL72" i="32"/>
  <c r="AJ72" i="32"/>
  <c r="AE72" i="32"/>
  <c r="AF72" i="32" s="1"/>
  <c r="AC72" i="32"/>
  <c r="AB72" i="32"/>
  <c r="X72" i="32"/>
  <c r="Y72" i="32" s="1"/>
  <c r="V72" i="32"/>
  <c r="W72" i="32" s="1"/>
  <c r="T72" i="32"/>
  <c r="U72" i="32" s="1"/>
  <c r="R72" i="32"/>
  <c r="S72" i="32" s="1"/>
  <c r="P72" i="32"/>
  <c r="Q72" i="32" s="1"/>
  <c r="N72" i="32"/>
  <c r="O72" i="32" s="1"/>
  <c r="L72" i="32"/>
  <c r="M72" i="32" s="1"/>
  <c r="J72" i="32"/>
  <c r="K72" i="32" s="1"/>
  <c r="AY71" i="32"/>
  <c r="AZ71" i="32" s="1"/>
  <c r="AR71" i="32"/>
  <c r="AO71" i="32"/>
  <c r="AM71" i="32"/>
  <c r="AL71" i="32"/>
  <c r="AJ71" i="32"/>
  <c r="AE71" i="32"/>
  <c r="AF71" i="32" s="1"/>
  <c r="AC71" i="32"/>
  <c r="AB71" i="32"/>
  <c r="X71" i="32"/>
  <c r="Y71" i="32" s="1"/>
  <c r="V71" i="32"/>
  <c r="W71" i="32" s="1"/>
  <c r="T71" i="32"/>
  <c r="U71" i="32" s="1"/>
  <c r="R71" i="32"/>
  <c r="S71" i="32" s="1"/>
  <c r="P71" i="32"/>
  <c r="Q71" i="32" s="1"/>
  <c r="N71" i="32"/>
  <c r="O71" i="32" s="1"/>
  <c r="L71" i="32"/>
  <c r="M71" i="32" s="1"/>
  <c r="J71" i="32"/>
  <c r="K71" i="32" s="1"/>
  <c r="AY70" i="32"/>
  <c r="AZ70" i="32" s="1"/>
  <c r="AR70" i="32"/>
  <c r="AO70" i="32"/>
  <c r="AM70" i="32"/>
  <c r="AL70" i="32"/>
  <c r="AJ70" i="32"/>
  <c r="AE70" i="32"/>
  <c r="AF70" i="32" s="1"/>
  <c r="AC70" i="32"/>
  <c r="AB70" i="32"/>
  <c r="X70" i="32"/>
  <c r="Y70" i="32" s="1"/>
  <c r="V70" i="32"/>
  <c r="W70" i="32" s="1"/>
  <c r="T70" i="32"/>
  <c r="U70" i="32" s="1"/>
  <c r="R70" i="32"/>
  <c r="S70" i="32" s="1"/>
  <c r="P70" i="32"/>
  <c r="Q70" i="32" s="1"/>
  <c r="N70" i="32"/>
  <c r="O70" i="32" s="1"/>
  <c r="L70" i="32"/>
  <c r="M70" i="32" s="1"/>
  <c r="J70" i="32"/>
  <c r="K70" i="32" s="1"/>
  <c r="AY69" i="32"/>
  <c r="AZ69" i="32" s="1"/>
  <c r="AR69" i="32"/>
  <c r="AO69" i="32"/>
  <c r="AM69" i="32"/>
  <c r="AL69" i="32"/>
  <c r="AJ69" i="32"/>
  <c r="AE69" i="32"/>
  <c r="AF69" i="32" s="1"/>
  <c r="AC69" i="32"/>
  <c r="AB69" i="32"/>
  <c r="X69" i="32"/>
  <c r="Y69" i="32" s="1"/>
  <c r="V69" i="32"/>
  <c r="W69" i="32" s="1"/>
  <c r="T69" i="32"/>
  <c r="U69" i="32" s="1"/>
  <c r="R69" i="32"/>
  <c r="S69" i="32" s="1"/>
  <c r="P69" i="32"/>
  <c r="Q69" i="32" s="1"/>
  <c r="N69" i="32"/>
  <c r="O69" i="32" s="1"/>
  <c r="L69" i="32"/>
  <c r="M69" i="32" s="1"/>
  <c r="J69" i="32"/>
  <c r="K69" i="32" s="1"/>
  <c r="AY68" i="32"/>
  <c r="AZ68" i="32" s="1"/>
  <c r="AR68" i="32"/>
  <c r="AO68" i="32"/>
  <c r="AM68" i="32"/>
  <c r="AL68" i="32"/>
  <c r="AJ68" i="32"/>
  <c r="AE68" i="32"/>
  <c r="AF68" i="32" s="1"/>
  <c r="AC68" i="32"/>
  <c r="AB68" i="32"/>
  <c r="X68" i="32"/>
  <c r="Y68" i="32" s="1"/>
  <c r="V68" i="32"/>
  <c r="W68" i="32" s="1"/>
  <c r="T68" i="32"/>
  <c r="U68" i="32" s="1"/>
  <c r="R68" i="32"/>
  <c r="S68" i="32" s="1"/>
  <c r="P68" i="32"/>
  <c r="Q68" i="32" s="1"/>
  <c r="N68" i="32"/>
  <c r="O68" i="32" s="1"/>
  <c r="L68" i="32"/>
  <c r="M68" i="32" s="1"/>
  <c r="J68" i="32"/>
  <c r="K68" i="32" s="1"/>
  <c r="AY67" i="32"/>
  <c r="AZ67" i="32" s="1"/>
  <c r="AR67" i="32"/>
  <c r="AO67" i="32"/>
  <c r="AM67" i="32"/>
  <c r="AL67" i="32"/>
  <c r="AJ67" i="32"/>
  <c r="AE67" i="32"/>
  <c r="AF67" i="32" s="1"/>
  <c r="AC67" i="32"/>
  <c r="AB67" i="32"/>
  <c r="X67" i="32"/>
  <c r="Y67" i="32" s="1"/>
  <c r="V67" i="32"/>
  <c r="W67" i="32" s="1"/>
  <c r="T67" i="32"/>
  <c r="U67" i="32" s="1"/>
  <c r="R67" i="32"/>
  <c r="S67" i="32" s="1"/>
  <c r="P67" i="32"/>
  <c r="Q67" i="32" s="1"/>
  <c r="N67" i="32"/>
  <c r="O67" i="32" s="1"/>
  <c r="L67" i="32"/>
  <c r="M67" i="32" s="1"/>
  <c r="J67" i="32"/>
  <c r="K67" i="32" s="1"/>
  <c r="AY66" i="32"/>
  <c r="AZ66" i="32" s="1"/>
  <c r="AR66" i="32"/>
  <c r="AO66" i="32"/>
  <c r="AM66" i="32"/>
  <c r="AL66" i="32"/>
  <c r="AJ66" i="32"/>
  <c r="AE66" i="32"/>
  <c r="AF66" i="32" s="1"/>
  <c r="AC66" i="32"/>
  <c r="AB66" i="32"/>
  <c r="X66" i="32"/>
  <c r="Y66" i="32" s="1"/>
  <c r="V66" i="32"/>
  <c r="W66" i="32" s="1"/>
  <c r="T66" i="32"/>
  <c r="U66" i="32" s="1"/>
  <c r="R66" i="32"/>
  <c r="S66" i="32" s="1"/>
  <c r="P66" i="32"/>
  <c r="Q66" i="32" s="1"/>
  <c r="N66" i="32"/>
  <c r="O66" i="32" s="1"/>
  <c r="L66" i="32"/>
  <c r="M66" i="32" s="1"/>
  <c r="J66" i="32"/>
  <c r="K66" i="32" s="1"/>
  <c r="AY65" i="32"/>
  <c r="AZ65" i="32" s="1"/>
  <c r="AR65" i="32"/>
  <c r="AO65" i="32"/>
  <c r="AM65" i="32"/>
  <c r="AL65" i="32"/>
  <c r="AJ65" i="32"/>
  <c r="AE65" i="32"/>
  <c r="AF65" i="32" s="1"/>
  <c r="AC65" i="32"/>
  <c r="AB65" i="32"/>
  <c r="X65" i="32"/>
  <c r="Y65" i="32" s="1"/>
  <c r="V65" i="32"/>
  <c r="W65" i="32" s="1"/>
  <c r="T65" i="32"/>
  <c r="U65" i="32" s="1"/>
  <c r="R65" i="32"/>
  <c r="S65" i="32" s="1"/>
  <c r="P65" i="32"/>
  <c r="Q65" i="32" s="1"/>
  <c r="N65" i="32"/>
  <c r="O65" i="32" s="1"/>
  <c r="L65" i="32"/>
  <c r="M65" i="32" s="1"/>
  <c r="J65" i="32"/>
  <c r="K65" i="32" s="1"/>
  <c r="AY64" i="32"/>
  <c r="AZ64" i="32" s="1"/>
  <c r="AR64" i="32"/>
  <c r="AO64" i="32"/>
  <c r="AM64" i="32"/>
  <c r="AL64" i="32"/>
  <c r="AJ64" i="32"/>
  <c r="AE64" i="32"/>
  <c r="AF64" i="32" s="1"/>
  <c r="AC64" i="32"/>
  <c r="AB64" i="32"/>
  <c r="X64" i="32"/>
  <c r="Y64" i="32" s="1"/>
  <c r="V64" i="32"/>
  <c r="W64" i="32" s="1"/>
  <c r="T64" i="32"/>
  <c r="U64" i="32" s="1"/>
  <c r="R64" i="32"/>
  <c r="S64" i="32" s="1"/>
  <c r="P64" i="32"/>
  <c r="Q64" i="32" s="1"/>
  <c r="N64" i="32"/>
  <c r="O64" i="32" s="1"/>
  <c r="L64" i="32"/>
  <c r="M64" i="32" s="1"/>
  <c r="J64" i="32"/>
  <c r="K64" i="32" s="1"/>
  <c r="AY63" i="32"/>
  <c r="AZ63" i="32" s="1"/>
  <c r="AR63" i="32"/>
  <c r="AO63" i="32"/>
  <c r="AM63" i="32"/>
  <c r="AL63" i="32"/>
  <c r="AJ63" i="32"/>
  <c r="AE63" i="32"/>
  <c r="AF63" i="32" s="1"/>
  <c r="AC63" i="32"/>
  <c r="AB63" i="32"/>
  <c r="X63" i="32"/>
  <c r="Y63" i="32" s="1"/>
  <c r="V63" i="32"/>
  <c r="W63" i="32" s="1"/>
  <c r="T63" i="32"/>
  <c r="U63" i="32" s="1"/>
  <c r="R63" i="32"/>
  <c r="S63" i="32" s="1"/>
  <c r="P63" i="32"/>
  <c r="Q63" i="32" s="1"/>
  <c r="N63" i="32"/>
  <c r="O63" i="32" s="1"/>
  <c r="L63" i="32"/>
  <c r="M63" i="32" s="1"/>
  <c r="J63" i="32"/>
  <c r="K63" i="32" s="1"/>
  <c r="AY62" i="32"/>
  <c r="AZ62" i="32" s="1"/>
  <c r="AR62" i="32"/>
  <c r="AO62" i="32"/>
  <c r="AM62" i="32"/>
  <c r="AL62" i="32"/>
  <c r="AJ62" i="32"/>
  <c r="AE62" i="32"/>
  <c r="AF62" i="32" s="1"/>
  <c r="AC62" i="32"/>
  <c r="AB62" i="32"/>
  <c r="X62" i="32"/>
  <c r="Y62" i="32" s="1"/>
  <c r="V62" i="32"/>
  <c r="W62" i="32" s="1"/>
  <c r="T62" i="32"/>
  <c r="U62" i="32" s="1"/>
  <c r="R62" i="32"/>
  <c r="S62" i="32" s="1"/>
  <c r="P62" i="32"/>
  <c r="Q62" i="32" s="1"/>
  <c r="N62" i="32"/>
  <c r="O62" i="32" s="1"/>
  <c r="L62" i="32"/>
  <c r="M62" i="32" s="1"/>
  <c r="J62" i="32"/>
  <c r="K62" i="32" s="1"/>
  <c r="AY61" i="32"/>
  <c r="AZ61" i="32" s="1"/>
  <c r="AR61" i="32"/>
  <c r="AO61" i="32"/>
  <c r="AM61" i="32"/>
  <c r="AL61" i="32"/>
  <c r="AJ61" i="32"/>
  <c r="AE61" i="32"/>
  <c r="AF61" i="32" s="1"/>
  <c r="AC61" i="32"/>
  <c r="AB61" i="32"/>
  <c r="X61" i="32"/>
  <c r="Y61" i="32" s="1"/>
  <c r="V61" i="32"/>
  <c r="W61" i="32" s="1"/>
  <c r="T61" i="32"/>
  <c r="U61" i="32" s="1"/>
  <c r="R61" i="32"/>
  <c r="S61" i="32" s="1"/>
  <c r="P61" i="32"/>
  <c r="Q61" i="32" s="1"/>
  <c r="N61" i="32"/>
  <c r="O61" i="32" s="1"/>
  <c r="L61" i="32"/>
  <c r="M61" i="32" s="1"/>
  <c r="J61" i="32"/>
  <c r="K61" i="32" s="1"/>
  <c r="AY60" i="32"/>
  <c r="AZ60" i="32" s="1"/>
  <c r="AR60" i="32"/>
  <c r="AO60" i="32"/>
  <c r="AM60" i="32"/>
  <c r="AL60" i="32"/>
  <c r="AJ60" i="32"/>
  <c r="AE60" i="32"/>
  <c r="AF60" i="32" s="1"/>
  <c r="AC60" i="32"/>
  <c r="AB60" i="32"/>
  <c r="X60" i="32"/>
  <c r="Y60" i="32" s="1"/>
  <c r="V60" i="32"/>
  <c r="W60" i="32" s="1"/>
  <c r="T60" i="32"/>
  <c r="U60" i="32" s="1"/>
  <c r="R60" i="32"/>
  <c r="S60" i="32" s="1"/>
  <c r="P60" i="32"/>
  <c r="Q60" i="32" s="1"/>
  <c r="N60" i="32"/>
  <c r="O60" i="32" s="1"/>
  <c r="L60" i="32"/>
  <c r="M60" i="32" s="1"/>
  <c r="J60" i="32"/>
  <c r="K60" i="32" s="1"/>
  <c r="AY59" i="32"/>
  <c r="AZ59" i="32" s="1"/>
  <c r="AR59" i="32"/>
  <c r="AO59" i="32"/>
  <c r="AM59" i="32"/>
  <c r="AL59" i="32"/>
  <c r="AJ59" i="32"/>
  <c r="AE59" i="32"/>
  <c r="AF59" i="32" s="1"/>
  <c r="AC59" i="32"/>
  <c r="AB59" i="32"/>
  <c r="X59" i="32"/>
  <c r="Y59" i="32" s="1"/>
  <c r="V59" i="32"/>
  <c r="W59" i="32" s="1"/>
  <c r="T59" i="32"/>
  <c r="U59" i="32" s="1"/>
  <c r="R59" i="32"/>
  <c r="S59" i="32" s="1"/>
  <c r="P59" i="32"/>
  <c r="Q59" i="32" s="1"/>
  <c r="N59" i="32"/>
  <c r="O59" i="32" s="1"/>
  <c r="L59" i="32"/>
  <c r="M59" i="32" s="1"/>
  <c r="J59" i="32"/>
  <c r="K59" i="32" s="1"/>
  <c r="AY58" i="32"/>
  <c r="AZ58" i="32" s="1"/>
  <c r="AR58" i="32"/>
  <c r="AO58" i="32"/>
  <c r="AM58" i="32"/>
  <c r="AL58" i="32"/>
  <c r="AJ58" i="32"/>
  <c r="AE58" i="32"/>
  <c r="AF58" i="32" s="1"/>
  <c r="AC58" i="32"/>
  <c r="AB58" i="32"/>
  <c r="X58" i="32"/>
  <c r="Y58" i="32" s="1"/>
  <c r="V58" i="32"/>
  <c r="W58" i="32" s="1"/>
  <c r="T58" i="32"/>
  <c r="U58" i="32" s="1"/>
  <c r="R58" i="32"/>
  <c r="S58" i="32" s="1"/>
  <c r="P58" i="32"/>
  <c r="Q58" i="32" s="1"/>
  <c r="N58" i="32"/>
  <c r="O58" i="32" s="1"/>
  <c r="L58" i="32"/>
  <c r="M58" i="32" s="1"/>
  <c r="J58" i="32"/>
  <c r="K58" i="32" s="1"/>
  <c r="AY57" i="32"/>
  <c r="AZ57" i="32" s="1"/>
  <c r="AR57" i="32"/>
  <c r="AO57" i="32"/>
  <c r="AM57" i="32"/>
  <c r="AL57" i="32"/>
  <c r="AJ57" i="32"/>
  <c r="AE57" i="32"/>
  <c r="AF57" i="32" s="1"/>
  <c r="AC57" i="32"/>
  <c r="AB57" i="32"/>
  <c r="X57" i="32"/>
  <c r="Y57" i="32" s="1"/>
  <c r="V57" i="32"/>
  <c r="W57" i="32" s="1"/>
  <c r="T57" i="32"/>
  <c r="U57" i="32" s="1"/>
  <c r="R57" i="32"/>
  <c r="S57" i="32" s="1"/>
  <c r="P57" i="32"/>
  <c r="Q57" i="32" s="1"/>
  <c r="N57" i="32"/>
  <c r="O57" i="32" s="1"/>
  <c r="L57" i="32"/>
  <c r="M57" i="32" s="1"/>
  <c r="J57" i="32"/>
  <c r="K57" i="32" s="1"/>
  <c r="AY56" i="32"/>
  <c r="AZ56" i="32" s="1"/>
  <c r="AR56" i="32"/>
  <c r="AO56" i="32"/>
  <c r="AM56" i="32"/>
  <c r="AL56" i="32"/>
  <c r="AJ56" i="32"/>
  <c r="AE56" i="32"/>
  <c r="AF56" i="32" s="1"/>
  <c r="AC56" i="32"/>
  <c r="AB56" i="32"/>
  <c r="X56" i="32"/>
  <c r="Y56" i="32" s="1"/>
  <c r="V56" i="32"/>
  <c r="W56" i="32" s="1"/>
  <c r="T56" i="32"/>
  <c r="U56" i="32" s="1"/>
  <c r="R56" i="32"/>
  <c r="S56" i="32" s="1"/>
  <c r="P56" i="32"/>
  <c r="Q56" i="32" s="1"/>
  <c r="N56" i="32"/>
  <c r="O56" i="32" s="1"/>
  <c r="L56" i="32"/>
  <c r="M56" i="32" s="1"/>
  <c r="J56" i="32"/>
  <c r="K56" i="32" s="1"/>
  <c r="AY55" i="32"/>
  <c r="AZ55" i="32" s="1"/>
  <c r="AR55" i="32"/>
  <c r="AO55" i="32"/>
  <c r="AM55" i="32"/>
  <c r="AL55" i="32"/>
  <c r="AJ55" i="32"/>
  <c r="AE55" i="32"/>
  <c r="AF55" i="32" s="1"/>
  <c r="AC55" i="32"/>
  <c r="AB55" i="32"/>
  <c r="X55" i="32"/>
  <c r="Y55" i="32" s="1"/>
  <c r="V55" i="32"/>
  <c r="W55" i="32" s="1"/>
  <c r="T55" i="32"/>
  <c r="U55" i="32" s="1"/>
  <c r="R55" i="32"/>
  <c r="S55" i="32" s="1"/>
  <c r="P55" i="32"/>
  <c r="Q55" i="32" s="1"/>
  <c r="N55" i="32"/>
  <c r="O55" i="32" s="1"/>
  <c r="L55" i="32"/>
  <c r="M55" i="32" s="1"/>
  <c r="J55" i="32"/>
  <c r="K55" i="32" s="1"/>
  <c r="AY54" i="32"/>
  <c r="AZ54" i="32" s="1"/>
  <c r="AR54" i="32"/>
  <c r="AO54" i="32"/>
  <c r="AM54" i="32"/>
  <c r="AL54" i="32"/>
  <c r="AJ54" i="32"/>
  <c r="AE54" i="32"/>
  <c r="AF54" i="32" s="1"/>
  <c r="AC54" i="32"/>
  <c r="AB54" i="32"/>
  <c r="X54" i="32"/>
  <c r="Y54" i="32" s="1"/>
  <c r="V54" i="32"/>
  <c r="W54" i="32" s="1"/>
  <c r="T54" i="32"/>
  <c r="U54" i="32" s="1"/>
  <c r="R54" i="32"/>
  <c r="S54" i="32" s="1"/>
  <c r="P54" i="32"/>
  <c r="Q54" i="32" s="1"/>
  <c r="N54" i="32"/>
  <c r="O54" i="32" s="1"/>
  <c r="L54" i="32"/>
  <c r="M54" i="32" s="1"/>
  <c r="J54" i="32"/>
  <c r="K54" i="32" s="1"/>
  <c r="AY53" i="32"/>
  <c r="AZ53" i="32" s="1"/>
  <c r="AR53" i="32"/>
  <c r="AO53" i="32"/>
  <c r="AM53" i="32"/>
  <c r="AL53" i="32"/>
  <c r="AJ53" i="32"/>
  <c r="AE53" i="32"/>
  <c r="AF53" i="32" s="1"/>
  <c r="AC53" i="32"/>
  <c r="AB53" i="32"/>
  <c r="X53" i="32"/>
  <c r="Y53" i="32" s="1"/>
  <c r="V53" i="32"/>
  <c r="W53" i="32" s="1"/>
  <c r="T53" i="32"/>
  <c r="U53" i="32" s="1"/>
  <c r="R53" i="32"/>
  <c r="S53" i="32" s="1"/>
  <c r="P53" i="32"/>
  <c r="Q53" i="32" s="1"/>
  <c r="N53" i="32"/>
  <c r="O53" i="32" s="1"/>
  <c r="L53" i="32"/>
  <c r="M53" i="32" s="1"/>
  <c r="J53" i="32"/>
  <c r="K53" i="32" s="1"/>
  <c r="AY52" i="32"/>
  <c r="AZ52" i="32" s="1"/>
  <c r="AR52" i="32"/>
  <c r="AO52" i="32"/>
  <c r="AM52" i="32"/>
  <c r="AL52" i="32"/>
  <c r="AJ52" i="32"/>
  <c r="AE52" i="32"/>
  <c r="AF52" i="32" s="1"/>
  <c r="AC52" i="32"/>
  <c r="AB52" i="32"/>
  <c r="X52" i="32"/>
  <c r="Y52" i="32" s="1"/>
  <c r="V52" i="32"/>
  <c r="W52" i="32" s="1"/>
  <c r="T52" i="32"/>
  <c r="U52" i="32" s="1"/>
  <c r="R52" i="32"/>
  <c r="S52" i="32" s="1"/>
  <c r="P52" i="32"/>
  <c r="Q52" i="32" s="1"/>
  <c r="N52" i="32"/>
  <c r="O52" i="32" s="1"/>
  <c r="L52" i="32"/>
  <c r="M52" i="32" s="1"/>
  <c r="J52" i="32"/>
  <c r="K52" i="32" s="1"/>
  <c r="AY51" i="32"/>
  <c r="AZ51" i="32" s="1"/>
  <c r="AR51" i="32"/>
  <c r="AO51" i="32"/>
  <c r="AM51" i="32"/>
  <c r="AL51" i="32"/>
  <c r="AJ51" i="32"/>
  <c r="AE51" i="32"/>
  <c r="AF51" i="32" s="1"/>
  <c r="AC51" i="32"/>
  <c r="AB51" i="32"/>
  <c r="X51" i="32"/>
  <c r="Y51" i="32" s="1"/>
  <c r="V51" i="32"/>
  <c r="W51" i="32" s="1"/>
  <c r="T51" i="32"/>
  <c r="U51" i="32" s="1"/>
  <c r="R51" i="32"/>
  <c r="S51" i="32" s="1"/>
  <c r="P51" i="32"/>
  <c r="Q51" i="32" s="1"/>
  <c r="N51" i="32"/>
  <c r="O51" i="32" s="1"/>
  <c r="L51" i="32"/>
  <c r="M51" i="32" s="1"/>
  <c r="J51" i="32"/>
  <c r="K51" i="32" s="1"/>
  <c r="AY50" i="32"/>
  <c r="AZ50" i="32" s="1"/>
  <c r="AR50" i="32"/>
  <c r="AO50" i="32"/>
  <c r="AM50" i="32"/>
  <c r="AL50" i="32"/>
  <c r="AJ50" i="32"/>
  <c r="AE50" i="32"/>
  <c r="AF50" i="32" s="1"/>
  <c r="AC50" i="32"/>
  <c r="AB50" i="32"/>
  <c r="X50" i="32"/>
  <c r="Y50" i="32" s="1"/>
  <c r="V50" i="32"/>
  <c r="W50" i="32" s="1"/>
  <c r="T50" i="32"/>
  <c r="U50" i="32" s="1"/>
  <c r="R50" i="32"/>
  <c r="S50" i="32" s="1"/>
  <c r="P50" i="32"/>
  <c r="Q50" i="32" s="1"/>
  <c r="N50" i="32"/>
  <c r="O50" i="32" s="1"/>
  <c r="L50" i="32"/>
  <c r="M50" i="32" s="1"/>
  <c r="J50" i="32"/>
  <c r="K50" i="32" s="1"/>
  <c r="AY49" i="32"/>
  <c r="AZ49" i="32" s="1"/>
  <c r="AR49" i="32"/>
  <c r="AO49" i="32"/>
  <c r="AM49" i="32"/>
  <c r="AL49" i="32"/>
  <c r="AJ49" i="32"/>
  <c r="AE49" i="32"/>
  <c r="AF49" i="32" s="1"/>
  <c r="AC49" i="32"/>
  <c r="AB49" i="32"/>
  <c r="X49" i="32"/>
  <c r="Y49" i="32" s="1"/>
  <c r="V49" i="32"/>
  <c r="W49" i="32" s="1"/>
  <c r="T49" i="32"/>
  <c r="U49" i="32" s="1"/>
  <c r="R49" i="32"/>
  <c r="S49" i="32" s="1"/>
  <c r="P49" i="32"/>
  <c r="Q49" i="32" s="1"/>
  <c r="N49" i="32"/>
  <c r="O49" i="32" s="1"/>
  <c r="L49" i="32"/>
  <c r="M49" i="32" s="1"/>
  <c r="J49" i="32"/>
  <c r="K49" i="32" s="1"/>
  <c r="AY48" i="32"/>
  <c r="AZ48" i="32" s="1"/>
  <c r="AR48" i="32"/>
  <c r="AO48" i="32"/>
  <c r="AM48" i="32"/>
  <c r="AL48" i="32"/>
  <c r="AJ48" i="32"/>
  <c r="AE48" i="32"/>
  <c r="AF48" i="32" s="1"/>
  <c r="AC48" i="32"/>
  <c r="AB48" i="32"/>
  <c r="X48" i="32"/>
  <c r="Y48" i="32" s="1"/>
  <c r="V48" i="32"/>
  <c r="W48" i="32" s="1"/>
  <c r="T48" i="32"/>
  <c r="U48" i="32" s="1"/>
  <c r="R48" i="32"/>
  <c r="S48" i="32" s="1"/>
  <c r="P48" i="32"/>
  <c r="Q48" i="32" s="1"/>
  <c r="N48" i="32"/>
  <c r="O48" i="32" s="1"/>
  <c r="L48" i="32"/>
  <c r="M48" i="32" s="1"/>
  <c r="J48" i="32"/>
  <c r="K48" i="32" s="1"/>
  <c r="AY47" i="32"/>
  <c r="AZ47" i="32" s="1"/>
  <c r="AR47" i="32"/>
  <c r="AO47" i="32"/>
  <c r="AM47" i="32"/>
  <c r="AL47" i="32"/>
  <c r="AJ47" i="32"/>
  <c r="AE47" i="32"/>
  <c r="AF47" i="32" s="1"/>
  <c r="AC47" i="32"/>
  <c r="AB47" i="32"/>
  <c r="X47" i="32"/>
  <c r="Y47" i="32" s="1"/>
  <c r="V47" i="32"/>
  <c r="W47" i="32" s="1"/>
  <c r="T47" i="32"/>
  <c r="U47" i="32" s="1"/>
  <c r="R47" i="32"/>
  <c r="S47" i="32" s="1"/>
  <c r="P47" i="32"/>
  <c r="Q47" i="32" s="1"/>
  <c r="N47" i="32"/>
  <c r="O47" i="32" s="1"/>
  <c r="L47" i="32"/>
  <c r="M47" i="32" s="1"/>
  <c r="J47" i="32"/>
  <c r="K47" i="32" s="1"/>
  <c r="AY46" i="32"/>
  <c r="AZ46" i="32" s="1"/>
  <c r="AR46" i="32"/>
  <c r="AO46" i="32"/>
  <c r="AM46" i="32"/>
  <c r="AL46" i="32"/>
  <c r="AJ46" i="32"/>
  <c r="AE46" i="32"/>
  <c r="AF46" i="32" s="1"/>
  <c r="AC46" i="32"/>
  <c r="AB46" i="32"/>
  <c r="X46" i="32"/>
  <c r="Y46" i="32" s="1"/>
  <c r="V46" i="32"/>
  <c r="W46" i="32" s="1"/>
  <c r="T46" i="32"/>
  <c r="U46" i="32" s="1"/>
  <c r="R46" i="32"/>
  <c r="S46" i="32" s="1"/>
  <c r="P46" i="32"/>
  <c r="Q46" i="32" s="1"/>
  <c r="N46" i="32"/>
  <c r="O46" i="32" s="1"/>
  <c r="L46" i="32"/>
  <c r="M46" i="32" s="1"/>
  <c r="J46" i="32"/>
  <c r="K46" i="32" s="1"/>
  <c r="AY45" i="32"/>
  <c r="AZ45" i="32" s="1"/>
  <c r="AR45" i="32"/>
  <c r="AO45" i="32"/>
  <c r="AM45" i="32"/>
  <c r="AL45" i="32"/>
  <c r="AJ45" i="32"/>
  <c r="AE45" i="32"/>
  <c r="AF45" i="32" s="1"/>
  <c r="AC45" i="32"/>
  <c r="AB45" i="32"/>
  <c r="X45" i="32"/>
  <c r="Y45" i="32" s="1"/>
  <c r="V45" i="32"/>
  <c r="W45" i="32" s="1"/>
  <c r="T45" i="32"/>
  <c r="U45" i="32" s="1"/>
  <c r="R45" i="32"/>
  <c r="S45" i="32" s="1"/>
  <c r="P45" i="32"/>
  <c r="Q45" i="32" s="1"/>
  <c r="N45" i="32"/>
  <c r="O45" i="32" s="1"/>
  <c r="L45" i="32"/>
  <c r="M45" i="32" s="1"/>
  <c r="J45" i="32"/>
  <c r="K45" i="32" s="1"/>
  <c r="AY44" i="32"/>
  <c r="AZ44" i="32" s="1"/>
  <c r="AR44" i="32"/>
  <c r="AO44" i="32"/>
  <c r="AM44" i="32"/>
  <c r="AL44" i="32"/>
  <c r="AJ44" i="32"/>
  <c r="AE44" i="32"/>
  <c r="AF44" i="32" s="1"/>
  <c r="AC44" i="32"/>
  <c r="AB44" i="32"/>
  <c r="X44" i="32"/>
  <c r="Y44" i="32" s="1"/>
  <c r="V44" i="32"/>
  <c r="W44" i="32" s="1"/>
  <c r="T44" i="32"/>
  <c r="U44" i="32" s="1"/>
  <c r="R44" i="32"/>
  <c r="S44" i="32" s="1"/>
  <c r="P44" i="32"/>
  <c r="Q44" i="32" s="1"/>
  <c r="N44" i="32"/>
  <c r="O44" i="32" s="1"/>
  <c r="L44" i="32"/>
  <c r="M44" i="32" s="1"/>
  <c r="J44" i="32"/>
  <c r="K44" i="32" s="1"/>
  <c r="AY43" i="32"/>
  <c r="AZ43" i="32" s="1"/>
  <c r="AR43" i="32"/>
  <c r="AO43" i="32"/>
  <c r="AM43" i="32"/>
  <c r="AL43" i="32"/>
  <c r="AJ43" i="32"/>
  <c r="AE43" i="32"/>
  <c r="AF43" i="32" s="1"/>
  <c r="AC43" i="32"/>
  <c r="AB43" i="32"/>
  <c r="X43" i="32"/>
  <c r="Y43" i="32" s="1"/>
  <c r="V43" i="32"/>
  <c r="W43" i="32" s="1"/>
  <c r="T43" i="32"/>
  <c r="U43" i="32" s="1"/>
  <c r="R43" i="32"/>
  <c r="S43" i="32" s="1"/>
  <c r="P43" i="32"/>
  <c r="Q43" i="32" s="1"/>
  <c r="N43" i="32"/>
  <c r="O43" i="32" s="1"/>
  <c r="L43" i="32"/>
  <c r="M43" i="32" s="1"/>
  <c r="J43" i="32"/>
  <c r="K43" i="32" s="1"/>
  <c r="AY42" i="32"/>
  <c r="AZ42" i="32" s="1"/>
  <c r="AR42" i="32"/>
  <c r="AO42" i="32"/>
  <c r="AM42" i="32"/>
  <c r="AL42" i="32"/>
  <c r="AJ42" i="32"/>
  <c r="AE42" i="32"/>
  <c r="AF42" i="32" s="1"/>
  <c r="AC42" i="32"/>
  <c r="AB42" i="32"/>
  <c r="X42" i="32"/>
  <c r="Y42" i="32" s="1"/>
  <c r="V42" i="32"/>
  <c r="W42" i="32" s="1"/>
  <c r="T42" i="32"/>
  <c r="U42" i="32" s="1"/>
  <c r="R42" i="32"/>
  <c r="S42" i="32" s="1"/>
  <c r="P42" i="32"/>
  <c r="Q42" i="32" s="1"/>
  <c r="N42" i="32"/>
  <c r="O42" i="32" s="1"/>
  <c r="L42" i="32"/>
  <c r="M42" i="32" s="1"/>
  <c r="J42" i="32"/>
  <c r="K42" i="32" s="1"/>
  <c r="AY41" i="32"/>
  <c r="AZ41" i="32" s="1"/>
  <c r="AR41" i="32"/>
  <c r="AO41" i="32"/>
  <c r="AM41" i="32"/>
  <c r="AL41" i="32"/>
  <c r="AJ41" i="32"/>
  <c r="AE41" i="32"/>
  <c r="AF41" i="32" s="1"/>
  <c r="AC41" i="32"/>
  <c r="AB41" i="32"/>
  <c r="X41" i="32"/>
  <c r="Y41" i="32" s="1"/>
  <c r="V41" i="32"/>
  <c r="W41" i="32" s="1"/>
  <c r="T41" i="32"/>
  <c r="U41" i="32" s="1"/>
  <c r="R41" i="32"/>
  <c r="S41" i="32" s="1"/>
  <c r="P41" i="32"/>
  <c r="Q41" i="32" s="1"/>
  <c r="N41" i="32"/>
  <c r="O41" i="32" s="1"/>
  <c r="L41" i="32"/>
  <c r="M41" i="32" s="1"/>
  <c r="J41" i="32"/>
  <c r="K41" i="32" s="1"/>
  <c r="AY40" i="32"/>
  <c r="AZ40" i="32" s="1"/>
  <c r="AR40" i="32"/>
  <c r="AO40" i="32"/>
  <c r="AM40" i="32"/>
  <c r="AL40" i="32"/>
  <c r="AJ40" i="32"/>
  <c r="AE40" i="32"/>
  <c r="AF40" i="32" s="1"/>
  <c r="AC40" i="32"/>
  <c r="AB40" i="32"/>
  <c r="X40" i="32"/>
  <c r="Y40" i="32" s="1"/>
  <c r="V40" i="32"/>
  <c r="W40" i="32" s="1"/>
  <c r="T40" i="32"/>
  <c r="U40" i="32" s="1"/>
  <c r="R40" i="32"/>
  <c r="S40" i="32" s="1"/>
  <c r="P40" i="32"/>
  <c r="Q40" i="32" s="1"/>
  <c r="N40" i="32"/>
  <c r="O40" i="32" s="1"/>
  <c r="L40" i="32"/>
  <c r="M40" i="32" s="1"/>
  <c r="J40" i="32"/>
  <c r="K40" i="32" s="1"/>
  <c r="AY39" i="32"/>
  <c r="AZ39" i="32" s="1"/>
  <c r="AR39" i="32"/>
  <c r="AO39" i="32"/>
  <c r="AM39" i="32"/>
  <c r="AL39" i="32"/>
  <c r="AJ39" i="32"/>
  <c r="AE39" i="32"/>
  <c r="AF39" i="32" s="1"/>
  <c r="AC39" i="32"/>
  <c r="AB39" i="32"/>
  <c r="X39" i="32"/>
  <c r="Y39" i="32" s="1"/>
  <c r="V39" i="32"/>
  <c r="W39" i="32" s="1"/>
  <c r="T39" i="32"/>
  <c r="U39" i="32" s="1"/>
  <c r="R39" i="32"/>
  <c r="S39" i="32" s="1"/>
  <c r="P39" i="32"/>
  <c r="Q39" i="32" s="1"/>
  <c r="N39" i="32"/>
  <c r="O39" i="32" s="1"/>
  <c r="L39" i="32"/>
  <c r="M39" i="32" s="1"/>
  <c r="J39" i="32"/>
  <c r="K39" i="32" s="1"/>
  <c r="AY38" i="32"/>
  <c r="AZ38" i="32" s="1"/>
  <c r="AR38" i="32"/>
  <c r="AO38" i="32"/>
  <c r="AM38" i="32"/>
  <c r="AL38" i="32"/>
  <c r="AJ38" i="32"/>
  <c r="AE38" i="32"/>
  <c r="AF38" i="32" s="1"/>
  <c r="AC38" i="32"/>
  <c r="AB38" i="32"/>
  <c r="X38" i="32"/>
  <c r="Y38" i="32" s="1"/>
  <c r="V38" i="32"/>
  <c r="W38" i="32" s="1"/>
  <c r="T38" i="32"/>
  <c r="U38" i="32" s="1"/>
  <c r="R38" i="32"/>
  <c r="S38" i="32" s="1"/>
  <c r="P38" i="32"/>
  <c r="Q38" i="32" s="1"/>
  <c r="N38" i="32"/>
  <c r="O38" i="32" s="1"/>
  <c r="L38" i="32"/>
  <c r="M38" i="32" s="1"/>
  <c r="J38" i="32"/>
  <c r="K38" i="32" s="1"/>
  <c r="AY37" i="32"/>
  <c r="AZ37" i="32" s="1"/>
  <c r="AR37" i="32"/>
  <c r="AO37" i="32"/>
  <c r="AM37" i="32"/>
  <c r="AL37" i="32"/>
  <c r="AJ37" i="32"/>
  <c r="AE37" i="32"/>
  <c r="AF37" i="32" s="1"/>
  <c r="AC37" i="32"/>
  <c r="AB37" i="32"/>
  <c r="X37" i="32"/>
  <c r="Y37" i="32" s="1"/>
  <c r="V37" i="32"/>
  <c r="W37" i="32" s="1"/>
  <c r="T37" i="32"/>
  <c r="U37" i="32" s="1"/>
  <c r="R37" i="32"/>
  <c r="S37" i="32" s="1"/>
  <c r="P37" i="32"/>
  <c r="Q37" i="32" s="1"/>
  <c r="N37" i="32"/>
  <c r="O37" i="32" s="1"/>
  <c r="L37" i="32"/>
  <c r="M37" i="32" s="1"/>
  <c r="J37" i="32"/>
  <c r="K37" i="32" s="1"/>
  <c r="AY36" i="32"/>
  <c r="AZ36" i="32" s="1"/>
  <c r="AR36" i="32"/>
  <c r="AO36" i="32"/>
  <c r="AM36" i="32"/>
  <c r="AL36" i="32"/>
  <c r="AJ36" i="32"/>
  <c r="AE36" i="32"/>
  <c r="AF36" i="32" s="1"/>
  <c r="AC36" i="32"/>
  <c r="AB36" i="32"/>
  <c r="X36" i="32"/>
  <c r="Y36" i="32" s="1"/>
  <c r="V36" i="32"/>
  <c r="W36" i="32" s="1"/>
  <c r="T36" i="32"/>
  <c r="U36" i="32" s="1"/>
  <c r="R36" i="32"/>
  <c r="S36" i="32" s="1"/>
  <c r="P36" i="32"/>
  <c r="Q36" i="32" s="1"/>
  <c r="N36" i="32"/>
  <c r="O36" i="32" s="1"/>
  <c r="L36" i="32"/>
  <c r="M36" i="32" s="1"/>
  <c r="J36" i="32"/>
  <c r="K36" i="32" s="1"/>
  <c r="AY35" i="32"/>
  <c r="AZ35" i="32" s="1"/>
  <c r="AR35" i="32"/>
  <c r="AO35" i="32"/>
  <c r="AM35" i="32"/>
  <c r="AL35" i="32"/>
  <c r="AJ35" i="32"/>
  <c r="AE35" i="32"/>
  <c r="AF35" i="32" s="1"/>
  <c r="AC35" i="32"/>
  <c r="AB35" i="32"/>
  <c r="X35" i="32"/>
  <c r="Y35" i="32" s="1"/>
  <c r="V35" i="32"/>
  <c r="W35" i="32" s="1"/>
  <c r="T35" i="32"/>
  <c r="U35" i="32" s="1"/>
  <c r="R35" i="32"/>
  <c r="S35" i="32" s="1"/>
  <c r="P35" i="32"/>
  <c r="Q35" i="32" s="1"/>
  <c r="N35" i="32"/>
  <c r="O35" i="32" s="1"/>
  <c r="L35" i="32"/>
  <c r="M35" i="32" s="1"/>
  <c r="J35" i="32"/>
  <c r="K35" i="32" s="1"/>
  <c r="AY34" i="32"/>
  <c r="AZ34" i="32" s="1"/>
  <c r="AR34" i="32"/>
  <c r="AO34" i="32"/>
  <c r="AM34" i="32"/>
  <c r="AL34" i="32"/>
  <c r="AJ34" i="32"/>
  <c r="AE34" i="32"/>
  <c r="AF34" i="32" s="1"/>
  <c r="AC34" i="32"/>
  <c r="AB34" i="32"/>
  <c r="X34" i="32"/>
  <c r="Y34" i="32" s="1"/>
  <c r="V34" i="32"/>
  <c r="W34" i="32" s="1"/>
  <c r="T34" i="32"/>
  <c r="U34" i="32" s="1"/>
  <c r="R34" i="32"/>
  <c r="S34" i="32" s="1"/>
  <c r="P34" i="32"/>
  <c r="Q34" i="32" s="1"/>
  <c r="N34" i="32"/>
  <c r="O34" i="32" s="1"/>
  <c r="L34" i="32"/>
  <c r="M34" i="32" s="1"/>
  <c r="J34" i="32"/>
  <c r="K34" i="32" s="1"/>
  <c r="AY33" i="32"/>
  <c r="AZ33" i="32" s="1"/>
  <c r="AR33" i="32"/>
  <c r="AO33" i="32"/>
  <c r="AM33" i="32"/>
  <c r="AL33" i="32"/>
  <c r="AJ33" i="32"/>
  <c r="AE33" i="32"/>
  <c r="AF33" i="32" s="1"/>
  <c r="AC33" i="32"/>
  <c r="AB33" i="32"/>
  <c r="X33" i="32"/>
  <c r="Y33" i="32" s="1"/>
  <c r="V33" i="32"/>
  <c r="W33" i="32" s="1"/>
  <c r="T33" i="32"/>
  <c r="U33" i="32" s="1"/>
  <c r="R33" i="32"/>
  <c r="S33" i="32" s="1"/>
  <c r="P33" i="32"/>
  <c r="Q33" i="32" s="1"/>
  <c r="N33" i="32"/>
  <c r="O33" i="32" s="1"/>
  <c r="L33" i="32"/>
  <c r="M33" i="32" s="1"/>
  <c r="J33" i="32"/>
  <c r="K33" i="32" s="1"/>
  <c r="AY32" i="32"/>
  <c r="AZ32" i="32" s="1"/>
  <c r="AR32" i="32"/>
  <c r="AO32" i="32"/>
  <c r="AM32" i="32"/>
  <c r="AL32" i="32"/>
  <c r="AJ32" i="32"/>
  <c r="AE32" i="32"/>
  <c r="AF32" i="32" s="1"/>
  <c r="AC32" i="32"/>
  <c r="AB32" i="32"/>
  <c r="X32" i="32"/>
  <c r="Y32" i="32" s="1"/>
  <c r="V32" i="32"/>
  <c r="W32" i="32" s="1"/>
  <c r="T32" i="32"/>
  <c r="U32" i="32" s="1"/>
  <c r="R32" i="32"/>
  <c r="S32" i="32" s="1"/>
  <c r="P32" i="32"/>
  <c r="Q32" i="32" s="1"/>
  <c r="N32" i="32"/>
  <c r="O32" i="32" s="1"/>
  <c r="L32" i="32"/>
  <c r="M32" i="32" s="1"/>
  <c r="J32" i="32"/>
  <c r="K32" i="32" s="1"/>
  <c r="AY31" i="32"/>
  <c r="AZ31" i="32" s="1"/>
  <c r="AX31" i="32"/>
  <c r="AT31" i="32"/>
  <c r="AR31" i="32"/>
  <c r="AO31" i="32"/>
  <c r="AM31" i="32"/>
  <c r="AL31" i="32"/>
  <c r="AJ31" i="32"/>
  <c r="AE31" i="32"/>
  <c r="AF31" i="32" s="1"/>
  <c r="AC31" i="32"/>
  <c r="AB31" i="32"/>
  <c r="X31" i="32"/>
  <c r="Y31" i="32" s="1"/>
  <c r="V31" i="32"/>
  <c r="W31" i="32" s="1"/>
  <c r="T31" i="32"/>
  <c r="U31" i="32" s="1"/>
  <c r="R31" i="32"/>
  <c r="S31" i="32" s="1"/>
  <c r="P31" i="32"/>
  <c r="Q31" i="32" s="1"/>
  <c r="N31" i="32"/>
  <c r="O31" i="32" s="1"/>
  <c r="L31" i="32"/>
  <c r="M31" i="32" s="1"/>
  <c r="J31" i="32"/>
  <c r="K31" i="32" s="1"/>
  <c r="AY30" i="32"/>
  <c r="AZ30" i="32" s="1"/>
  <c r="AX30" i="32"/>
  <c r="AV30" i="32"/>
  <c r="AT30" i="32"/>
  <c r="AR30" i="32"/>
  <c r="AO30" i="32"/>
  <c r="AM30" i="32"/>
  <c r="AL30" i="32"/>
  <c r="AJ30" i="32"/>
  <c r="AE30" i="32"/>
  <c r="AF30" i="32" s="1"/>
  <c r="AC30" i="32"/>
  <c r="AB30" i="32"/>
  <c r="X30" i="32"/>
  <c r="Y30" i="32" s="1"/>
  <c r="V30" i="32"/>
  <c r="W30" i="32" s="1"/>
  <c r="T30" i="32"/>
  <c r="U30" i="32" s="1"/>
  <c r="R30" i="32"/>
  <c r="S30" i="32" s="1"/>
  <c r="P30" i="32"/>
  <c r="Q30" i="32" s="1"/>
  <c r="N30" i="32"/>
  <c r="O30" i="32" s="1"/>
  <c r="L30" i="32"/>
  <c r="M30" i="32" s="1"/>
  <c r="J30" i="32"/>
  <c r="K30" i="32" s="1"/>
  <c r="AY29" i="32"/>
  <c r="AZ29" i="32" s="1"/>
  <c r="AX29" i="32"/>
  <c r="AV29" i="32"/>
  <c r="AT29" i="32"/>
  <c r="AR29" i="32"/>
  <c r="AO29" i="32"/>
  <c r="AM29" i="32"/>
  <c r="AL29" i="32"/>
  <c r="AJ29" i="32"/>
  <c r="AE29" i="32"/>
  <c r="AF29" i="32" s="1"/>
  <c r="AC29" i="32"/>
  <c r="AB29" i="32"/>
  <c r="X29" i="32"/>
  <c r="Y29" i="32" s="1"/>
  <c r="V29" i="32"/>
  <c r="W29" i="32" s="1"/>
  <c r="T29" i="32"/>
  <c r="U29" i="32" s="1"/>
  <c r="R29" i="32"/>
  <c r="S29" i="32" s="1"/>
  <c r="P29" i="32"/>
  <c r="Q29" i="32" s="1"/>
  <c r="N29" i="32"/>
  <c r="O29" i="32" s="1"/>
  <c r="L29" i="32"/>
  <c r="M29" i="32" s="1"/>
  <c r="J29" i="32"/>
  <c r="K29" i="32" s="1"/>
  <c r="AY28" i="32"/>
  <c r="AZ28" i="32" s="1"/>
  <c r="AX28" i="32"/>
  <c r="AV28" i="32"/>
  <c r="AT28" i="32"/>
  <c r="AR28" i="32"/>
  <c r="AO28" i="32"/>
  <c r="AM28" i="32"/>
  <c r="AL28" i="32"/>
  <c r="AJ28" i="32"/>
  <c r="AE28" i="32"/>
  <c r="AF28" i="32" s="1"/>
  <c r="AC28" i="32"/>
  <c r="AB28" i="32"/>
  <c r="X28" i="32"/>
  <c r="Y28" i="32" s="1"/>
  <c r="V28" i="32"/>
  <c r="W28" i="32" s="1"/>
  <c r="T28" i="32"/>
  <c r="U28" i="32" s="1"/>
  <c r="R28" i="32"/>
  <c r="S28" i="32" s="1"/>
  <c r="P28" i="32"/>
  <c r="Q28" i="32" s="1"/>
  <c r="N28" i="32"/>
  <c r="O28" i="32" s="1"/>
  <c r="L28" i="32"/>
  <c r="M28" i="32" s="1"/>
  <c r="J28" i="32"/>
  <c r="K28" i="32" s="1"/>
  <c r="AY27" i="32"/>
  <c r="AZ27" i="32" s="1"/>
  <c r="AX27" i="32"/>
  <c r="AV27" i="32"/>
  <c r="AT27" i="32"/>
  <c r="AR27" i="32"/>
  <c r="AO27" i="32"/>
  <c r="AM27" i="32"/>
  <c r="AL27" i="32"/>
  <c r="AJ27" i="32"/>
  <c r="AE27" i="32"/>
  <c r="AF27" i="32" s="1"/>
  <c r="AC27" i="32"/>
  <c r="AB27" i="32"/>
  <c r="X27" i="32"/>
  <c r="Y27" i="32" s="1"/>
  <c r="V27" i="32"/>
  <c r="W27" i="32" s="1"/>
  <c r="T27" i="32"/>
  <c r="U27" i="32" s="1"/>
  <c r="R27" i="32"/>
  <c r="S27" i="32" s="1"/>
  <c r="P27" i="32"/>
  <c r="Q27" i="32" s="1"/>
  <c r="N27" i="32"/>
  <c r="O27" i="32" s="1"/>
  <c r="L27" i="32"/>
  <c r="M27" i="32" s="1"/>
  <c r="J27" i="32"/>
  <c r="K27" i="32" s="1"/>
  <c r="AY26" i="32"/>
  <c r="AZ26" i="32" s="1"/>
  <c r="AX26" i="32"/>
  <c r="AV26" i="32"/>
  <c r="AT26" i="32"/>
  <c r="AR26" i="32"/>
  <c r="AO26" i="32"/>
  <c r="AM26" i="32"/>
  <c r="AL26" i="32"/>
  <c r="AJ26" i="32"/>
  <c r="AE26" i="32"/>
  <c r="AF26" i="32" s="1"/>
  <c r="AC26" i="32"/>
  <c r="AB26" i="32"/>
  <c r="X26" i="32"/>
  <c r="Y26" i="32" s="1"/>
  <c r="V26" i="32"/>
  <c r="W26" i="32" s="1"/>
  <c r="T26" i="32"/>
  <c r="U26" i="32" s="1"/>
  <c r="R26" i="32"/>
  <c r="S26" i="32" s="1"/>
  <c r="P26" i="32"/>
  <c r="Q26" i="32" s="1"/>
  <c r="N26" i="32"/>
  <c r="O26" i="32" s="1"/>
  <c r="L26" i="32"/>
  <c r="M26" i="32" s="1"/>
  <c r="J26" i="32"/>
  <c r="K26" i="32" s="1"/>
  <c r="AY25" i="32"/>
  <c r="AZ25" i="32" s="1"/>
  <c r="AX25" i="32"/>
  <c r="AV25" i="32"/>
  <c r="AT25" i="32"/>
  <c r="AR25" i="32"/>
  <c r="AO25" i="32"/>
  <c r="AM25" i="32"/>
  <c r="AL25" i="32"/>
  <c r="AJ25" i="32"/>
  <c r="AE25" i="32"/>
  <c r="AF25" i="32" s="1"/>
  <c r="AC25" i="32"/>
  <c r="AB25" i="32"/>
  <c r="X25" i="32"/>
  <c r="Y25" i="32" s="1"/>
  <c r="V25" i="32"/>
  <c r="W25" i="32" s="1"/>
  <c r="T25" i="32"/>
  <c r="U25" i="32" s="1"/>
  <c r="R25" i="32"/>
  <c r="S25" i="32" s="1"/>
  <c r="P25" i="32"/>
  <c r="Q25" i="32" s="1"/>
  <c r="N25" i="32"/>
  <c r="O25" i="32" s="1"/>
  <c r="L25" i="32"/>
  <c r="M25" i="32" s="1"/>
  <c r="J25" i="32"/>
  <c r="K25" i="32" s="1"/>
  <c r="AY24" i="32"/>
  <c r="AZ24" i="32" s="1"/>
  <c r="AX24" i="32"/>
  <c r="AV24" i="32"/>
  <c r="AT24" i="32"/>
  <c r="AR24" i="32"/>
  <c r="AO24" i="32"/>
  <c r="AM24" i="32"/>
  <c r="AL24" i="32"/>
  <c r="AJ24" i="32"/>
  <c r="AE24" i="32"/>
  <c r="AF24" i="32" s="1"/>
  <c r="AC24" i="32"/>
  <c r="AB24" i="32"/>
  <c r="X24" i="32"/>
  <c r="Y24" i="32" s="1"/>
  <c r="V24" i="32"/>
  <c r="W24" i="32" s="1"/>
  <c r="T24" i="32"/>
  <c r="U24" i="32" s="1"/>
  <c r="R24" i="32"/>
  <c r="S24" i="32" s="1"/>
  <c r="P24" i="32"/>
  <c r="Q24" i="32" s="1"/>
  <c r="N24" i="32"/>
  <c r="O24" i="32" s="1"/>
  <c r="L24" i="32"/>
  <c r="M24" i="32" s="1"/>
  <c r="J24" i="32"/>
  <c r="K24" i="32" s="1"/>
  <c r="AY23" i="32"/>
  <c r="AZ23" i="32" s="1"/>
  <c r="AV23" i="32"/>
  <c r="AT23" i="32"/>
  <c r="AR23" i="32"/>
  <c r="AO23" i="32"/>
  <c r="AM23" i="32"/>
  <c r="AL23" i="32"/>
  <c r="AJ23" i="32"/>
  <c r="AE23" i="32"/>
  <c r="AF23" i="32" s="1"/>
  <c r="AC23" i="32"/>
  <c r="AB23" i="32"/>
  <c r="X23" i="32"/>
  <c r="Y23" i="32" s="1"/>
  <c r="V23" i="32"/>
  <c r="W23" i="32" s="1"/>
  <c r="T23" i="32"/>
  <c r="U23" i="32" s="1"/>
  <c r="R23" i="32"/>
  <c r="S23" i="32" s="1"/>
  <c r="P23" i="32"/>
  <c r="Q23" i="32" s="1"/>
  <c r="N23" i="32"/>
  <c r="O23" i="32" s="1"/>
  <c r="L23" i="32"/>
  <c r="M23" i="32" s="1"/>
  <c r="J23" i="32"/>
  <c r="K23" i="32" s="1"/>
  <c r="AY22" i="32"/>
  <c r="AZ22" i="32" s="1"/>
  <c r="AX22" i="32"/>
  <c r="AV22" i="32"/>
  <c r="AT22" i="32"/>
  <c r="AR22" i="32"/>
  <c r="AO22" i="32"/>
  <c r="AM22" i="32"/>
  <c r="AL22" i="32"/>
  <c r="AJ22" i="32"/>
  <c r="AE22" i="32"/>
  <c r="AF22" i="32" s="1"/>
  <c r="AC22" i="32"/>
  <c r="AB22" i="32"/>
  <c r="X22" i="32"/>
  <c r="Y22" i="32" s="1"/>
  <c r="V22" i="32"/>
  <c r="W22" i="32" s="1"/>
  <c r="T22" i="32"/>
  <c r="U22" i="32" s="1"/>
  <c r="R22" i="32"/>
  <c r="S22" i="32" s="1"/>
  <c r="P22" i="32"/>
  <c r="Q22" i="32" s="1"/>
  <c r="N22" i="32"/>
  <c r="O22" i="32" s="1"/>
  <c r="L22" i="32"/>
  <c r="M22" i="32" s="1"/>
  <c r="J22" i="32"/>
  <c r="K22" i="32" s="1"/>
  <c r="AY21" i="32"/>
  <c r="AZ21" i="32" s="1"/>
  <c r="AX21" i="32"/>
  <c r="AV21" i="32"/>
  <c r="AT21" i="32"/>
  <c r="AR21" i="32"/>
  <c r="AO21" i="32"/>
  <c r="AM21" i="32"/>
  <c r="AL21" i="32"/>
  <c r="AJ21" i="32"/>
  <c r="AE21" i="32"/>
  <c r="AF21" i="32" s="1"/>
  <c r="AC21" i="32"/>
  <c r="AB21" i="32"/>
  <c r="X21" i="32"/>
  <c r="Y21" i="32" s="1"/>
  <c r="V21" i="32"/>
  <c r="W21" i="32" s="1"/>
  <c r="T21" i="32"/>
  <c r="U21" i="32" s="1"/>
  <c r="R21" i="32"/>
  <c r="S21" i="32" s="1"/>
  <c r="P21" i="32"/>
  <c r="Q21" i="32" s="1"/>
  <c r="N21" i="32"/>
  <c r="O21" i="32" s="1"/>
  <c r="L21" i="32"/>
  <c r="M21" i="32" s="1"/>
  <c r="J21" i="32"/>
  <c r="K21" i="32" s="1"/>
  <c r="AY20" i="32"/>
  <c r="AZ20" i="32" s="1"/>
  <c r="AX20" i="32"/>
  <c r="AV20" i="32"/>
  <c r="AT20" i="32"/>
  <c r="AR20" i="32"/>
  <c r="AO20" i="32"/>
  <c r="AM20" i="32"/>
  <c r="AL20" i="32"/>
  <c r="AJ20" i="32"/>
  <c r="AE20" i="32"/>
  <c r="AF20" i="32" s="1"/>
  <c r="AC20" i="32"/>
  <c r="AB20" i="32"/>
  <c r="X20" i="32"/>
  <c r="Y20" i="32" s="1"/>
  <c r="V20" i="32"/>
  <c r="W20" i="32" s="1"/>
  <c r="T20" i="32"/>
  <c r="U20" i="32" s="1"/>
  <c r="R20" i="32"/>
  <c r="S20" i="32" s="1"/>
  <c r="P20" i="32"/>
  <c r="Q20" i="32" s="1"/>
  <c r="N20" i="32"/>
  <c r="O20" i="32" s="1"/>
  <c r="L20" i="32"/>
  <c r="M20" i="32" s="1"/>
  <c r="J20" i="32"/>
  <c r="K20" i="32" s="1"/>
  <c r="AY19" i="32"/>
  <c r="AZ19" i="32" s="1"/>
  <c r="AX19" i="32"/>
  <c r="AV19" i="32"/>
  <c r="AT19" i="32"/>
  <c r="AR19" i="32"/>
  <c r="AO19" i="32"/>
  <c r="AM19" i="32"/>
  <c r="AL19" i="32"/>
  <c r="AJ19" i="32"/>
  <c r="AE19" i="32"/>
  <c r="AF19" i="32" s="1"/>
  <c r="AC19" i="32"/>
  <c r="AB19" i="32"/>
  <c r="X19" i="32"/>
  <c r="Y19" i="32" s="1"/>
  <c r="V19" i="32"/>
  <c r="W19" i="32" s="1"/>
  <c r="T19" i="32"/>
  <c r="U19" i="32" s="1"/>
  <c r="R19" i="32"/>
  <c r="S19" i="32" s="1"/>
  <c r="P19" i="32"/>
  <c r="Q19" i="32" s="1"/>
  <c r="N19" i="32"/>
  <c r="O19" i="32" s="1"/>
  <c r="L19" i="32"/>
  <c r="M19" i="32" s="1"/>
  <c r="J19" i="32"/>
  <c r="K19" i="32" s="1"/>
  <c r="AY18" i="32"/>
  <c r="AZ18" i="32" s="1"/>
  <c r="AX18" i="32"/>
  <c r="AV18" i="32"/>
  <c r="AT18" i="32"/>
  <c r="AR18" i="32"/>
  <c r="AO18" i="32"/>
  <c r="AM18" i="32"/>
  <c r="AL18" i="32"/>
  <c r="AJ18" i="32"/>
  <c r="AE18" i="32"/>
  <c r="AF18" i="32" s="1"/>
  <c r="AC18" i="32"/>
  <c r="AB18" i="32"/>
  <c r="X18" i="32"/>
  <c r="Y18" i="32" s="1"/>
  <c r="V18" i="32"/>
  <c r="W18" i="32" s="1"/>
  <c r="T18" i="32"/>
  <c r="U18" i="32" s="1"/>
  <c r="R18" i="32"/>
  <c r="S18" i="32" s="1"/>
  <c r="P18" i="32"/>
  <c r="Q18" i="32" s="1"/>
  <c r="N18" i="32"/>
  <c r="O18" i="32" s="1"/>
  <c r="L18" i="32"/>
  <c r="M18" i="32" s="1"/>
  <c r="J18" i="32"/>
  <c r="K18" i="32" s="1"/>
  <c r="AY17" i="32"/>
  <c r="AZ17" i="32" s="1"/>
  <c r="AX17" i="32"/>
  <c r="AV17" i="32"/>
  <c r="AT17" i="32"/>
  <c r="AR17" i="32"/>
  <c r="AO17" i="32"/>
  <c r="AM17" i="32"/>
  <c r="AL17" i="32"/>
  <c r="AJ17" i="32"/>
  <c r="AE17" i="32"/>
  <c r="AF17" i="32" s="1"/>
  <c r="AC17" i="32"/>
  <c r="AB17" i="32"/>
  <c r="X17" i="32"/>
  <c r="Y17" i="32" s="1"/>
  <c r="V17" i="32"/>
  <c r="W17" i="32" s="1"/>
  <c r="T17" i="32"/>
  <c r="U17" i="32" s="1"/>
  <c r="R17" i="32"/>
  <c r="S17" i="32" s="1"/>
  <c r="P17" i="32"/>
  <c r="Q17" i="32" s="1"/>
  <c r="N17" i="32"/>
  <c r="O17" i="32" s="1"/>
  <c r="L17" i="32"/>
  <c r="M17" i="32" s="1"/>
  <c r="J17" i="32"/>
  <c r="K17" i="32" s="1"/>
  <c r="AY16" i="32"/>
  <c r="AZ16" i="32" s="1"/>
  <c r="AX16" i="32"/>
  <c r="AV16" i="32"/>
  <c r="AT16" i="32"/>
  <c r="AR16" i="32"/>
  <c r="AO16" i="32"/>
  <c r="AM16" i="32"/>
  <c r="AL16" i="32"/>
  <c r="AJ16" i="32"/>
  <c r="AE16" i="32"/>
  <c r="AF16" i="32" s="1"/>
  <c r="AC16" i="32"/>
  <c r="AB16" i="32"/>
  <c r="X16" i="32"/>
  <c r="Y16" i="32" s="1"/>
  <c r="V16" i="32"/>
  <c r="W16" i="32" s="1"/>
  <c r="T16" i="32"/>
  <c r="U16" i="32" s="1"/>
  <c r="R16" i="32"/>
  <c r="S16" i="32" s="1"/>
  <c r="P16" i="32"/>
  <c r="Q16" i="32" s="1"/>
  <c r="N16" i="32"/>
  <c r="O16" i="32" s="1"/>
  <c r="L16" i="32"/>
  <c r="M16" i="32" s="1"/>
  <c r="J16" i="32"/>
  <c r="K16" i="32" s="1"/>
  <c r="AY15" i="32"/>
  <c r="AZ15" i="32" s="1"/>
  <c r="AX15" i="32"/>
  <c r="AT15" i="32"/>
  <c r="AR15" i="32"/>
  <c r="AO15" i="32"/>
  <c r="AM15" i="32"/>
  <c r="AL15" i="32"/>
  <c r="AJ15" i="32"/>
  <c r="AE15" i="32"/>
  <c r="AF15" i="32" s="1"/>
  <c r="AC15" i="32"/>
  <c r="AB15" i="32"/>
  <c r="X15" i="32"/>
  <c r="Y15" i="32" s="1"/>
  <c r="V15" i="32"/>
  <c r="W15" i="32" s="1"/>
  <c r="T15" i="32"/>
  <c r="U15" i="32" s="1"/>
  <c r="R15" i="32"/>
  <c r="S15" i="32" s="1"/>
  <c r="P15" i="32"/>
  <c r="Q15" i="32" s="1"/>
  <c r="N15" i="32"/>
  <c r="O15" i="32" s="1"/>
  <c r="L15" i="32"/>
  <c r="M15" i="32" s="1"/>
  <c r="J15" i="32"/>
  <c r="K15" i="32" s="1"/>
  <c r="AY14" i="32"/>
  <c r="AZ14" i="32" s="1"/>
  <c r="AX14" i="32"/>
  <c r="AV14" i="32"/>
  <c r="AR14" i="32"/>
  <c r="AO14" i="32"/>
  <c r="AM14" i="32"/>
  <c r="AL14" i="32"/>
  <c r="AJ14" i="32"/>
  <c r="AE14" i="32"/>
  <c r="AF14" i="32" s="1"/>
  <c r="AC14" i="32"/>
  <c r="AB14" i="32"/>
  <c r="X14" i="32"/>
  <c r="Y14" i="32" s="1"/>
  <c r="V14" i="32"/>
  <c r="W14" i="32" s="1"/>
  <c r="T14" i="32"/>
  <c r="U14" i="32" s="1"/>
  <c r="R14" i="32"/>
  <c r="S14" i="32" s="1"/>
  <c r="P14" i="32"/>
  <c r="Q14" i="32" s="1"/>
  <c r="N14" i="32"/>
  <c r="O14" i="32" s="1"/>
  <c r="L14" i="32"/>
  <c r="M14" i="32" s="1"/>
  <c r="J14" i="32"/>
  <c r="K14" i="32" s="1"/>
  <c r="AY13" i="32"/>
  <c r="AZ13" i="32" s="1"/>
  <c r="AT13" i="32"/>
  <c r="AR13" i="32"/>
  <c r="AO13" i="32"/>
  <c r="AM13" i="32"/>
  <c r="AL13" i="32"/>
  <c r="AJ13" i="32"/>
  <c r="AE13" i="32"/>
  <c r="AF13" i="32" s="1"/>
  <c r="AC13" i="32"/>
  <c r="AB13" i="32"/>
  <c r="X13" i="32"/>
  <c r="Y13" i="32" s="1"/>
  <c r="V13" i="32"/>
  <c r="W13" i="32" s="1"/>
  <c r="T13" i="32"/>
  <c r="U13" i="32" s="1"/>
  <c r="R13" i="32"/>
  <c r="S13" i="32" s="1"/>
  <c r="P13" i="32"/>
  <c r="Q13" i="32" s="1"/>
  <c r="N13" i="32"/>
  <c r="O13" i="32" s="1"/>
  <c r="L13" i="32"/>
  <c r="M13" i="32" s="1"/>
  <c r="J13" i="32"/>
  <c r="K13" i="32" s="1"/>
  <c r="AY12" i="32"/>
  <c r="AZ12" i="32" s="1"/>
  <c r="AR12" i="32"/>
  <c r="AO12" i="32"/>
  <c r="AM12" i="32"/>
  <c r="AL12" i="32"/>
  <c r="AJ12" i="32"/>
  <c r="AE12" i="32"/>
  <c r="AF12" i="32" s="1"/>
  <c r="AC12" i="32"/>
  <c r="AB12" i="32"/>
  <c r="X12" i="32"/>
  <c r="Y12" i="32" s="1"/>
  <c r="V12" i="32"/>
  <c r="W12" i="32" s="1"/>
  <c r="T12" i="32"/>
  <c r="U12" i="32" s="1"/>
  <c r="R12" i="32"/>
  <c r="S12" i="32" s="1"/>
  <c r="P12" i="32"/>
  <c r="Q12" i="32" s="1"/>
  <c r="N12" i="32"/>
  <c r="O12" i="32" s="1"/>
  <c r="L12" i="32"/>
  <c r="M12" i="32" s="1"/>
  <c r="J12" i="32"/>
  <c r="K12" i="32" s="1"/>
  <c r="AY11" i="32"/>
  <c r="AZ11" i="32" s="1"/>
  <c r="AR11" i="32"/>
  <c r="AO11" i="32"/>
  <c r="AM11" i="32"/>
  <c r="AL11" i="32"/>
  <c r="AJ11" i="32"/>
  <c r="AE11" i="32"/>
  <c r="AF11" i="32" s="1"/>
  <c r="AC11" i="32"/>
  <c r="AB11" i="32"/>
  <c r="X11" i="32"/>
  <c r="Y11" i="32" s="1"/>
  <c r="V11" i="32"/>
  <c r="W11" i="32" s="1"/>
  <c r="T11" i="32"/>
  <c r="U11" i="32" s="1"/>
  <c r="R11" i="32"/>
  <c r="S11" i="32" s="1"/>
  <c r="P11" i="32"/>
  <c r="Q11" i="32" s="1"/>
  <c r="N11" i="32"/>
  <c r="O11" i="32" s="1"/>
  <c r="L11" i="32"/>
  <c r="M11" i="32" s="1"/>
  <c r="J11" i="32"/>
  <c r="K11" i="32" s="1"/>
  <c r="AY10" i="32"/>
  <c r="AZ10" i="32" s="1"/>
  <c r="AR10" i="32"/>
  <c r="AO10" i="32"/>
  <c r="AM10" i="32"/>
  <c r="AL10" i="32"/>
  <c r="AJ10" i="32"/>
  <c r="AE10" i="32"/>
  <c r="AF10" i="32" s="1"/>
  <c r="AC10" i="32"/>
  <c r="AB10" i="32"/>
  <c r="X10" i="32"/>
  <c r="Y10" i="32" s="1"/>
  <c r="V10" i="32"/>
  <c r="W10" i="32" s="1"/>
  <c r="T10" i="32"/>
  <c r="U10" i="32" s="1"/>
  <c r="R10" i="32"/>
  <c r="S10" i="32" s="1"/>
  <c r="P10" i="32"/>
  <c r="Q10" i="32" s="1"/>
  <c r="N10" i="32"/>
  <c r="O10" i="32" s="1"/>
  <c r="L10" i="32"/>
  <c r="M10" i="32" s="1"/>
  <c r="J10" i="32"/>
  <c r="K10" i="32" s="1"/>
  <c r="AY9" i="32"/>
  <c r="AZ9" i="32" s="1"/>
  <c r="AR9" i="32"/>
  <c r="AO9" i="32"/>
  <c r="AM9" i="32"/>
  <c r="AL9" i="32"/>
  <c r="AJ9" i="32"/>
  <c r="AE9" i="32"/>
  <c r="AF9" i="32" s="1"/>
  <c r="AC9" i="32"/>
  <c r="AB9" i="32"/>
  <c r="X9" i="32"/>
  <c r="Y9" i="32" s="1"/>
  <c r="V9" i="32"/>
  <c r="W9" i="32" s="1"/>
  <c r="T9" i="32"/>
  <c r="U9" i="32" s="1"/>
  <c r="R9" i="32"/>
  <c r="S9" i="32" s="1"/>
  <c r="P9" i="32"/>
  <c r="Q9" i="32" s="1"/>
  <c r="N9" i="32"/>
  <c r="O9" i="32" s="1"/>
  <c r="L9" i="32"/>
  <c r="M9" i="32" s="1"/>
  <c r="J9" i="32"/>
  <c r="K9" i="32" s="1"/>
  <c r="AY8" i="32"/>
  <c r="AZ8" i="32" s="1"/>
  <c r="AR8" i="32"/>
  <c r="AO8" i="32"/>
  <c r="AM8" i="32"/>
  <c r="AL8" i="32"/>
  <c r="AJ8" i="32"/>
  <c r="AE8" i="32"/>
  <c r="AF8" i="32" s="1"/>
  <c r="AC8" i="32"/>
  <c r="AB8" i="32"/>
  <c r="X8" i="32"/>
  <c r="Y8" i="32" s="1"/>
  <c r="V8" i="32"/>
  <c r="W8" i="32" s="1"/>
  <c r="T8" i="32"/>
  <c r="U8" i="32" s="1"/>
  <c r="R8" i="32"/>
  <c r="S8" i="32" s="1"/>
  <c r="P8" i="32"/>
  <c r="Q8" i="32" s="1"/>
  <c r="N8" i="32"/>
  <c r="O8" i="32" s="1"/>
  <c r="L8" i="32"/>
  <c r="M8" i="32" s="1"/>
  <c r="J8" i="32"/>
  <c r="K8" i="32" s="1"/>
  <c r="AY7" i="32"/>
  <c r="AZ7" i="32" s="1"/>
  <c r="AR7" i="32"/>
  <c r="AO7" i="32"/>
  <c r="AM7" i="32"/>
  <c r="AL7" i="32"/>
  <c r="AJ7" i="32"/>
  <c r="AE7" i="32"/>
  <c r="AF7" i="32" s="1"/>
  <c r="AC7" i="32"/>
  <c r="AB7" i="32"/>
  <c r="X7" i="32"/>
  <c r="Y7" i="32" s="1"/>
  <c r="V7" i="32"/>
  <c r="W7" i="32" s="1"/>
  <c r="T7" i="32"/>
  <c r="U7" i="32" s="1"/>
  <c r="R7" i="32"/>
  <c r="S7" i="32" s="1"/>
  <c r="P7" i="32"/>
  <c r="Q7" i="32" s="1"/>
  <c r="N7" i="32"/>
  <c r="O7" i="32" s="1"/>
  <c r="L7" i="32"/>
  <c r="M7" i="32" s="1"/>
  <c r="J7" i="32"/>
  <c r="K7" i="32" s="1"/>
  <c r="AY6" i="32"/>
  <c r="AZ6" i="32" s="1"/>
  <c r="AR6" i="32"/>
  <c r="AO6" i="32"/>
  <c r="AM6" i="32"/>
  <c r="AL6" i="32"/>
  <c r="AJ6" i="32"/>
  <c r="AE6" i="32"/>
  <c r="AF6" i="32" s="1"/>
  <c r="AC6" i="32"/>
  <c r="AB6" i="32"/>
  <c r="X6" i="32"/>
  <c r="Y6" i="32" s="1"/>
  <c r="V6" i="32"/>
  <c r="W6" i="32" s="1"/>
  <c r="T6" i="32"/>
  <c r="U6" i="32" s="1"/>
  <c r="R6" i="32"/>
  <c r="S6" i="32" s="1"/>
  <c r="P6" i="32"/>
  <c r="Q6" i="32" s="1"/>
  <c r="N6" i="32"/>
  <c r="O6" i="32" s="1"/>
  <c r="L6" i="32"/>
  <c r="M6" i="32" s="1"/>
  <c r="J6" i="32"/>
  <c r="K6" i="32" s="1"/>
  <c r="AY5" i="32"/>
  <c r="AZ5" i="32" s="1"/>
  <c r="AR5" i="32"/>
  <c r="AO5" i="32"/>
  <c r="AC5" i="32"/>
  <c r="AB5" i="32"/>
  <c r="X5" i="32"/>
  <c r="Y5" i="32" s="1"/>
  <c r="V5" i="32"/>
  <c r="W5" i="32" s="1"/>
  <c r="T5" i="32"/>
  <c r="U5" i="32" s="1"/>
  <c r="R5" i="32"/>
  <c r="S5" i="32" s="1"/>
  <c r="P5" i="32"/>
  <c r="Q5" i="32" s="1"/>
  <c r="N5" i="32"/>
  <c r="O5" i="32" s="1"/>
  <c r="L5" i="32"/>
  <c r="M5" i="32" s="1"/>
  <c r="J5" i="32"/>
  <c r="K5" i="32" s="1"/>
  <c r="AK3" i="32"/>
  <c r="AI3" i="32"/>
  <c r="AH3" i="32"/>
  <c r="AG3" i="32"/>
  <c r="AZ3" i="32"/>
  <c r="AA3" i="32"/>
  <c r="AR111" i="31"/>
  <c r="AQ111" i="31"/>
  <c r="AP111" i="31"/>
  <c r="AO111" i="31"/>
  <c r="AM111" i="31"/>
  <c r="AL111" i="31"/>
  <c r="AJ111" i="31"/>
  <c r="AE111" i="31"/>
  <c r="AF111" i="31" s="1"/>
  <c r="AC111" i="31"/>
  <c r="AB111" i="31"/>
  <c r="X111" i="31"/>
  <c r="Y111" i="31" s="1"/>
  <c r="V111" i="31"/>
  <c r="W111" i="31" s="1"/>
  <c r="T111" i="31"/>
  <c r="U111" i="31" s="1"/>
  <c r="R111" i="31"/>
  <c r="S111" i="31" s="1"/>
  <c r="P111" i="31"/>
  <c r="Q111" i="31" s="1"/>
  <c r="N111" i="31"/>
  <c r="O111" i="31" s="1"/>
  <c r="L111" i="31"/>
  <c r="M111" i="31" s="1"/>
  <c r="J111" i="31"/>
  <c r="K111" i="31" s="1"/>
  <c r="AR110" i="31"/>
  <c r="AQ110" i="31"/>
  <c r="AP110" i="31"/>
  <c r="AO110" i="31"/>
  <c r="AM110" i="31"/>
  <c r="AL110" i="31"/>
  <c r="AJ110" i="31"/>
  <c r="AE110" i="31"/>
  <c r="AF110" i="31" s="1"/>
  <c r="AC110" i="31"/>
  <c r="AB110" i="31"/>
  <c r="X110" i="31"/>
  <c r="Y110" i="31" s="1"/>
  <c r="V110" i="31"/>
  <c r="W110" i="31" s="1"/>
  <c r="T110" i="31"/>
  <c r="U110" i="31" s="1"/>
  <c r="R110" i="31"/>
  <c r="S110" i="31" s="1"/>
  <c r="P110" i="31"/>
  <c r="Q110" i="31" s="1"/>
  <c r="N110" i="31"/>
  <c r="O110" i="31" s="1"/>
  <c r="L110" i="31"/>
  <c r="M110" i="31" s="1"/>
  <c r="J110" i="31"/>
  <c r="K110" i="31" s="1"/>
  <c r="AR109" i="31"/>
  <c r="AQ109" i="31"/>
  <c r="AP109" i="31"/>
  <c r="AO109" i="31"/>
  <c r="AM109" i="31"/>
  <c r="AL109" i="31"/>
  <c r="AJ109" i="31"/>
  <c r="AE109" i="31"/>
  <c r="AF109" i="31" s="1"/>
  <c r="AC109" i="31"/>
  <c r="AB109" i="31"/>
  <c r="Y109" i="31"/>
  <c r="X109" i="31"/>
  <c r="V109" i="31"/>
  <c r="W109" i="31" s="1"/>
  <c r="T109" i="31"/>
  <c r="U109" i="31" s="1"/>
  <c r="R109" i="31"/>
  <c r="S109" i="31" s="1"/>
  <c r="P109" i="31"/>
  <c r="Q109" i="31" s="1"/>
  <c r="N109" i="31"/>
  <c r="O109" i="31" s="1"/>
  <c r="L109" i="31"/>
  <c r="M109" i="31" s="1"/>
  <c r="J109" i="31"/>
  <c r="K109" i="31" s="1"/>
  <c r="AR108" i="31"/>
  <c r="AQ108" i="31"/>
  <c r="AP108" i="31"/>
  <c r="AO108" i="31"/>
  <c r="AM108" i="31"/>
  <c r="AL108" i="31"/>
  <c r="AJ108" i="31"/>
  <c r="AE108" i="31"/>
  <c r="AF108" i="31" s="1"/>
  <c r="AC108" i="31"/>
  <c r="AB108" i="31"/>
  <c r="X108" i="31"/>
  <c r="Y108" i="31" s="1"/>
  <c r="V108" i="31"/>
  <c r="W108" i="31" s="1"/>
  <c r="T108" i="31"/>
  <c r="U108" i="31" s="1"/>
  <c r="R108" i="31"/>
  <c r="S108" i="31" s="1"/>
  <c r="P108" i="31"/>
  <c r="Q108" i="31" s="1"/>
  <c r="N108" i="31"/>
  <c r="O108" i="31" s="1"/>
  <c r="L108" i="31"/>
  <c r="M108" i="31" s="1"/>
  <c r="J108" i="31"/>
  <c r="K108" i="31" s="1"/>
  <c r="AR107" i="31"/>
  <c r="AQ107" i="31"/>
  <c r="AP107" i="31"/>
  <c r="AO107" i="31"/>
  <c r="AM107" i="31"/>
  <c r="AL107" i="31"/>
  <c r="AJ107" i="31"/>
  <c r="AE107" i="31"/>
  <c r="AF107" i="31" s="1"/>
  <c r="AC107" i="31"/>
  <c r="AB107" i="31"/>
  <c r="X107" i="31"/>
  <c r="Y107" i="31" s="1"/>
  <c r="V107" i="31"/>
  <c r="W107" i="31" s="1"/>
  <c r="T107" i="31"/>
  <c r="U107" i="31" s="1"/>
  <c r="R107" i="31"/>
  <c r="S107" i="31" s="1"/>
  <c r="P107" i="31"/>
  <c r="Q107" i="31" s="1"/>
  <c r="N107" i="31"/>
  <c r="O107" i="31" s="1"/>
  <c r="L107" i="31"/>
  <c r="M107" i="31" s="1"/>
  <c r="J107" i="31"/>
  <c r="K107" i="31" s="1"/>
  <c r="AR106" i="31"/>
  <c r="AQ106" i="31"/>
  <c r="AP106" i="31"/>
  <c r="AO106" i="31"/>
  <c r="AM106" i="31"/>
  <c r="AL106" i="31"/>
  <c r="AJ106" i="31"/>
  <c r="AE106" i="31"/>
  <c r="AF106" i="31" s="1"/>
  <c r="AC106" i="31"/>
  <c r="AB106" i="31"/>
  <c r="X106" i="31"/>
  <c r="Y106" i="31" s="1"/>
  <c r="V106" i="31"/>
  <c r="W106" i="31" s="1"/>
  <c r="T106" i="31"/>
  <c r="U106" i="31" s="1"/>
  <c r="R106" i="31"/>
  <c r="S106" i="31" s="1"/>
  <c r="P106" i="31"/>
  <c r="Q106" i="31" s="1"/>
  <c r="N106" i="31"/>
  <c r="O106" i="31" s="1"/>
  <c r="L106" i="31"/>
  <c r="M106" i="31" s="1"/>
  <c r="J106" i="31"/>
  <c r="K106" i="31" s="1"/>
  <c r="AR105" i="31"/>
  <c r="AQ105" i="31"/>
  <c r="AP105" i="31"/>
  <c r="AO105" i="31"/>
  <c r="AM105" i="31"/>
  <c r="AL105" i="31"/>
  <c r="AJ105" i="31"/>
  <c r="AE105" i="31"/>
  <c r="AF105" i="31" s="1"/>
  <c r="AC105" i="31"/>
  <c r="AB105" i="31"/>
  <c r="X105" i="31"/>
  <c r="Y105" i="31" s="1"/>
  <c r="V105" i="31"/>
  <c r="W105" i="31" s="1"/>
  <c r="T105" i="31"/>
  <c r="U105" i="31" s="1"/>
  <c r="R105" i="31"/>
  <c r="S105" i="31" s="1"/>
  <c r="P105" i="31"/>
  <c r="Q105" i="31" s="1"/>
  <c r="N105" i="31"/>
  <c r="O105" i="31" s="1"/>
  <c r="L105" i="31"/>
  <c r="M105" i="31" s="1"/>
  <c r="J105" i="31"/>
  <c r="K105" i="31" s="1"/>
  <c r="AY104" i="31"/>
  <c r="AZ104" i="31" s="1"/>
  <c r="AR104" i="31"/>
  <c r="AO104" i="31"/>
  <c r="AM104" i="31"/>
  <c r="AL104" i="31"/>
  <c r="AJ104" i="31"/>
  <c r="AE104" i="31"/>
  <c r="AF104" i="31" s="1"/>
  <c r="AC104" i="31"/>
  <c r="AB104" i="31"/>
  <c r="X104" i="31"/>
  <c r="Y104" i="31" s="1"/>
  <c r="V104" i="31"/>
  <c r="W104" i="31" s="1"/>
  <c r="T104" i="31"/>
  <c r="U104" i="31" s="1"/>
  <c r="R104" i="31"/>
  <c r="S104" i="31" s="1"/>
  <c r="P104" i="31"/>
  <c r="Q104" i="31" s="1"/>
  <c r="N104" i="31"/>
  <c r="O104" i="31" s="1"/>
  <c r="L104" i="31"/>
  <c r="M104" i="31" s="1"/>
  <c r="J104" i="31"/>
  <c r="K104" i="31" s="1"/>
  <c r="AY103" i="31"/>
  <c r="AZ103" i="31" s="1"/>
  <c r="AR103" i="31"/>
  <c r="AO103" i="31"/>
  <c r="AM103" i="31"/>
  <c r="AL103" i="31"/>
  <c r="AJ103" i="31"/>
  <c r="AE103" i="31"/>
  <c r="AF103" i="31" s="1"/>
  <c r="AC103" i="31"/>
  <c r="AB103" i="31"/>
  <c r="X103" i="31"/>
  <c r="Y103" i="31" s="1"/>
  <c r="V103" i="31"/>
  <c r="W103" i="31" s="1"/>
  <c r="T103" i="31"/>
  <c r="U103" i="31" s="1"/>
  <c r="R103" i="31"/>
  <c r="S103" i="31" s="1"/>
  <c r="P103" i="31"/>
  <c r="Q103" i="31" s="1"/>
  <c r="N103" i="31"/>
  <c r="O103" i="31" s="1"/>
  <c r="L103" i="31"/>
  <c r="M103" i="31" s="1"/>
  <c r="J103" i="31"/>
  <c r="K103" i="31" s="1"/>
  <c r="AY102" i="31"/>
  <c r="AZ102" i="31" s="1"/>
  <c r="AR102" i="31"/>
  <c r="AO102" i="31"/>
  <c r="AM102" i="31"/>
  <c r="AL102" i="31"/>
  <c r="AJ102" i="31"/>
  <c r="AE102" i="31"/>
  <c r="AF102" i="31" s="1"/>
  <c r="AC102" i="31"/>
  <c r="AB102" i="31"/>
  <c r="X102" i="31"/>
  <c r="Y102" i="31" s="1"/>
  <c r="V102" i="31"/>
  <c r="W102" i="31" s="1"/>
  <c r="T102" i="31"/>
  <c r="U102" i="31" s="1"/>
  <c r="R102" i="31"/>
  <c r="S102" i="31" s="1"/>
  <c r="P102" i="31"/>
  <c r="Q102" i="31" s="1"/>
  <c r="N102" i="31"/>
  <c r="O102" i="31" s="1"/>
  <c r="L102" i="31"/>
  <c r="M102" i="31" s="1"/>
  <c r="J102" i="31"/>
  <c r="K102" i="31" s="1"/>
  <c r="AY101" i="31"/>
  <c r="AZ101" i="31" s="1"/>
  <c r="AR101" i="31"/>
  <c r="AO101" i="31"/>
  <c r="AM101" i="31"/>
  <c r="AL101" i="31"/>
  <c r="AJ101" i="31"/>
  <c r="AE101" i="31"/>
  <c r="AF101" i="31" s="1"/>
  <c r="AC101" i="31"/>
  <c r="AB101" i="31"/>
  <c r="X101" i="31"/>
  <c r="Y101" i="31" s="1"/>
  <c r="V101" i="31"/>
  <c r="W101" i="31" s="1"/>
  <c r="T101" i="31"/>
  <c r="U101" i="31" s="1"/>
  <c r="R101" i="31"/>
  <c r="S101" i="31" s="1"/>
  <c r="P101" i="31"/>
  <c r="Q101" i="31" s="1"/>
  <c r="N101" i="31"/>
  <c r="O101" i="31" s="1"/>
  <c r="L101" i="31"/>
  <c r="M101" i="31" s="1"/>
  <c r="J101" i="31"/>
  <c r="K101" i="31" s="1"/>
  <c r="AY100" i="31"/>
  <c r="AZ100" i="31" s="1"/>
  <c r="AR100" i="31"/>
  <c r="AO100" i="31"/>
  <c r="AM100" i="31"/>
  <c r="AL100" i="31"/>
  <c r="AJ100" i="31"/>
  <c r="AE100" i="31"/>
  <c r="AF100" i="31" s="1"/>
  <c r="AC100" i="31"/>
  <c r="AB100" i="31"/>
  <c r="X100" i="31"/>
  <c r="Y100" i="31" s="1"/>
  <c r="V100" i="31"/>
  <c r="W100" i="31" s="1"/>
  <c r="T100" i="31"/>
  <c r="U100" i="31" s="1"/>
  <c r="R100" i="31"/>
  <c r="S100" i="31" s="1"/>
  <c r="P100" i="31"/>
  <c r="Q100" i="31" s="1"/>
  <c r="N100" i="31"/>
  <c r="O100" i="31" s="1"/>
  <c r="L100" i="31"/>
  <c r="M100" i="31" s="1"/>
  <c r="J100" i="31"/>
  <c r="K100" i="31" s="1"/>
  <c r="AY99" i="31"/>
  <c r="AZ99" i="31" s="1"/>
  <c r="AR99" i="31"/>
  <c r="AO99" i="31"/>
  <c r="AM99" i="31"/>
  <c r="AL99" i="31"/>
  <c r="AJ99" i="31"/>
  <c r="AE99" i="31"/>
  <c r="AF99" i="31" s="1"/>
  <c r="AC99" i="31"/>
  <c r="AB99" i="31"/>
  <c r="X99" i="31"/>
  <c r="Y99" i="31" s="1"/>
  <c r="V99" i="31"/>
  <c r="W99" i="31" s="1"/>
  <c r="T99" i="31"/>
  <c r="U99" i="31" s="1"/>
  <c r="R99" i="31"/>
  <c r="S99" i="31" s="1"/>
  <c r="P99" i="31"/>
  <c r="Q99" i="31" s="1"/>
  <c r="N99" i="31"/>
  <c r="O99" i="31" s="1"/>
  <c r="L99" i="31"/>
  <c r="M99" i="31" s="1"/>
  <c r="J99" i="31"/>
  <c r="K99" i="31" s="1"/>
  <c r="AY98" i="31"/>
  <c r="AZ98" i="31" s="1"/>
  <c r="AR98" i="31"/>
  <c r="AO98" i="31"/>
  <c r="AM98" i="31"/>
  <c r="AL98" i="31"/>
  <c r="AJ98" i="31"/>
  <c r="AE98" i="31"/>
  <c r="AF98" i="31" s="1"/>
  <c r="AC98" i="31"/>
  <c r="AB98" i="31"/>
  <c r="X98" i="31"/>
  <c r="Y98" i="31" s="1"/>
  <c r="V98" i="31"/>
  <c r="W98" i="31" s="1"/>
  <c r="T98" i="31"/>
  <c r="U98" i="31" s="1"/>
  <c r="R98" i="31"/>
  <c r="S98" i="31" s="1"/>
  <c r="P98" i="31"/>
  <c r="Q98" i="31" s="1"/>
  <c r="N98" i="31"/>
  <c r="O98" i="31" s="1"/>
  <c r="L98" i="31"/>
  <c r="M98" i="31" s="1"/>
  <c r="J98" i="31"/>
  <c r="K98" i="31" s="1"/>
  <c r="AY97" i="31"/>
  <c r="AZ97" i="31" s="1"/>
  <c r="AR97" i="31"/>
  <c r="AO97" i="31"/>
  <c r="AM97" i="31"/>
  <c r="AL97" i="31"/>
  <c r="AJ97" i="31"/>
  <c r="AE97" i="31"/>
  <c r="AF97" i="31" s="1"/>
  <c r="AC97" i="31"/>
  <c r="AB97" i="31"/>
  <c r="X97" i="31"/>
  <c r="Y97" i="31" s="1"/>
  <c r="V97" i="31"/>
  <c r="W97" i="31" s="1"/>
  <c r="T97" i="31"/>
  <c r="U97" i="31" s="1"/>
  <c r="R97" i="31"/>
  <c r="S97" i="31" s="1"/>
  <c r="P97" i="31"/>
  <c r="Q97" i="31" s="1"/>
  <c r="N97" i="31"/>
  <c r="O97" i="31" s="1"/>
  <c r="L97" i="31"/>
  <c r="M97" i="31" s="1"/>
  <c r="J97" i="31"/>
  <c r="K97" i="31" s="1"/>
  <c r="AY96" i="31"/>
  <c r="AZ96" i="31" s="1"/>
  <c r="AR96" i="31"/>
  <c r="AO96" i="31"/>
  <c r="AM96" i="31"/>
  <c r="AL96" i="31"/>
  <c r="AJ96" i="31"/>
  <c r="AE96" i="31"/>
  <c r="AF96" i="31" s="1"/>
  <c r="AC96" i="31"/>
  <c r="AB96" i="31"/>
  <c r="X96" i="31"/>
  <c r="Y96" i="31" s="1"/>
  <c r="V96" i="31"/>
  <c r="W96" i="31" s="1"/>
  <c r="T96" i="31"/>
  <c r="U96" i="31" s="1"/>
  <c r="R96" i="31"/>
  <c r="S96" i="31" s="1"/>
  <c r="P96" i="31"/>
  <c r="Q96" i="31" s="1"/>
  <c r="N96" i="31"/>
  <c r="O96" i="31" s="1"/>
  <c r="L96" i="31"/>
  <c r="M96" i="31" s="1"/>
  <c r="J96" i="31"/>
  <c r="K96" i="31" s="1"/>
  <c r="AY95" i="31"/>
  <c r="AZ95" i="31" s="1"/>
  <c r="AR95" i="31"/>
  <c r="AO95" i="31"/>
  <c r="AM95" i="31"/>
  <c r="AL95" i="31"/>
  <c r="AJ95" i="31"/>
  <c r="AE95" i="31"/>
  <c r="AF95" i="31" s="1"/>
  <c r="AC95" i="31"/>
  <c r="AB95" i="31"/>
  <c r="X95" i="31"/>
  <c r="Y95" i="31" s="1"/>
  <c r="V95" i="31"/>
  <c r="W95" i="31" s="1"/>
  <c r="T95" i="31"/>
  <c r="U95" i="31" s="1"/>
  <c r="R95" i="31"/>
  <c r="S95" i="31" s="1"/>
  <c r="P95" i="31"/>
  <c r="Q95" i="31" s="1"/>
  <c r="N95" i="31"/>
  <c r="O95" i="31" s="1"/>
  <c r="L95" i="31"/>
  <c r="M95" i="31" s="1"/>
  <c r="J95" i="31"/>
  <c r="K95" i="31" s="1"/>
  <c r="AY94" i="31"/>
  <c r="AZ94" i="31" s="1"/>
  <c r="AR94" i="31"/>
  <c r="AO94" i="31"/>
  <c r="AM94" i="31"/>
  <c r="AL94" i="31"/>
  <c r="AJ94" i="31"/>
  <c r="AE94" i="31"/>
  <c r="AF94" i="31" s="1"/>
  <c r="AC94" i="31"/>
  <c r="AB94" i="31"/>
  <c r="X94" i="31"/>
  <c r="Y94" i="31" s="1"/>
  <c r="V94" i="31"/>
  <c r="W94" i="31" s="1"/>
  <c r="T94" i="31"/>
  <c r="U94" i="31" s="1"/>
  <c r="R94" i="31"/>
  <c r="S94" i="31" s="1"/>
  <c r="P94" i="31"/>
  <c r="Q94" i="31" s="1"/>
  <c r="N94" i="31"/>
  <c r="O94" i="31" s="1"/>
  <c r="L94" i="31"/>
  <c r="M94" i="31" s="1"/>
  <c r="J94" i="31"/>
  <c r="K94" i="31" s="1"/>
  <c r="AY93" i="31"/>
  <c r="AZ93" i="31" s="1"/>
  <c r="AR93" i="31"/>
  <c r="AO93" i="31"/>
  <c r="AM93" i="31"/>
  <c r="AL93" i="31"/>
  <c r="AJ93" i="31"/>
  <c r="AE93" i="31"/>
  <c r="AF93" i="31" s="1"/>
  <c r="AC93" i="31"/>
  <c r="AB93" i="31"/>
  <c r="X93" i="31"/>
  <c r="Y93" i="31" s="1"/>
  <c r="V93" i="31"/>
  <c r="W93" i="31" s="1"/>
  <c r="T93" i="31"/>
  <c r="U93" i="31" s="1"/>
  <c r="R93" i="31"/>
  <c r="S93" i="31" s="1"/>
  <c r="P93" i="31"/>
  <c r="Q93" i="31" s="1"/>
  <c r="N93" i="31"/>
  <c r="O93" i="31" s="1"/>
  <c r="L93" i="31"/>
  <c r="M93" i="31" s="1"/>
  <c r="J93" i="31"/>
  <c r="K93" i="31" s="1"/>
  <c r="AY92" i="31"/>
  <c r="AZ92" i="31" s="1"/>
  <c r="AR92" i="31"/>
  <c r="AO92" i="31"/>
  <c r="AM92" i="31"/>
  <c r="AL92" i="31"/>
  <c r="AJ92" i="31"/>
  <c r="AE92" i="31"/>
  <c r="AF92" i="31" s="1"/>
  <c r="AC92" i="31"/>
  <c r="AB92" i="31"/>
  <c r="X92" i="31"/>
  <c r="Y92" i="31" s="1"/>
  <c r="V92" i="31"/>
  <c r="W92" i="31" s="1"/>
  <c r="T92" i="31"/>
  <c r="U92" i="31" s="1"/>
  <c r="R92" i="31"/>
  <c r="S92" i="31" s="1"/>
  <c r="P92" i="31"/>
  <c r="Q92" i="31" s="1"/>
  <c r="N92" i="31"/>
  <c r="O92" i="31" s="1"/>
  <c r="L92" i="31"/>
  <c r="M92" i="31" s="1"/>
  <c r="J92" i="31"/>
  <c r="K92" i="31" s="1"/>
  <c r="AY91" i="31"/>
  <c r="AZ91" i="31" s="1"/>
  <c r="AR91" i="31"/>
  <c r="AO91" i="31"/>
  <c r="AM91" i="31"/>
  <c r="AL91" i="31"/>
  <c r="AJ91" i="31"/>
  <c r="AE91" i="31"/>
  <c r="AF91" i="31" s="1"/>
  <c r="AC91" i="31"/>
  <c r="AB91" i="31"/>
  <c r="X91" i="31"/>
  <c r="Y91" i="31" s="1"/>
  <c r="V91" i="31"/>
  <c r="W91" i="31" s="1"/>
  <c r="T91" i="31"/>
  <c r="U91" i="31" s="1"/>
  <c r="R91" i="31"/>
  <c r="S91" i="31" s="1"/>
  <c r="P91" i="31"/>
  <c r="Q91" i="31" s="1"/>
  <c r="N91" i="31"/>
  <c r="O91" i="31" s="1"/>
  <c r="L91" i="31"/>
  <c r="M91" i="31" s="1"/>
  <c r="J91" i="31"/>
  <c r="K91" i="31" s="1"/>
  <c r="AY90" i="31"/>
  <c r="AZ90" i="31" s="1"/>
  <c r="AR90" i="31"/>
  <c r="AO90" i="31"/>
  <c r="AM90" i="31"/>
  <c r="AL90" i="31"/>
  <c r="AJ90" i="31"/>
  <c r="AE90" i="31"/>
  <c r="AF90" i="31" s="1"/>
  <c r="AC90" i="31"/>
  <c r="AB90" i="31"/>
  <c r="X90" i="31"/>
  <c r="Y90" i="31" s="1"/>
  <c r="V90" i="31"/>
  <c r="W90" i="31" s="1"/>
  <c r="T90" i="31"/>
  <c r="U90" i="31" s="1"/>
  <c r="R90" i="31"/>
  <c r="S90" i="31" s="1"/>
  <c r="P90" i="31"/>
  <c r="Q90" i="31" s="1"/>
  <c r="N90" i="31"/>
  <c r="O90" i="31" s="1"/>
  <c r="L90" i="31"/>
  <c r="M90" i="31" s="1"/>
  <c r="J90" i="31"/>
  <c r="K90" i="31" s="1"/>
  <c r="AY89" i="31"/>
  <c r="AZ89" i="31" s="1"/>
  <c r="AR89" i="31"/>
  <c r="AO89" i="31"/>
  <c r="AM89" i="31"/>
  <c r="AL89" i="31"/>
  <c r="AJ89" i="31"/>
  <c r="AE89" i="31"/>
  <c r="AF89" i="31" s="1"/>
  <c r="AC89" i="31"/>
  <c r="AB89" i="31"/>
  <c r="X89" i="31"/>
  <c r="Y89" i="31" s="1"/>
  <c r="V89" i="31"/>
  <c r="W89" i="31" s="1"/>
  <c r="T89" i="31"/>
  <c r="U89" i="31" s="1"/>
  <c r="R89" i="31"/>
  <c r="S89" i="31" s="1"/>
  <c r="P89" i="31"/>
  <c r="Q89" i="31" s="1"/>
  <c r="N89" i="31"/>
  <c r="O89" i="31" s="1"/>
  <c r="L89" i="31"/>
  <c r="M89" i="31" s="1"/>
  <c r="J89" i="31"/>
  <c r="K89" i="31" s="1"/>
  <c r="AY88" i="31"/>
  <c r="AZ88" i="31" s="1"/>
  <c r="AR88" i="31"/>
  <c r="AO88" i="31"/>
  <c r="AM88" i="31"/>
  <c r="AL88" i="31"/>
  <c r="AJ88" i="31"/>
  <c r="AE88" i="31"/>
  <c r="AF88" i="31" s="1"/>
  <c r="AC88" i="31"/>
  <c r="AB88" i="31"/>
  <c r="X88" i="31"/>
  <c r="Y88" i="31" s="1"/>
  <c r="V88" i="31"/>
  <c r="W88" i="31" s="1"/>
  <c r="T88" i="31"/>
  <c r="U88" i="31" s="1"/>
  <c r="R88" i="31"/>
  <c r="S88" i="31" s="1"/>
  <c r="P88" i="31"/>
  <c r="Q88" i="31" s="1"/>
  <c r="N88" i="31"/>
  <c r="O88" i="31" s="1"/>
  <c r="L88" i="31"/>
  <c r="M88" i="31" s="1"/>
  <c r="J88" i="31"/>
  <c r="K88" i="31" s="1"/>
  <c r="AY87" i="31"/>
  <c r="AZ87" i="31" s="1"/>
  <c r="AR87" i="31"/>
  <c r="AO87" i="31"/>
  <c r="AM87" i="31"/>
  <c r="AL87" i="31"/>
  <c r="AJ87" i="31"/>
  <c r="AE87" i="31"/>
  <c r="AF87" i="31" s="1"/>
  <c r="AC87" i="31"/>
  <c r="AB87" i="31"/>
  <c r="X87" i="31"/>
  <c r="Y87" i="31" s="1"/>
  <c r="V87" i="31"/>
  <c r="W87" i="31" s="1"/>
  <c r="T87" i="31"/>
  <c r="U87" i="31" s="1"/>
  <c r="R87" i="31"/>
  <c r="S87" i="31" s="1"/>
  <c r="P87" i="31"/>
  <c r="Q87" i="31" s="1"/>
  <c r="N87" i="31"/>
  <c r="O87" i="31" s="1"/>
  <c r="L87" i="31"/>
  <c r="M87" i="31" s="1"/>
  <c r="J87" i="31"/>
  <c r="K87" i="31" s="1"/>
  <c r="AY86" i="31"/>
  <c r="AZ86" i="31" s="1"/>
  <c r="AR86" i="31"/>
  <c r="AO86" i="31"/>
  <c r="AM86" i="31"/>
  <c r="AL86" i="31"/>
  <c r="AJ86" i="31"/>
  <c r="AE86" i="31"/>
  <c r="AF86" i="31" s="1"/>
  <c r="AC86" i="31"/>
  <c r="AB86" i="31"/>
  <c r="X86" i="31"/>
  <c r="Y86" i="31" s="1"/>
  <c r="V86" i="31"/>
  <c r="W86" i="31" s="1"/>
  <c r="T86" i="31"/>
  <c r="U86" i="31" s="1"/>
  <c r="R86" i="31"/>
  <c r="S86" i="31" s="1"/>
  <c r="P86" i="31"/>
  <c r="Q86" i="31" s="1"/>
  <c r="N86" i="31"/>
  <c r="O86" i="31" s="1"/>
  <c r="L86" i="31"/>
  <c r="M86" i="31" s="1"/>
  <c r="J86" i="31"/>
  <c r="K86" i="31" s="1"/>
  <c r="AY85" i="31"/>
  <c r="AZ85" i="31" s="1"/>
  <c r="AR85" i="31"/>
  <c r="AO85" i="31"/>
  <c r="AM85" i="31"/>
  <c r="AL85" i="31"/>
  <c r="AJ85" i="31"/>
  <c r="AE85" i="31"/>
  <c r="AF85" i="31" s="1"/>
  <c r="AC85" i="31"/>
  <c r="AB85" i="31"/>
  <c r="X85" i="31"/>
  <c r="Y85" i="31" s="1"/>
  <c r="V85" i="31"/>
  <c r="W85" i="31" s="1"/>
  <c r="T85" i="31"/>
  <c r="U85" i="31" s="1"/>
  <c r="R85" i="31"/>
  <c r="S85" i="31" s="1"/>
  <c r="P85" i="31"/>
  <c r="Q85" i="31" s="1"/>
  <c r="N85" i="31"/>
  <c r="O85" i="31" s="1"/>
  <c r="L85" i="31"/>
  <c r="M85" i="31" s="1"/>
  <c r="J85" i="31"/>
  <c r="K85" i="31" s="1"/>
  <c r="AY84" i="31"/>
  <c r="AZ84" i="31" s="1"/>
  <c r="AR84" i="31"/>
  <c r="AO84" i="31"/>
  <c r="AM84" i="31"/>
  <c r="AL84" i="31"/>
  <c r="AJ84" i="31"/>
  <c r="AE84" i="31"/>
  <c r="AF84" i="31" s="1"/>
  <c r="AC84" i="31"/>
  <c r="AB84" i="31"/>
  <c r="X84" i="31"/>
  <c r="Y84" i="31" s="1"/>
  <c r="V84" i="31"/>
  <c r="W84" i="31" s="1"/>
  <c r="T84" i="31"/>
  <c r="U84" i="31" s="1"/>
  <c r="R84" i="31"/>
  <c r="S84" i="31" s="1"/>
  <c r="P84" i="31"/>
  <c r="Q84" i="31" s="1"/>
  <c r="N84" i="31"/>
  <c r="O84" i="31" s="1"/>
  <c r="L84" i="31"/>
  <c r="M84" i="31" s="1"/>
  <c r="J84" i="31"/>
  <c r="K84" i="31" s="1"/>
  <c r="AY83" i="31"/>
  <c r="AZ83" i="31" s="1"/>
  <c r="AR83" i="31"/>
  <c r="AO83" i="31"/>
  <c r="AM83" i="31"/>
  <c r="AL83" i="31"/>
  <c r="AJ83" i="31"/>
  <c r="AE83" i="31"/>
  <c r="AF83" i="31" s="1"/>
  <c r="AC83" i="31"/>
  <c r="AB83" i="31"/>
  <c r="X83" i="31"/>
  <c r="Y83" i="31" s="1"/>
  <c r="V83" i="31"/>
  <c r="W83" i="31" s="1"/>
  <c r="T83" i="31"/>
  <c r="U83" i="31" s="1"/>
  <c r="R83" i="31"/>
  <c r="S83" i="31" s="1"/>
  <c r="P83" i="31"/>
  <c r="Q83" i="31" s="1"/>
  <c r="N83" i="31"/>
  <c r="O83" i="31" s="1"/>
  <c r="L83" i="31"/>
  <c r="M83" i="31" s="1"/>
  <c r="J83" i="31"/>
  <c r="K83" i="31" s="1"/>
  <c r="AY82" i="31"/>
  <c r="AZ82" i="31" s="1"/>
  <c r="AR82" i="31"/>
  <c r="AO82" i="31"/>
  <c r="AM82" i="31"/>
  <c r="AL82" i="31"/>
  <c r="AJ82" i="31"/>
  <c r="AE82" i="31"/>
  <c r="AF82" i="31" s="1"/>
  <c r="AC82" i="31"/>
  <c r="AB82" i="31"/>
  <c r="X82" i="31"/>
  <c r="Y82" i="31" s="1"/>
  <c r="V82" i="31"/>
  <c r="W82" i="31" s="1"/>
  <c r="T82" i="31"/>
  <c r="U82" i="31" s="1"/>
  <c r="R82" i="31"/>
  <c r="S82" i="31" s="1"/>
  <c r="P82" i="31"/>
  <c r="Q82" i="31" s="1"/>
  <c r="N82" i="31"/>
  <c r="O82" i="31" s="1"/>
  <c r="L82" i="31"/>
  <c r="M82" i="31" s="1"/>
  <c r="J82" i="31"/>
  <c r="K82" i="31" s="1"/>
  <c r="AY81" i="31"/>
  <c r="AZ81" i="31" s="1"/>
  <c r="AR81" i="31"/>
  <c r="AO81" i="31"/>
  <c r="AM81" i="31"/>
  <c r="AL81" i="31"/>
  <c r="AJ81" i="31"/>
  <c r="AE81" i="31"/>
  <c r="AF81" i="31" s="1"/>
  <c r="AC81" i="31"/>
  <c r="AB81" i="31"/>
  <c r="X81" i="31"/>
  <c r="Y81" i="31" s="1"/>
  <c r="V81" i="31"/>
  <c r="W81" i="31" s="1"/>
  <c r="T81" i="31"/>
  <c r="U81" i="31" s="1"/>
  <c r="R81" i="31"/>
  <c r="S81" i="31" s="1"/>
  <c r="P81" i="31"/>
  <c r="Q81" i="31" s="1"/>
  <c r="N81" i="31"/>
  <c r="O81" i="31" s="1"/>
  <c r="L81" i="31"/>
  <c r="M81" i="31" s="1"/>
  <c r="J81" i="31"/>
  <c r="K81" i="31" s="1"/>
  <c r="AY80" i="31"/>
  <c r="AZ80" i="31" s="1"/>
  <c r="AR80" i="31"/>
  <c r="AO80" i="31"/>
  <c r="AM80" i="31"/>
  <c r="AL80" i="31"/>
  <c r="AJ80" i="31"/>
  <c r="AE80" i="31"/>
  <c r="AF80" i="31" s="1"/>
  <c r="AC80" i="31"/>
  <c r="AB80" i="31"/>
  <c r="X80" i="31"/>
  <c r="Y80" i="31" s="1"/>
  <c r="V80" i="31"/>
  <c r="W80" i="31" s="1"/>
  <c r="T80" i="31"/>
  <c r="U80" i="31" s="1"/>
  <c r="R80" i="31"/>
  <c r="S80" i="31" s="1"/>
  <c r="P80" i="31"/>
  <c r="Q80" i="31" s="1"/>
  <c r="N80" i="31"/>
  <c r="O80" i="31" s="1"/>
  <c r="L80" i="31"/>
  <c r="M80" i="31" s="1"/>
  <c r="J80" i="31"/>
  <c r="K80" i="31" s="1"/>
  <c r="AY79" i="31"/>
  <c r="AZ79" i="31" s="1"/>
  <c r="AR79" i="31"/>
  <c r="AO79" i="31"/>
  <c r="AM79" i="31"/>
  <c r="AL79" i="31"/>
  <c r="AJ79" i="31"/>
  <c r="AE79" i="31"/>
  <c r="AF79" i="31" s="1"/>
  <c r="AC79" i="31"/>
  <c r="AB79" i="31"/>
  <c r="X79" i="31"/>
  <c r="Y79" i="31" s="1"/>
  <c r="V79" i="31"/>
  <c r="W79" i="31" s="1"/>
  <c r="T79" i="31"/>
  <c r="U79" i="31" s="1"/>
  <c r="R79" i="31"/>
  <c r="S79" i="31" s="1"/>
  <c r="P79" i="31"/>
  <c r="Q79" i="31" s="1"/>
  <c r="N79" i="31"/>
  <c r="O79" i="31" s="1"/>
  <c r="L79" i="31"/>
  <c r="M79" i="31" s="1"/>
  <c r="J79" i="31"/>
  <c r="K79" i="31" s="1"/>
  <c r="AY78" i="31"/>
  <c r="AZ78" i="31" s="1"/>
  <c r="AR78" i="31"/>
  <c r="AO78" i="31"/>
  <c r="AM78" i="31"/>
  <c r="AL78" i="31"/>
  <c r="AJ78" i="31"/>
  <c r="AE78" i="31"/>
  <c r="AF78" i="31" s="1"/>
  <c r="AC78" i="31"/>
  <c r="AB78" i="31"/>
  <c r="X78" i="31"/>
  <c r="Y78" i="31" s="1"/>
  <c r="V78" i="31"/>
  <c r="W78" i="31" s="1"/>
  <c r="T78" i="31"/>
  <c r="U78" i="31" s="1"/>
  <c r="R78" i="31"/>
  <c r="S78" i="31" s="1"/>
  <c r="P78" i="31"/>
  <c r="Q78" i="31" s="1"/>
  <c r="N78" i="31"/>
  <c r="O78" i="31" s="1"/>
  <c r="L78" i="31"/>
  <c r="M78" i="31" s="1"/>
  <c r="J78" i="31"/>
  <c r="K78" i="31" s="1"/>
  <c r="AY77" i="31"/>
  <c r="AZ77" i="31" s="1"/>
  <c r="AR77" i="31"/>
  <c r="AO77" i="31"/>
  <c r="AM77" i="31"/>
  <c r="AL77" i="31"/>
  <c r="AJ77" i="31"/>
  <c r="AE77" i="31"/>
  <c r="AF77" i="31" s="1"/>
  <c r="AC77" i="31"/>
  <c r="AB77" i="31"/>
  <c r="X77" i="31"/>
  <c r="Y77" i="31" s="1"/>
  <c r="V77" i="31"/>
  <c r="W77" i="31" s="1"/>
  <c r="T77" i="31"/>
  <c r="U77" i="31" s="1"/>
  <c r="R77" i="31"/>
  <c r="S77" i="31" s="1"/>
  <c r="P77" i="31"/>
  <c r="Q77" i="31" s="1"/>
  <c r="N77" i="31"/>
  <c r="O77" i="31" s="1"/>
  <c r="L77" i="31"/>
  <c r="M77" i="31" s="1"/>
  <c r="J77" i="31"/>
  <c r="K77" i="31" s="1"/>
  <c r="AY76" i="31"/>
  <c r="AZ76" i="31" s="1"/>
  <c r="AR76" i="31"/>
  <c r="AO76" i="31"/>
  <c r="AM76" i="31"/>
  <c r="AL76" i="31"/>
  <c r="AJ76" i="31"/>
  <c r="AE76" i="31"/>
  <c r="AF76" i="31" s="1"/>
  <c r="AC76" i="31"/>
  <c r="AB76" i="31"/>
  <c r="X76" i="31"/>
  <c r="Y76" i="31" s="1"/>
  <c r="V76" i="31"/>
  <c r="W76" i="31" s="1"/>
  <c r="T76" i="31"/>
  <c r="U76" i="31" s="1"/>
  <c r="R76" i="31"/>
  <c r="S76" i="31" s="1"/>
  <c r="P76" i="31"/>
  <c r="Q76" i="31" s="1"/>
  <c r="N76" i="31"/>
  <c r="O76" i="31" s="1"/>
  <c r="L76" i="31"/>
  <c r="M76" i="31" s="1"/>
  <c r="J76" i="31"/>
  <c r="K76" i="31" s="1"/>
  <c r="AY75" i="31"/>
  <c r="AZ75" i="31" s="1"/>
  <c r="AR75" i="31"/>
  <c r="AO75" i="31"/>
  <c r="AM75" i="31"/>
  <c r="AL75" i="31"/>
  <c r="AJ75" i="31"/>
  <c r="AE75" i="31"/>
  <c r="AF75" i="31" s="1"/>
  <c r="AC75" i="31"/>
  <c r="AB75" i="31"/>
  <c r="X75" i="31"/>
  <c r="Y75" i="31" s="1"/>
  <c r="V75" i="31"/>
  <c r="W75" i="31" s="1"/>
  <c r="T75" i="31"/>
  <c r="U75" i="31" s="1"/>
  <c r="R75" i="31"/>
  <c r="S75" i="31" s="1"/>
  <c r="P75" i="31"/>
  <c r="Q75" i="31" s="1"/>
  <c r="N75" i="31"/>
  <c r="O75" i="31" s="1"/>
  <c r="L75" i="31"/>
  <c r="M75" i="31" s="1"/>
  <c r="J75" i="31"/>
  <c r="K75" i="31" s="1"/>
  <c r="AY74" i="31"/>
  <c r="AZ74" i="31" s="1"/>
  <c r="AR74" i="31"/>
  <c r="AO74" i="31"/>
  <c r="AM74" i="31"/>
  <c r="AL74" i="31"/>
  <c r="AJ74" i="31"/>
  <c r="AE74" i="31"/>
  <c r="AF74" i="31" s="1"/>
  <c r="AC74" i="31"/>
  <c r="AB74" i="31"/>
  <c r="X74" i="31"/>
  <c r="Y74" i="31" s="1"/>
  <c r="V74" i="31"/>
  <c r="W74" i="31" s="1"/>
  <c r="T74" i="31"/>
  <c r="U74" i="31" s="1"/>
  <c r="R74" i="31"/>
  <c r="S74" i="31" s="1"/>
  <c r="P74" i="31"/>
  <c r="Q74" i="31" s="1"/>
  <c r="N74" i="31"/>
  <c r="O74" i="31" s="1"/>
  <c r="L74" i="31"/>
  <c r="M74" i="31" s="1"/>
  <c r="J74" i="31"/>
  <c r="K74" i="31" s="1"/>
  <c r="AY73" i="31"/>
  <c r="AZ73" i="31" s="1"/>
  <c r="AR73" i="31"/>
  <c r="AO73" i="31"/>
  <c r="AM73" i="31"/>
  <c r="AL73" i="31"/>
  <c r="AJ73" i="31"/>
  <c r="AE73" i="31"/>
  <c r="AF73" i="31" s="1"/>
  <c r="AC73" i="31"/>
  <c r="AB73" i="31"/>
  <c r="X73" i="31"/>
  <c r="Y73" i="31" s="1"/>
  <c r="V73" i="31"/>
  <c r="W73" i="31" s="1"/>
  <c r="T73" i="31"/>
  <c r="U73" i="31" s="1"/>
  <c r="R73" i="31"/>
  <c r="S73" i="31" s="1"/>
  <c r="P73" i="31"/>
  <c r="Q73" i="31" s="1"/>
  <c r="N73" i="31"/>
  <c r="O73" i="31" s="1"/>
  <c r="L73" i="31"/>
  <c r="M73" i="31" s="1"/>
  <c r="J73" i="31"/>
  <c r="K73" i="31" s="1"/>
  <c r="AY72" i="31"/>
  <c r="AZ72" i="31" s="1"/>
  <c r="AR72" i="31"/>
  <c r="AO72" i="31"/>
  <c r="AM72" i="31"/>
  <c r="AL72" i="31"/>
  <c r="AJ72" i="31"/>
  <c r="AE72" i="31"/>
  <c r="AF72" i="31" s="1"/>
  <c r="AC72" i="31"/>
  <c r="AB72" i="31"/>
  <c r="X72" i="31"/>
  <c r="Y72" i="31" s="1"/>
  <c r="V72" i="31"/>
  <c r="W72" i="31" s="1"/>
  <c r="T72" i="31"/>
  <c r="U72" i="31" s="1"/>
  <c r="R72" i="31"/>
  <c r="S72" i="31" s="1"/>
  <c r="P72" i="31"/>
  <c r="Q72" i="31" s="1"/>
  <c r="N72" i="31"/>
  <c r="O72" i="31" s="1"/>
  <c r="L72" i="31"/>
  <c r="M72" i="31" s="1"/>
  <c r="J72" i="31"/>
  <c r="K72" i="31" s="1"/>
  <c r="AY71" i="31"/>
  <c r="AZ71" i="31" s="1"/>
  <c r="AR71" i="31"/>
  <c r="AO71" i="31"/>
  <c r="AM71" i="31"/>
  <c r="AL71" i="31"/>
  <c r="AJ71" i="31"/>
  <c r="AE71" i="31"/>
  <c r="AF71" i="31" s="1"/>
  <c r="AC71" i="31"/>
  <c r="AB71" i="31"/>
  <c r="X71" i="31"/>
  <c r="Y71" i="31" s="1"/>
  <c r="V71" i="31"/>
  <c r="W71" i="31" s="1"/>
  <c r="T71" i="31"/>
  <c r="U71" i="31" s="1"/>
  <c r="R71" i="31"/>
  <c r="S71" i="31" s="1"/>
  <c r="P71" i="31"/>
  <c r="Q71" i="31" s="1"/>
  <c r="N71" i="31"/>
  <c r="O71" i="31" s="1"/>
  <c r="L71" i="31"/>
  <c r="M71" i="31" s="1"/>
  <c r="J71" i="31"/>
  <c r="K71" i="31" s="1"/>
  <c r="AY70" i="31"/>
  <c r="AZ70" i="31" s="1"/>
  <c r="AR70" i="31"/>
  <c r="AO70" i="31"/>
  <c r="AM70" i="31"/>
  <c r="AL70" i="31"/>
  <c r="AJ70" i="31"/>
  <c r="AE70" i="31"/>
  <c r="AF70" i="31" s="1"/>
  <c r="AC70" i="31"/>
  <c r="AB70" i="31"/>
  <c r="X70" i="31"/>
  <c r="Y70" i="31" s="1"/>
  <c r="V70" i="31"/>
  <c r="W70" i="31" s="1"/>
  <c r="T70" i="31"/>
  <c r="U70" i="31" s="1"/>
  <c r="R70" i="31"/>
  <c r="S70" i="31" s="1"/>
  <c r="P70" i="31"/>
  <c r="Q70" i="31" s="1"/>
  <c r="N70" i="31"/>
  <c r="O70" i="31" s="1"/>
  <c r="L70" i="31"/>
  <c r="M70" i="31" s="1"/>
  <c r="J70" i="31"/>
  <c r="K70" i="31" s="1"/>
  <c r="AY69" i="31"/>
  <c r="AZ69" i="31" s="1"/>
  <c r="AR69" i="31"/>
  <c r="AO69" i="31"/>
  <c r="AM69" i="31"/>
  <c r="AL69" i="31"/>
  <c r="AJ69" i="31"/>
  <c r="AE69" i="31"/>
  <c r="AF69" i="31" s="1"/>
  <c r="AC69" i="31"/>
  <c r="AB69" i="31"/>
  <c r="X69" i="31"/>
  <c r="Y69" i="31" s="1"/>
  <c r="V69" i="31"/>
  <c r="W69" i="31" s="1"/>
  <c r="T69" i="31"/>
  <c r="U69" i="31" s="1"/>
  <c r="R69" i="31"/>
  <c r="S69" i="31" s="1"/>
  <c r="P69" i="31"/>
  <c r="Q69" i="31" s="1"/>
  <c r="N69" i="31"/>
  <c r="O69" i="31" s="1"/>
  <c r="L69" i="31"/>
  <c r="M69" i="31" s="1"/>
  <c r="J69" i="31"/>
  <c r="K69" i="31" s="1"/>
  <c r="AY68" i="31"/>
  <c r="AZ68" i="31" s="1"/>
  <c r="AR68" i="31"/>
  <c r="AO68" i="31"/>
  <c r="AM68" i="31"/>
  <c r="AL68" i="31"/>
  <c r="AJ68" i="31"/>
  <c r="AE68" i="31"/>
  <c r="AF68" i="31" s="1"/>
  <c r="AC68" i="31"/>
  <c r="AB68" i="31"/>
  <c r="X68" i="31"/>
  <c r="Y68" i="31" s="1"/>
  <c r="V68" i="31"/>
  <c r="W68" i="31" s="1"/>
  <c r="T68" i="31"/>
  <c r="U68" i="31" s="1"/>
  <c r="R68" i="31"/>
  <c r="S68" i="31" s="1"/>
  <c r="P68" i="31"/>
  <c r="Q68" i="31" s="1"/>
  <c r="N68" i="31"/>
  <c r="O68" i="31" s="1"/>
  <c r="L68" i="31"/>
  <c r="M68" i="31" s="1"/>
  <c r="J68" i="31"/>
  <c r="K68" i="31" s="1"/>
  <c r="AY67" i="31"/>
  <c r="AZ67" i="31" s="1"/>
  <c r="AR67" i="31"/>
  <c r="AO67" i="31"/>
  <c r="AM67" i="31"/>
  <c r="AL67" i="31"/>
  <c r="AJ67" i="31"/>
  <c r="AE67" i="31"/>
  <c r="AF67" i="31" s="1"/>
  <c r="AC67" i="31"/>
  <c r="AB67" i="31"/>
  <c r="X67" i="31"/>
  <c r="Y67" i="31" s="1"/>
  <c r="V67" i="31"/>
  <c r="W67" i="31" s="1"/>
  <c r="T67" i="31"/>
  <c r="U67" i="31" s="1"/>
  <c r="R67" i="31"/>
  <c r="S67" i="31" s="1"/>
  <c r="P67" i="31"/>
  <c r="Q67" i="31" s="1"/>
  <c r="N67" i="31"/>
  <c r="O67" i="31" s="1"/>
  <c r="L67" i="31"/>
  <c r="M67" i="31" s="1"/>
  <c r="J67" i="31"/>
  <c r="K67" i="31" s="1"/>
  <c r="AY66" i="31"/>
  <c r="AZ66" i="31" s="1"/>
  <c r="AR66" i="31"/>
  <c r="AO66" i="31"/>
  <c r="AM66" i="31"/>
  <c r="AL66" i="31"/>
  <c r="AJ66" i="31"/>
  <c r="AE66" i="31"/>
  <c r="AF66" i="31" s="1"/>
  <c r="AC66" i="31"/>
  <c r="AB66" i="31"/>
  <c r="X66" i="31"/>
  <c r="Y66" i="31" s="1"/>
  <c r="V66" i="31"/>
  <c r="W66" i="31" s="1"/>
  <c r="T66" i="31"/>
  <c r="U66" i="31" s="1"/>
  <c r="R66" i="31"/>
  <c r="S66" i="31" s="1"/>
  <c r="P66" i="31"/>
  <c r="Q66" i="31" s="1"/>
  <c r="N66" i="31"/>
  <c r="O66" i="31" s="1"/>
  <c r="L66" i="31"/>
  <c r="M66" i="31" s="1"/>
  <c r="J66" i="31"/>
  <c r="K66" i="31" s="1"/>
  <c r="AY65" i="31"/>
  <c r="AZ65" i="31" s="1"/>
  <c r="AR65" i="31"/>
  <c r="AO65" i="31"/>
  <c r="AM65" i="31"/>
  <c r="AL65" i="31"/>
  <c r="AJ65" i="31"/>
  <c r="AE65" i="31"/>
  <c r="AF65" i="31" s="1"/>
  <c r="AC65" i="31"/>
  <c r="AB65" i="31"/>
  <c r="X65" i="31"/>
  <c r="Y65" i="31" s="1"/>
  <c r="V65" i="31"/>
  <c r="W65" i="31" s="1"/>
  <c r="T65" i="31"/>
  <c r="U65" i="31" s="1"/>
  <c r="R65" i="31"/>
  <c r="S65" i="31" s="1"/>
  <c r="P65" i="31"/>
  <c r="Q65" i="31" s="1"/>
  <c r="N65" i="31"/>
  <c r="O65" i="31" s="1"/>
  <c r="L65" i="31"/>
  <c r="M65" i="31" s="1"/>
  <c r="J65" i="31"/>
  <c r="K65" i="31" s="1"/>
  <c r="AY64" i="31"/>
  <c r="AZ64" i="31" s="1"/>
  <c r="AR64" i="31"/>
  <c r="AO64" i="31"/>
  <c r="AM64" i="31"/>
  <c r="AL64" i="31"/>
  <c r="AJ64" i="31"/>
  <c r="AE64" i="31"/>
  <c r="AF64" i="31" s="1"/>
  <c r="AC64" i="31"/>
  <c r="AB64" i="31"/>
  <c r="X64" i="31"/>
  <c r="Y64" i="31" s="1"/>
  <c r="V64" i="31"/>
  <c r="W64" i="31" s="1"/>
  <c r="T64" i="31"/>
  <c r="U64" i="31" s="1"/>
  <c r="R64" i="31"/>
  <c r="S64" i="31" s="1"/>
  <c r="P64" i="31"/>
  <c r="Q64" i="31" s="1"/>
  <c r="N64" i="31"/>
  <c r="O64" i="31" s="1"/>
  <c r="L64" i="31"/>
  <c r="M64" i="31" s="1"/>
  <c r="J64" i="31"/>
  <c r="K64" i="31" s="1"/>
  <c r="AY63" i="31"/>
  <c r="AZ63" i="31" s="1"/>
  <c r="AR63" i="31"/>
  <c r="AO63" i="31"/>
  <c r="AM63" i="31"/>
  <c r="AL63" i="31"/>
  <c r="AJ63" i="31"/>
  <c r="AE63" i="31"/>
  <c r="AF63" i="31" s="1"/>
  <c r="AC63" i="31"/>
  <c r="AB63" i="31"/>
  <c r="X63" i="31"/>
  <c r="Y63" i="31" s="1"/>
  <c r="V63" i="31"/>
  <c r="W63" i="31" s="1"/>
  <c r="T63" i="31"/>
  <c r="U63" i="31" s="1"/>
  <c r="R63" i="31"/>
  <c r="S63" i="31" s="1"/>
  <c r="P63" i="31"/>
  <c r="Q63" i="31" s="1"/>
  <c r="N63" i="31"/>
  <c r="O63" i="31" s="1"/>
  <c r="L63" i="31"/>
  <c r="M63" i="31" s="1"/>
  <c r="J63" i="31"/>
  <c r="K63" i="31" s="1"/>
  <c r="AY62" i="31"/>
  <c r="AZ62" i="31" s="1"/>
  <c r="AR62" i="31"/>
  <c r="AO62" i="31"/>
  <c r="AM62" i="31"/>
  <c r="AL62" i="31"/>
  <c r="AJ62" i="31"/>
  <c r="AE62" i="31"/>
  <c r="AF62" i="31" s="1"/>
  <c r="AC62" i="31"/>
  <c r="AB62" i="31"/>
  <c r="X62" i="31"/>
  <c r="Y62" i="31" s="1"/>
  <c r="V62" i="31"/>
  <c r="W62" i="31" s="1"/>
  <c r="T62" i="31"/>
  <c r="U62" i="31" s="1"/>
  <c r="R62" i="31"/>
  <c r="S62" i="31" s="1"/>
  <c r="P62" i="31"/>
  <c r="Q62" i="31" s="1"/>
  <c r="N62" i="31"/>
  <c r="O62" i="31" s="1"/>
  <c r="L62" i="31"/>
  <c r="M62" i="31" s="1"/>
  <c r="J62" i="31"/>
  <c r="K62" i="31" s="1"/>
  <c r="AY61" i="31"/>
  <c r="AZ61" i="31" s="1"/>
  <c r="AR61" i="31"/>
  <c r="AO61" i="31"/>
  <c r="AM61" i="31"/>
  <c r="AL61" i="31"/>
  <c r="AJ61" i="31"/>
  <c r="AE61" i="31"/>
  <c r="AF61" i="31" s="1"/>
  <c r="AC61" i="31"/>
  <c r="AB61" i="31"/>
  <c r="X61" i="31"/>
  <c r="Y61" i="31" s="1"/>
  <c r="V61" i="31"/>
  <c r="W61" i="31" s="1"/>
  <c r="T61" i="31"/>
  <c r="U61" i="31" s="1"/>
  <c r="R61" i="31"/>
  <c r="S61" i="31" s="1"/>
  <c r="P61" i="31"/>
  <c r="Q61" i="31" s="1"/>
  <c r="N61" i="31"/>
  <c r="O61" i="31" s="1"/>
  <c r="L61" i="31"/>
  <c r="M61" i="31" s="1"/>
  <c r="J61" i="31"/>
  <c r="K61" i="31" s="1"/>
  <c r="AY60" i="31"/>
  <c r="AZ60" i="31" s="1"/>
  <c r="AR60" i="31"/>
  <c r="AO60" i="31"/>
  <c r="AM60" i="31"/>
  <c r="AL60" i="31"/>
  <c r="AJ60" i="31"/>
  <c r="AE60" i="31"/>
  <c r="AF60" i="31" s="1"/>
  <c r="AC60" i="31"/>
  <c r="AB60" i="31"/>
  <c r="X60" i="31"/>
  <c r="Y60" i="31" s="1"/>
  <c r="V60" i="31"/>
  <c r="W60" i="31" s="1"/>
  <c r="T60" i="31"/>
  <c r="U60" i="31" s="1"/>
  <c r="R60" i="31"/>
  <c r="S60" i="31" s="1"/>
  <c r="P60" i="31"/>
  <c r="Q60" i="31" s="1"/>
  <c r="N60" i="31"/>
  <c r="O60" i="31" s="1"/>
  <c r="L60" i="31"/>
  <c r="M60" i="31" s="1"/>
  <c r="J60" i="31"/>
  <c r="K60" i="31" s="1"/>
  <c r="AY59" i="31"/>
  <c r="AZ59" i="31" s="1"/>
  <c r="AR59" i="31"/>
  <c r="AO59" i="31"/>
  <c r="AM59" i="31"/>
  <c r="AL59" i="31"/>
  <c r="AJ59" i="31"/>
  <c r="AE59" i="31"/>
  <c r="AF59" i="31" s="1"/>
  <c r="AC59" i="31"/>
  <c r="AB59" i="31"/>
  <c r="X59" i="31"/>
  <c r="Y59" i="31" s="1"/>
  <c r="V59" i="31"/>
  <c r="W59" i="31" s="1"/>
  <c r="T59" i="31"/>
  <c r="U59" i="31" s="1"/>
  <c r="R59" i="31"/>
  <c r="S59" i="31" s="1"/>
  <c r="P59" i="31"/>
  <c r="Q59" i="31" s="1"/>
  <c r="N59" i="31"/>
  <c r="O59" i="31" s="1"/>
  <c r="L59" i="31"/>
  <c r="M59" i="31" s="1"/>
  <c r="J59" i="31"/>
  <c r="K59" i="31" s="1"/>
  <c r="AY58" i="31"/>
  <c r="AZ58" i="31" s="1"/>
  <c r="AR58" i="31"/>
  <c r="AO58" i="31"/>
  <c r="AM58" i="31"/>
  <c r="AL58" i="31"/>
  <c r="AJ58" i="31"/>
  <c r="AE58" i="31"/>
  <c r="AF58" i="31" s="1"/>
  <c r="AC58" i="31"/>
  <c r="AB58" i="31"/>
  <c r="X58" i="31"/>
  <c r="Y58" i="31" s="1"/>
  <c r="V58" i="31"/>
  <c r="W58" i="31" s="1"/>
  <c r="T58" i="31"/>
  <c r="U58" i="31" s="1"/>
  <c r="R58" i="31"/>
  <c r="S58" i="31" s="1"/>
  <c r="P58" i="31"/>
  <c r="Q58" i="31" s="1"/>
  <c r="N58" i="31"/>
  <c r="O58" i="31" s="1"/>
  <c r="L58" i="31"/>
  <c r="M58" i="31" s="1"/>
  <c r="J58" i="31"/>
  <c r="K58" i="31" s="1"/>
  <c r="AY57" i="31"/>
  <c r="AZ57" i="31" s="1"/>
  <c r="AR57" i="31"/>
  <c r="AO57" i="31"/>
  <c r="AM57" i="31"/>
  <c r="AL57" i="31"/>
  <c r="AJ57" i="31"/>
  <c r="AE57" i="31"/>
  <c r="AF57" i="31" s="1"/>
  <c r="AC57" i="31"/>
  <c r="AB57" i="31"/>
  <c r="X57" i="31"/>
  <c r="Y57" i="31" s="1"/>
  <c r="V57" i="31"/>
  <c r="W57" i="31" s="1"/>
  <c r="T57" i="31"/>
  <c r="U57" i="31" s="1"/>
  <c r="R57" i="31"/>
  <c r="S57" i="31" s="1"/>
  <c r="P57" i="31"/>
  <c r="Q57" i="31" s="1"/>
  <c r="N57" i="31"/>
  <c r="O57" i="31" s="1"/>
  <c r="L57" i="31"/>
  <c r="M57" i="31" s="1"/>
  <c r="J57" i="31"/>
  <c r="K57" i="31" s="1"/>
  <c r="AY56" i="31"/>
  <c r="AZ56" i="31" s="1"/>
  <c r="AR56" i="31"/>
  <c r="AO56" i="31"/>
  <c r="AM56" i="31"/>
  <c r="AL56" i="31"/>
  <c r="AJ56" i="31"/>
  <c r="AE56" i="31"/>
  <c r="AF56" i="31" s="1"/>
  <c r="AC56" i="31"/>
  <c r="AB56" i="31"/>
  <c r="X56" i="31"/>
  <c r="Y56" i="31" s="1"/>
  <c r="V56" i="31"/>
  <c r="W56" i="31" s="1"/>
  <c r="T56" i="31"/>
  <c r="U56" i="31" s="1"/>
  <c r="R56" i="31"/>
  <c r="S56" i="31" s="1"/>
  <c r="P56" i="31"/>
  <c r="Q56" i="31" s="1"/>
  <c r="N56" i="31"/>
  <c r="O56" i="31" s="1"/>
  <c r="L56" i="31"/>
  <c r="M56" i="31" s="1"/>
  <c r="J56" i="31"/>
  <c r="K56" i="31" s="1"/>
  <c r="AY55" i="31"/>
  <c r="AZ55" i="31" s="1"/>
  <c r="AR55" i="31"/>
  <c r="AO55" i="31"/>
  <c r="AM55" i="31"/>
  <c r="AL55" i="31"/>
  <c r="AJ55" i="31"/>
  <c r="AE55" i="31"/>
  <c r="AF55" i="31" s="1"/>
  <c r="AC55" i="31"/>
  <c r="AB55" i="31"/>
  <c r="X55" i="31"/>
  <c r="Y55" i="31" s="1"/>
  <c r="V55" i="31"/>
  <c r="W55" i="31" s="1"/>
  <c r="T55" i="31"/>
  <c r="U55" i="31" s="1"/>
  <c r="R55" i="31"/>
  <c r="S55" i="31" s="1"/>
  <c r="P55" i="31"/>
  <c r="Q55" i="31" s="1"/>
  <c r="N55" i="31"/>
  <c r="O55" i="31" s="1"/>
  <c r="L55" i="31"/>
  <c r="M55" i="31" s="1"/>
  <c r="J55" i="31"/>
  <c r="K55" i="31" s="1"/>
  <c r="AY54" i="31"/>
  <c r="AZ54" i="31" s="1"/>
  <c r="AR54" i="31"/>
  <c r="AO54" i="31"/>
  <c r="AM54" i="31"/>
  <c r="AL54" i="31"/>
  <c r="AJ54" i="31"/>
  <c r="AE54" i="31"/>
  <c r="AF54" i="31" s="1"/>
  <c r="AC54" i="31"/>
  <c r="AB54" i="31"/>
  <c r="X54" i="31"/>
  <c r="Y54" i="31" s="1"/>
  <c r="V54" i="31"/>
  <c r="W54" i="31" s="1"/>
  <c r="T54" i="31"/>
  <c r="U54" i="31" s="1"/>
  <c r="R54" i="31"/>
  <c r="S54" i="31" s="1"/>
  <c r="P54" i="31"/>
  <c r="Q54" i="31" s="1"/>
  <c r="N54" i="31"/>
  <c r="O54" i="31" s="1"/>
  <c r="L54" i="31"/>
  <c r="M54" i="31" s="1"/>
  <c r="J54" i="31"/>
  <c r="K54" i="31" s="1"/>
  <c r="AY53" i="31"/>
  <c r="AZ53" i="31" s="1"/>
  <c r="AR53" i="31"/>
  <c r="AO53" i="31"/>
  <c r="AM53" i="31"/>
  <c r="AL53" i="31"/>
  <c r="AJ53" i="31"/>
  <c r="AE53" i="31"/>
  <c r="AF53" i="31" s="1"/>
  <c r="AC53" i="31"/>
  <c r="AB53" i="31"/>
  <c r="X53" i="31"/>
  <c r="Y53" i="31" s="1"/>
  <c r="V53" i="31"/>
  <c r="W53" i="31" s="1"/>
  <c r="T53" i="31"/>
  <c r="U53" i="31" s="1"/>
  <c r="R53" i="31"/>
  <c r="S53" i="31" s="1"/>
  <c r="P53" i="31"/>
  <c r="Q53" i="31" s="1"/>
  <c r="N53" i="31"/>
  <c r="O53" i="31" s="1"/>
  <c r="L53" i="31"/>
  <c r="M53" i="31" s="1"/>
  <c r="J53" i="31"/>
  <c r="K53" i="31" s="1"/>
  <c r="AY52" i="31"/>
  <c r="AZ52" i="31" s="1"/>
  <c r="AR52" i="31"/>
  <c r="AO52" i="31"/>
  <c r="AM52" i="31"/>
  <c r="AL52" i="31"/>
  <c r="AJ52" i="31"/>
  <c r="AE52" i="31"/>
  <c r="AF52" i="31" s="1"/>
  <c r="AC52" i="31"/>
  <c r="AB52" i="31"/>
  <c r="X52" i="31"/>
  <c r="Y52" i="31" s="1"/>
  <c r="V52" i="31"/>
  <c r="W52" i="31" s="1"/>
  <c r="T52" i="31"/>
  <c r="U52" i="31" s="1"/>
  <c r="R52" i="31"/>
  <c r="S52" i="31" s="1"/>
  <c r="P52" i="31"/>
  <c r="Q52" i="31" s="1"/>
  <c r="N52" i="31"/>
  <c r="O52" i="31" s="1"/>
  <c r="L52" i="31"/>
  <c r="M52" i="31" s="1"/>
  <c r="J52" i="31"/>
  <c r="K52" i="31" s="1"/>
  <c r="AY51" i="31"/>
  <c r="AZ51" i="31" s="1"/>
  <c r="AR51" i="31"/>
  <c r="AO51" i="31"/>
  <c r="AM51" i="31"/>
  <c r="AL51" i="31"/>
  <c r="AJ51" i="31"/>
  <c r="AE51" i="31"/>
  <c r="AF51" i="31" s="1"/>
  <c r="AC51" i="31"/>
  <c r="AB51" i="31"/>
  <c r="X51" i="31"/>
  <c r="Y51" i="31" s="1"/>
  <c r="V51" i="31"/>
  <c r="W51" i="31" s="1"/>
  <c r="T51" i="31"/>
  <c r="U51" i="31" s="1"/>
  <c r="R51" i="31"/>
  <c r="S51" i="31" s="1"/>
  <c r="P51" i="31"/>
  <c r="Q51" i="31" s="1"/>
  <c r="N51" i="31"/>
  <c r="O51" i="31" s="1"/>
  <c r="L51" i="31"/>
  <c r="M51" i="31" s="1"/>
  <c r="J51" i="31"/>
  <c r="K51" i="31" s="1"/>
  <c r="AY50" i="31"/>
  <c r="AZ50" i="31" s="1"/>
  <c r="AR50" i="31"/>
  <c r="AO50" i="31"/>
  <c r="AM50" i="31"/>
  <c r="AL50" i="31"/>
  <c r="AJ50" i="31"/>
  <c r="AE50" i="31"/>
  <c r="AF50" i="31" s="1"/>
  <c r="AC50" i="31"/>
  <c r="AB50" i="31"/>
  <c r="X50" i="31"/>
  <c r="Y50" i="31" s="1"/>
  <c r="V50" i="31"/>
  <c r="W50" i="31" s="1"/>
  <c r="T50" i="31"/>
  <c r="U50" i="31" s="1"/>
  <c r="R50" i="31"/>
  <c r="S50" i="31" s="1"/>
  <c r="P50" i="31"/>
  <c r="Q50" i="31" s="1"/>
  <c r="N50" i="31"/>
  <c r="O50" i="31" s="1"/>
  <c r="L50" i="31"/>
  <c r="M50" i="31" s="1"/>
  <c r="J50" i="31"/>
  <c r="K50" i="31" s="1"/>
  <c r="AY49" i="31"/>
  <c r="AZ49" i="31" s="1"/>
  <c r="AR49" i="31"/>
  <c r="AO49" i="31"/>
  <c r="AM49" i="31"/>
  <c r="AL49" i="31"/>
  <c r="AJ49" i="31"/>
  <c r="AE49" i="31"/>
  <c r="AF49" i="31" s="1"/>
  <c r="AC49" i="31"/>
  <c r="AB49" i="31"/>
  <c r="X49" i="31"/>
  <c r="Y49" i="31" s="1"/>
  <c r="V49" i="31"/>
  <c r="W49" i="31" s="1"/>
  <c r="T49" i="31"/>
  <c r="U49" i="31" s="1"/>
  <c r="R49" i="31"/>
  <c r="S49" i="31" s="1"/>
  <c r="P49" i="31"/>
  <c r="Q49" i="31" s="1"/>
  <c r="N49" i="31"/>
  <c r="O49" i="31" s="1"/>
  <c r="L49" i="31"/>
  <c r="M49" i="31" s="1"/>
  <c r="J49" i="31"/>
  <c r="K49" i="31" s="1"/>
  <c r="AY48" i="31"/>
  <c r="AZ48" i="31" s="1"/>
  <c r="AR48" i="31"/>
  <c r="AO48" i="31"/>
  <c r="AM48" i="31"/>
  <c r="AL48" i="31"/>
  <c r="AJ48" i="31"/>
  <c r="AE48" i="31"/>
  <c r="AF48" i="31" s="1"/>
  <c r="AC48" i="31"/>
  <c r="AB48" i="31"/>
  <c r="X48" i="31"/>
  <c r="Y48" i="31" s="1"/>
  <c r="V48" i="31"/>
  <c r="W48" i="31" s="1"/>
  <c r="T48" i="31"/>
  <c r="U48" i="31" s="1"/>
  <c r="R48" i="31"/>
  <c r="S48" i="31" s="1"/>
  <c r="P48" i="31"/>
  <c r="Q48" i="31" s="1"/>
  <c r="N48" i="31"/>
  <c r="O48" i="31" s="1"/>
  <c r="L48" i="31"/>
  <c r="M48" i="31" s="1"/>
  <c r="J48" i="31"/>
  <c r="K48" i="31" s="1"/>
  <c r="AY47" i="31"/>
  <c r="AZ47" i="31" s="1"/>
  <c r="AR47" i="31"/>
  <c r="AO47" i="31"/>
  <c r="AM47" i="31"/>
  <c r="AL47" i="31"/>
  <c r="AJ47" i="31"/>
  <c r="AE47" i="31"/>
  <c r="AF47" i="31" s="1"/>
  <c r="AC47" i="31"/>
  <c r="AB47" i="31"/>
  <c r="X47" i="31"/>
  <c r="Y47" i="31" s="1"/>
  <c r="V47" i="31"/>
  <c r="W47" i="31" s="1"/>
  <c r="T47" i="31"/>
  <c r="U47" i="31" s="1"/>
  <c r="R47" i="31"/>
  <c r="S47" i="31" s="1"/>
  <c r="P47" i="31"/>
  <c r="Q47" i="31" s="1"/>
  <c r="N47" i="31"/>
  <c r="O47" i="31" s="1"/>
  <c r="L47" i="31"/>
  <c r="M47" i="31" s="1"/>
  <c r="J47" i="31"/>
  <c r="K47" i="31" s="1"/>
  <c r="AY46" i="31"/>
  <c r="AZ46" i="31" s="1"/>
  <c r="AR46" i="31"/>
  <c r="AO46" i="31"/>
  <c r="AM46" i="31"/>
  <c r="AL46" i="31"/>
  <c r="AJ46" i="31"/>
  <c r="AE46" i="31"/>
  <c r="AF46" i="31" s="1"/>
  <c r="AC46" i="31"/>
  <c r="AB46" i="31"/>
  <c r="X46" i="31"/>
  <c r="Y46" i="31" s="1"/>
  <c r="V46" i="31"/>
  <c r="W46" i="31" s="1"/>
  <c r="T46" i="31"/>
  <c r="U46" i="31" s="1"/>
  <c r="R46" i="31"/>
  <c r="S46" i="31" s="1"/>
  <c r="P46" i="31"/>
  <c r="Q46" i="31" s="1"/>
  <c r="N46" i="31"/>
  <c r="O46" i="31" s="1"/>
  <c r="L46" i="31"/>
  <c r="M46" i="31" s="1"/>
  <c r="J46" i="31"/>
  <c r="K46" i="31" s="1"/>
  <c r="AY45" i="31"/>
  <c r="AZ45" i="31" s="1"/>
  <c r="AR45" i="31"/>
  <c r="AO45" i="31"/>
  <c r="AM45" i="31"/>
  <c r="AL45" i="31"/>
  <c r="AJ45" i="31"/>
  <c r="AE45" i="31"/>
  <c r="AF45" i="31" s="1"/>
  <c r="AC45" i="31"/>
  <c r="AB45" i="31"/>
  <c r="X45" i="31"/>
  <c r="Y45" i="31" s="1"/>
  <c r="V45" i="31"/>
  <c r="W45" i="31" s="1"/>
  <c r="T45" i="31"/>
  <c r="U45" i="31" s="1"/>
  <c r="R45" i="31"/>
  <c r="S45" i="31" s="1"/>
  <c r="P45" i="31"/>
  <c r="Q45" i="31" s="1"/>
  <c r="N45" i="31"/>
  <c r="O45" i="31" s="1"/>
  <c r="L45" i="31"/>
  <c r="M45" i="31" s="1"/>
  <c r="J45" i="31"/>
  <c r="K45" i="31" s="1"/>
  <c r="AY44" i="31"/>
  <c r="AZ44" i="31" s="1"/>
  <c r="AR44" i="31"/>
  <c r="AO44" i="31"/>
  <c r="AM44" i="31"/>
  <c r="AL44" i="31"/>
  <c r="AJ44" i="31"/>
  <c r="AE44" i="31"/>
  <c r="AF44" i="31" s="1"/>
  <c r="AC44" i="31"/>
  <c r="AB44" i="31"/>
  <c r="X44" i="31"/>
  <c r="Y44" i="31" s="1"/>
  <c r="V44" i="31"/>
  <c r="W44" i="31" s="1"/>
  <c r="T44" i="31"/>
  <c r="U44" i="31" s="1"/>
  <c r="R44" i="31"/>
  <c r="S44" i="31" s="1"/>
  <c r="P44" i="31"/>
  <c r="Q44" i="31" s="1"/>
  <c r="N44" i="31"/>
  <c r="O44" i="31" s="1"/>
  <c r="L44" i="31"/>
  <c r="M44" i="31" s="1"/>
  <c r="J44" i="31"/>
  <c r="K44" i="31" s="1"/>
  <c r="AY43" i="31"/>
  <c r="AZ43" i="31" s="1"/>
  <c r="AR43" i="31"/>
  <c r="AO43" i="31"/>
  <c r="AM43" i="31"/>
  <c r="AL43" i="31"/>
  <c r="AJ43" i="31"/>
  <c r="AE43" i="31"/>
  <c r="AF43" i="31" s="1"/>
  <c r="AC43" i="31"/>
  <c r="AB43" i="31"/>
  <c r="X43" i="31"/>
  <c r="Y43" i="31" s="1"/>
  <c r="V43" i="31"/>
  <c r="W43" i="31" s="1"/>
  <c r="T43" i="31"/>
  <c r="U43" i="31" s="1"/>
  <c r="R43" i="31"/>
  <c r="S43" i="31" s="1"/>
  <c r="P43" i="31"/>
  <c r="Q43" i="31" s="1"/>
  <c r="N43" i="31"/>
  <c r="O43" i="31" s="1"/>
  <c r="L43" i="31"/>
  <c r="M43" i="31" s="1"/>
  <c r="J43" i="31"/>
  <c r="K43" i="31" s="1"/>
  <c r="AY42" i="31"/>
  <c r="AZ42" i="31" s="1"/>
  <c r="AR42" i="31"/>
  <c r="AO42" i="31"/>
  <c r="AM42" i="31"/>
  <c r="AL42" i="31"/>
  <c r="AJ42" i="31"/>
  <c r="AE42" i="31"/>
  <c r="AF42" i="31" s="1"/>
  <c r="AC42" i="31"/>
  <c r="AB42" i="31"/>
  <c r="X42" i="31"/>
  <c r="Y42" i="31" s="1"/>
  <c r="V42" i="31"/>
  <c r="W42" i="31" s="1"/>
  <c r="T42" i="31"/>
  <c r="U42" i="31" s="1"/>
  <c r="R42" i="31"/>
  <c r="S42" i="31" s="1"/>
  <c r="P42" i="31"/>
  <c r="Q42" i="31" s="1"/>
  <c r="N42" i="31"/>
  <c r="O42" i="31" s="1"/>
  <c r="L42" i="31"/>
  <c r="M42" i="31" s="1"/>
  <c r="J42" i="31"/>
  <c r="K42" i="31" s="1"/>
  <c r="AY41" i="31"/>
  <c r="AZ41" i="31" s="1"/>
  <c r="AR41" i="31"/>
  <c r="AO41" i="31"/>
  <c r="AM41" i="31"/>
  <c r="AL41" i="31"/>
  <c r="AJ41" i="31"/>
  <c r="AE41" i="31"/>
  <c r="AF41" i="31" s="1"/>
  <c r="AC41" i="31"/>
  <c r="AB41" i="31"/>
  <c r="X41" i="31"/>
  <c r="Y41" i="31" s="1"/>
  <c r="V41" i="31"/>
  <c r="W41" i="31" s="1"/>
  <c r="T41" i="31"/>
  <c r="U41" i="31" s="1"/>
  <c r="R41" i="31"/>
  <c r="S41" i="31" s="1"/>
  <c r="P41" i="31"/>
  <c r="Q41" i="31" s="1"/>
  <c r="N41" i="31"/>
  <c r="O41" i="31" s="1"/>
  <c r="L41" i="31"/>
  <c r="M41" i="31" s="1"/>
  <c r="J41" i="31"/>
  <c r="K41" i="31" s="1"/>
  <c r="AY40" i="31"/>
  <c r="AZ40" i="31" s="1"/>
  <c r="AR40" i="31"/>
  <c r="AO40" i="31"/>
  <c r="AM40" i="31"/>
  <c r="AL40" i="31"/>
  <c r="AJ40" i="31"/>
  <c r="AE40" i="31"/>
  <c r="AF40" i="31" s="1"/>
  <c r="AC40" i="31"/>
  <c r="AB40" i="31"/>
  <c r="X40" i="31"/>
  <c r="Y40" i="31" s="1"/>
  <c r="V40" i="31"/>
  <c r="W40" i="31" s="1"/>
  <c r="T40" i="31"/>
  <c r="U40" i="31" s="1"/>
  <c r="R40" i="31"/>
  <c r="S40" i="31" s="1"/>
  <c r="P40" i="31"/>
  <c r="Q40" i="31" s="1"/>
  <c r="N40" i="31"/>
  <c r="O40" i="31" s="1"/>
  <c r="L40" i="31"/>
  <c r="M40" i="31" s="1"/>
  <c r="J40" i="31"/>
  <c r="K40" i="31" s="1"/>
  <c r="AY39" i="31"/>
  <c r="AZ39" i="31" s="1"/>
  <c r="AR39" i="31"/>
  <c r="AO39" i="31"/>
  <c r="AM39" i="31"/>
  <c r="AL39" i="31"/>
  <c r="AJ39" i="31"/>
  <c r="AE39" i="31"/>
  <c r="AF39" i="31" s="1"/>
  <c r="AC39" i="31"/>
  <c r="AB39" i="31"/>
  <c r="X39" i="31"/>
  <c r="Y39" i="31" s="1"/>
  <c r="V39" i="31"/>
  <c r="W39" i="31" s="1"/>
  <c r="T39" i="31"/>
  <c r="U39" i="31" s="1"/>
  <c r="R39" i="31"/>
  <c r="S39" i="31" s="1"/>
  <c r="P39" i="31"/>
  <c r="Q39" i="31" s="1"/>
  <c r="N39" i="31"/>
  <c r="O39" i="31" s="1"/>
  <c r="L39" i="31"/>
  <c r="M39" i="31" s="1"/>
  <c r="J39" i="31"/>
  <c r="K39" i="31" s="1"/>
  <c r="AY38" i="31"/>
  <c r="AZ38" i="31" s="1"/>
  <c r="AR38" i="31"/>
  <c r="AO38" i="31"/>
  <c r="AM38" i="31"/>
  <c r="AL38" i="31"/>
  <c r="AJ38" i="31"/>
  <c r="AE38" i="31"/>
  <c r="AF38" i="31" s="1"/>
  <c r="AC38" i="31"/>
  <c r="AB38" i="31"/>
  <c r="X38" i="31"/>
  <c r="Y38" i="31" s="1"/>
  <c r="V38" i="31"/>
  <c r="W38" i="31" s="1"/>
  <c r="T38" i="31"/>
  <c r="U38" i="31" s="1"/>
  <c r="R38" i="31"/>
  <c r="S38" i="31" s="1"/>
  <c r="P38" i="31"/>
  <c r="Q38" i="31" s="1"/>
  <c r="N38" i="31"/>
  <c r="O38" i="31" s="1"/>
  <c r="L38" i="31"/>
  <c r="M38" i="31" s="1"/>
  <c r="J38" i="31"/>
  <c r="K38" i="31" s="1"/>
  <c r="AY37" i="31"/>
  <c r="AZ37" i="31" s="1"/>
  <c r="AR37" i="31"/>
  <c r="AO37" i="31"/>
  <c r="AM37" i="31"/>
  <c r="AL37" i="31"/>
  <c r="AJ37" i="31"/>
  <c r="AE37" i="31"/>
  <c r="AF37" i="31" s="1"/>
  <c r="AC37" i="31"/>
  <c r="AB37" i="31"/>
  <c r="X37" i="31"/>
  <c r="Y37" i="31" s="1"/>
  <c r="V37" i="31"/>
  <c r="W37" i="31" s="1"/>
  <c r="T37" i="31"/>
  <c r="U37" i="31" s="1"/>
  <c r="R37" i="31"/>
  <c r="S37" i="31" s="1"/>
  <c r="P37" i="31"/>
  <c r="Q37" i="31" s="1"/>
  <c r="N37" i="31"/>
  <c r="O37" i="31" s="1"/>
  <c r="L37" i="31"/>
  <c r="M37" i="31" s="1"/>
  <c r="J37" i="31"/>
  <c r="K37" i="31" s="1"/>
  <c r="AY36" i="31"/>
  <c r="AZ36" i="31" s="1"/>
  <c r="AR36" i="31"/>
  <c r="AO36" i="31"/>
  <c r="AM36" i="31"/>
  <c r="AL36" i="31"/>
  <c r="AJ36" i="31"/>
  <c r="AE36" i="31"/>
  <c r="AF36" i="31" s="1"/>
  <c r="AC36" i="31"/>
  <c r="AB36" i="31"/>
  <c r="X36" i="31"/>
  <c r="Y36" i="31" s="1"/>
  <c r="V36" i="31"/>
  <c r="W36" i="31" s="1"/>
  <c r="T36" i="31"/>
  <c r="U36" i="31" s="1"/>
  <c r="R36" i="31"/>
  <c r="S36" i="31" s="1"/>
  <c r="P36" i="31"/>
  <c r="Q36" i="31" s="1"/>
  <c r="N36" i="31"/>
  <c r="O36" i="31" s="1"/>
  <c r="L36" i="31"/>
  <c r="M36" i="31" s="1"/>
  <c r="J36" i="31"/>
  <c r="K36" i="31" s="1"/>
  <c r="AY35" i="31"/>
  <c r="AZ35" i="31" s="1"/>
  <c r="AR35" i="31"/>
  <c r="AO35" i="31"/>
  <c r="AM35" i="31"/>
  <c r="AL35" i="31"/>
  <c r="AJ35" i="31"/>
  <c r="AE35" i="31"/>
  <c r="AF35" i="31" s="1"/>
  <c r="AC35" i="31"/>
  <c r="AB35" i="31"/>
  <c r="X35" i="31"/>
  <c r="Y35" i="31" s="1"/>
  <c r="V35" i="31"/>
  <c r="W35" i="31" s="1"/>
  <c r="T35" i="31"/>
  <c r="U35" i="31" s="1"/>
  <c r="R35" i="31"/>
  <c r="S35" i="31" s="1"/>
  <c r="P35" i="31"/>
  <c r="Q35" i="31" s="1"/>
  <c r="N35" i="31"/>
  <c r="O35" i="31" s="1"/>
  <c r="L35" i="31"/>
  <c r="M35" i="31" s="1"/>
  <c r="J35" i="31"/>
  <c r="K35" i="31" s="1"/>
  <c r="AY34" i="31"/>
  <c r="AZ34" i="31" s="1"/>
  <c r="AR34" i="31"/>
  <c r="AO34" i="31"/>
  <c r="AM34" i="31"/>
  <c r="AL34" i="31"/>
  <c r="AJ34" i="31"/>
  <c r="AE34" i="31"/>
  <c r="AF34" i="31" s="1"/>
  <c r="AC34" i="31"/>
  <c r="AB34" i="31"/>
  <c r="X34" i="31"/>
  <c r="Y34" i="31" s="1"/>
  <c r="V34" i="31"/>
  <c r="W34" i="31" s="1"/>
  <c r="T34" i="31"/>
  <c r="U34" i="31" s="1"/>
  <c r="R34" i="31"/>
  <c r="S34" i="31" s="1"/>
  <c r="P34" i="31"/>
  <c r="Q34" i="31" s="1"/>
  <c r="N34" i="31"/>
  <c r="O34" i="31" s="1"/>
  <c r="L34" i="31"/>
  <c r="M34" i="31" s="1"/>
  <c r="J34" i="31"/>
  <c r="K34" i="31" s="1"/>
  <c r="AY33" i="31"/>
  <c r="AZ33" i="31" s="1"/>
  <c r="AR33" i="31"/>
  <c r="AO33" i="31"/>
  <c r="AM33" i="31"/>
  <c r="AL33" i="31"/>
  <c r="AJ33" i="31"/>
  <c r="AE33" i="31"/>
  <c r="AF33" i="31" s="1"/>
  <c r="AC33" i="31"/>
  <c r="AB33" i="31"/>
  <c r="X33" i="31"/>
  <c r="Y33" i="31" s="1"/>
  <c r="V33" i="31"/>
  <c r="W33" i="31" s="1"/>
  <c r="T33" i="31"/>
  <c r="U33" i="31" s="1"/>
  <c r="R33" i="31"/>
  <c r="S33" i="31" s="1"/>
  <c r="P33" i="31"/>
  <c r="Q33" i="31" s="1"/>
  <c r="N33" i="31"/>
  <c r="O33" i="31" s="1"/>
  <c r="L33" i="31"/>
  <c r="M33" i="31" s="1"/>
  <c r="J33" i="31"/>
  <c r="K33" i="31" s="1"/>
  <c r="AY32" i="31"/>
  <c r="AZ32" i="31" s="1"/>
  <c r="AR32" i="31"/>
  <c r="AO32" i="31"/>
  <c r="AM32" i="31"/>
  <c r="AL32" i="31"/>
  <c r="AJ32" i="31"/>
  <c r="AE32" i="31"/>
  <c r="AF32" i="31" s="1"/>
  <c r="AC32" i="31"/>
  <c r="AB32" i="31"/>
  <c r="X32" i="31"/>
  <c r="Y32" i="31" s="1"/>
  <c r="V32" i="31"/>
  <c r="W32" i="31" s="1"/>
  <c r="T32" i="31"/>
  <c r="U32" i="31" s="1"/>
  <c r="R32" i="31"/>
  <c r="S32" i="31" s="1"/>
  <c r="P32" i="31"/>
  <c r="Q32" i="31" s="1"/>
  <c r="N32" i="31"/>
  <c r="O32" i="31" s="1"/>
  <c r="L32" i="31"/>
  <c r="M32" i="31" s="1"/>
  <c r="J32" i="31"/>
  <c r="K32" i="31" s="1"/>
  <c r="AY31" i="31"/>
  <c r="AZ31" i="31" s="1"/>
  <c r="AX31" i="31"/>
  <c r="AT31" i="31"/>
  <c r="AR31" i="31"/>
  <c r="AO31" i="31"/>
  <c r="AM31" i="31"/>
  <c r="AL31" i="31"/>
  <c r="AJ31" i="31"/>
  <c r="AE31" i="31"/>
  <c r="AF31" i="31" s="1"/>
  <c r="AC31" i="31"/>
  <c r="AB31" i="31"/>
  <c r="X31" i="31"/>
  <c r="Y31" i="31" s="1"/>
  <c r="V31" i="31"/>
  <c r="W31" i="31" s="1"/>
  <c r="T31" i="31"/>
  <c r="U31" i="31" s="1"/>
  <c r="R31" i="31"/>
  <c r="S31" i="31" s="1"/>
  <c r="P31" i="31"/>
  <c r="Q31" i="31" s="1"/>
  <c r="N31" i="31"/>
  <c r="O31" i="31" s="1"/>
  <c r="L31" i="31"/>
  <c r="M31" i="31" s="1"/>
  <c r="J31" i="31"/>
  <c r="K31" i="31" s="1"/>
  <c r="AY30" i="31"/>
  <c r="AZ30" i="31" s="1"/>
  <c r="AX30" i="31"/>
  <c r="AV30" i="31"/>
  <c r="AT30" i="31"/>
  <c r="AR30" i="31"/>
  <c r="AO30" i="31"/>
  <c r="AM30" i="31"/>
  <c r="AL30" i="31"/>
  <c r="AJ30" i="31"/>
  <c r="AE30" i="31"/>
  <c r="AF30" i="31" s="1"/>
  <c r="AC30" i="31"/>
  <c r="AB30" i="31"/>
  <c r="X30" i="31"/>
  <c r="Y30" i="31" s="1"/>
  <c r="V30" i="31"/>
  <c r="W30" i="31" s="1"/>
  <c r="T30" i="31"/>
  <c r="U30" i="31" s="1"/>
  <c r="R30" i="31"/>
  <c r="S30" i="31" s="1"/>
  <c r="P30" i="31"/>
  <c r="Q30" i="31" s="1"/>
  <c r="N30" i="31"/>
  <c r="O30" i="31" s="1"/>
  <c r="L30" i="31"/>
  <c r="M30" i="31" s="1"/>
  <c r="J30" i="31"/>
  <c r="K30" i="31" s="1"/>
  <c r="AY29" i="31"/>
  <c r="AZ29" i="31" s="1"/>
  <c r="AX29" i="31"/>
  <c r="AV29" i="31"/>
  <c r="AT29" i="31"/>
  <c r="AR29" i="31"/>
  <c r="AO29" i="31"/>
  <c r="AM29" i="31"/>
  <c r="AL29" i="31"/>
  <c r="AJ29" i="31"/>
  <c r="AE29" i="31"/>
  <c r="AF29" i="31" s="1"/>
  <c r="AC29" i="31"/>
  <c r="AB29" i="31"/>
  <c r="X29" i="31"/>
  <c r="Y29" i="31" s="1"/>
  <c r="V29" i="31"/>
  <c r="W29" i="31" s="1"/>
  <c r="T29" i="31"/>
  <c r="U29" i="31" s="1"/>
  <c r="R29" i="31"/>
  <c r="S29" i="31" s="1"/>
  <c r="P29" i="31"/>
  <c r="Q29" i="31" s="1"/>
  <c r="N29" i="31"/>
  <c r="O29" i="31" s="1"/>
  <c r="L29" i="31"/>
  <c r="M29" i="31" s="1"/>
  <c r="J29" i="31"/>
  <c r="K29" i="31" s="1"/>
  <c r="AY28" i="31"/>
  <c r="AZ28" i="31" s="1"/>
  <c r="AX28" i="31"/>
  <c r="AV28" i="31"/>
  <c r="AT28" i="31"/>
  <c r="AR28" i="31"/>
  <c r="AO28" i="31"/>
  <c r="AM28" i="31"/>
  <c r="AL28" i="31"/>
  <c r="AJ28" i="31"/>
  <c r="AE28" i="31"/>
  <c r="AF28" i="31" s="1"/>
  <c r="AC28" i="31"/>
  <c r="AB28" i="31"/>
  <c r="X28" i="31"/>
  <c r="Y28" i="31" s="1"/>
  <c r="V28" i="31"/>
  <c r="W28" i="31" s="1"/>
  <c r="T28" i="31"/>
  <c r="U28" i="31" s="1"/>
  <c r="R28" i="31"/>
  <c r="S28" i="31" s="1"/>
  <c r="P28" i="31"/>
  <c r="Q28" i="31" s="1"/>
  <c r="N28" i="31"/>
  <c r="O28" i="31" s="1"/>
  <c r="L28" i="31"/>
  <c r="M28" i="31" s="1"/>
  <c r="J28" i="31"/>
  <c r="K28" i="31" s="1"/>
  <c r="AY27" i="31"/>
  <c r="AZ27" i="31" s="1"/>
  <c r="AX27" i="31"/>
  <c r="AV27" i="31"/>
  <c r="AT27" i="31"/>
  <c r="AR27" i="31"/>
  <c r="AO27" i="31"/>
  <c r="AM27" i="31"/>
  <c r="AL27" i="31"/>
  <c r="AJ27" i="31"/>
  <c r="AE27" i="31"/>
  <c r="AF27" i="31" s="1"/>
  <c r="AC27" i="31"/>
  <c r="AB27" i="31"/>
  <c r="X27" i="31"/>
  <c r="Y27" i="31" s="1"/>
  <c r="V27" i="31"/>
  <c r="W27" i="31" s="1"/>
  <c r="T27" i="31"/>
  <c r="U27" i="31" s="1"/>
  <c r="R27" i="31"/>
  <c r="S27" i="31" s="1"/>
  <c r="P27" i="31"/>
  <c r="Q27" i="31" s="1"/>
  <c r="N27" i="31"/>
  <c r="O27" i="31" s="1"/>
  <c r="L27" i="31"/>
  <c r="M27" i="31" s="1"/>
  <c r="J27" i="31"/>
  <c r="K27" i="31" s="1"/>
  <c r="AY26" i="31"/>
  <c r="AZ26" i="31" s="1"/>
  <c r="AX26" i="31"/>
  <c r="AV26" i="31"/>
  <c r="AT26" i="31"/>
  <c r="AR26" i="31"/>
  <c r="AO26" i="31"/>
  <c r="AM26" i="31"/>
  <c r="AL26" i="31"/>
  <c r="AJ26" i="31"/>
  <c r="AE26" i="31"/>
  <c r="AF26" i="31" s="1"/>
  <c r="AC26" i="31"/>
  <c r="AB26" i="31"/>
  <c r="X26" i="31"/>
  <c r="Y26" i="31" s="1"/>
  <c r="V26" i="31"/>
  <c r="W26" i="31" s="1"/>
  <c r="T26" i="31"/>
  <c r="U26" i="31" s="1"/>
  <c r="R26" i="31"/>
  <c r="S26" i="31" s="1"/>
  <c r="P26" i="31"/>
  <c r="Q26" i="31" s="1"/>
  <c r="N26" i="31"/>
  <c r="O26" i="31" s="1"/>
  <c r="L26" i="31"/>
  <c r="M26" i="31" s="1"/>
  <c r="J26" i="31"/>
  <c r="K26" i="31" s="1"/>
  <c r="AY25" i="31"/>
  <c r="AZ25" i="31" s="1"/>
  <c r="AX25" i="31"/>
  <c r="AV25" i="31"/>
  <c r="AT25" i="31"/>
  <c r="AR25" i="31"/>
  <c r="AO25" i="31"/>
  <c r="AM25" i="31"/>
  <c r="AL25" i="31"/>
  <c r="AJ25" i="31"/>
  <c r="AE25" i="31"/>
  <c r="AF25" i="31" s="1"/>
  <c r="AC25" i="31"/>
  <c r="AB25" i="31"/>
  <c r="X25" i="31"/>
  <c r="Y25" i="31" s="1"/>
  <c r="V25" i="31"/>
  <c r="W25" i="31" s="1"/>
  <c r="T25" i="31"/>
  <c r="U25" i="31" s="1"/>
  <c r="R25" i="31"/>
  <c r="S25" i="31" s="1"/>
  <c r="P25" i="31"/>
  <c r="Q25" i="31" s="1"/>
  <c r="N25" i="31"/>
  <c r="O25" i="31" s="1"/>
  <c r="L25" i="31"/>
  <c r="M25" i="31" s="1"/>
  <c r="J25" i="31"/>
  <c r="K25" i="31" s="1"/>
  <c r="AY24" i="31"/>
  <c r="AZ24" i="31" s="1"/>
  <c r="AX24" i="31"/>
  <c r="AV24" i="31"/>
  <c r="AT24" i="31"/>
  <c r="AR24" i="31"/>
  <c r="AO24" i="31"/>
  <c r="AM24" i="31"/>
  <c r="AL24" i="31"/>
  <c r="AJ24" i="31"/>
  <c r="AE24" i="31"/>
  <c r="AF24" i="31" s="1"/>
  <c r="AC24" i="31"/>
  <c r="AB24" i="31"/>
  <c r="X24" i="31"/>
  <c r="Y24" i="31" s="1"/>
  <c r="V24" i="31"/>
  <c r="W24" i="31" s="1"/>
  <c r="T24" i="31"/>
  <c r="U24" i="31" s="1"/>
  <c r="R24" i="31"/>
  <c r="S24" i="31" s="1"/>
  <c r="P24" i="31"/>
  <c r="Q24" i="31" s="1"/>
  <c r="N24" i="31"/>
  <c r="O24" i="31" s="1"/>
  <c r="L24" i="31"/>
  <c r="M24" i="31" s="1"/>
  <c r="J24" i="31"/>
  <c r="K24" i="31" s="1"/>
  <c r="AY23" i="31"/>
  <c r="AZ23" i="31" s="1"/>
  <c r="AV23" i="31"/>
  <c r="AT23" i="31"/>
  <c r="AR23" i="31"/>
  <c r="AO23" i="31"/>
  <c r="AM23" i="31"/>
  <c r="AL23" i="31"/>
  <c r="AJ23" i="31"/>
  <c r="AE23" i="31"/>
  <c r="AF23" i="31" s="1"/>
  <c r="AC23" i="31"/>
  <c r="AB23" i="31"/>
  <c r="X23" i="31"/>
  <c r="Y23" i="31" s="1"/>
  <c r="V23" i="31"/>
  <c r="W23" i="31" s="1"/>
  <c r="T23" i="31"/>
  <c r="U23" i="31" s="1"/>
  <c r="R23" i="31"/>
  <c r="S23" i="31" s="1"/>
  <c r="P23" i="31"/>
  <c r="Q23" i="31" s="1"/>
  <c r="N23" i="31"/>
  <c r="O23" i="31" s="1"/>
  <c r="L23" i="31"/>
  <c r="M23" i="31" s="1"/>
  <c r="J23" i="31"/>
  <c r="K23" i="31" s="1"/>
  <c r="AY22" i="31"/>
  <c r="AZ22" i="31" s="1"/>
  <c r="AX22" i="31"/>
  <c r="AV22" i="31"/>
  <c r="AT22" i="31"/>
  <c r="AR22" i="31"/>
  <c r="AO22" i="31"/>
  <c r="AM22" i="31"/>
  <c r="AL22" i="31"/>
  <c r="AJ22" i="31"/>
  <c r="AE22" i="31"/>
  <c r="AF22" i="31" s="1"/>
  <c r="AC22" i="31"/>
  <c r="AB22" i="31"/>
  <c r="X22" i="31"/>
  <c r="Y22" i="31" s="1"/>
  <c r="V22" i="31"/>
  <c r="W22" i="31" s="1"/>
  <c r="T22" i="31"/>
  <c r="U22" i="31" s="1"/>
  <c r="R22" i="31"/>
  <c r="S22" i="31" s="1"/>
  <c r="P22" i="31"/>
  <c r="Q22" i="31" s="1"/>
  <c r="N22" i="31"/>
  <c r="O22" i="31" s="1"/>
  <c r="L22" i="31"/>
  <c r="M22" i="31" s="1"/>
  <c r="J22" i="31"/>
  <c r="K22" i="31" s="1"/>
  <c r="AY21" i="31"/>
  <c r="AZ21" i="31" s="1"/>
  <c r="AX21" i="31"/>
  <c r="AV21" i="31"/>
  <c r="AT21" i="31"/>
  <c r="AR21" i="31"/>
  <c r="AO21" i="31"/>
  <c r="AM21" i="31"/>
  <c r="AL21" i="31"/>
  <c r="AJ21" i="31"/>
  <c r="AE21" i="31"/>
  <c r="AF21" i="31" s="1"/>
  <c r="AC21" i="31"/>
  <c r="AB21" i="31"/>
  <c r="X21" i="31"/>
  <c r="Y21" i="31" s="1"/>
  <c r="V21" i="31"/>
  <c r="W21" i="31" s="1"/>
  <c r="T21" i="31"/>
  <c r="U21" i="31" s="1"/>
  <c r="R21" i="31"/>
  <c r="S21" i="31" s="1"/>
  <c r="P21" i="31"/>
  <c r="Q21" i="31" s="1"/>
  <c r="N21" i="31"/>
  <c r="O21" i="31" s="1"/>
  <c r="L21" i="31"/>
  <c r="M21" i="31" s="1"/>
  <c r="J21" i="31"/>
  <c r="K21" i="31" s="1"/>
  <c r="AY20" i="31"/>
  <c r="AZ20" i="31" s="1"/>
  <c r="AX20" i="31"/>
  <c r="AV20" i="31"/>
  <c r="AT20" i="31"/>
  <c r="AR20" i="31"/>
  <c r="AO20" i="31"/>
  <c r="AM20" i="31"/>
  <c r="AL20" i="31"/>
  <c r="AJ20" i="31"/>
  <c r="AE20" i="31"/>
  <c r="AF20" i="31" s="1"/>
  <c r="AC20" i="31"/>
  <c r="AB20" i="31"/>
  <c r="X20" i="31"/>
  <c r="Y20" i="31" s="1"/>
  <c r="V20" i="31"/>
  <c r="W20" i="31" s="1"/>
  <c r="T20" i="31"/>
  <c r="U20" i="31" s="1"/>
  <c r="R20" i="31"/>
  <c r="S20" i="31" s="1"/>
  <c r="P20" i="31"/>
  <c r="Q20" i="31" s="1"/>
  <c r="N20" i="31"/>
  <c r="O20" i="31" s="1"/>
  <c r="L20" i="31"/>
  <c r="M20" i="31" s="1"/>
  <c r="J20" i="31"/>
  <c r="K20" i="31" s="1"/>
  <c r="AY19" i="31"/>
  <c r="AZ19" i="31" s="1"/>
  <c r="AX19" i="31"/>
  <c r="AV19" i="31"/>
  <c r="AT19" i="31"/>
  <c r="AR19" i="31"/>
  <c r="AO19" i="31"/>
  <c r="AM19" i="31"/>
  <c r="AL19" i="31"/>
  <c r="AJ19" i="31"/>
  <c r="AE19" i="31"/>
  <c r="AF19" i="31" s="1"/>
  <c r="AC19" i="31"/>
  <c r="AB19" i="31"/>
  <c r="X19" i="31"/>
  <c r="Y19" i="31" s="1"/>
  <c r="V19" i="31"/>
  <c r="W19" i="31" s="1"/>
  <c r="T19" i="31"/>
  <c r="U19" i="31" s="1"/>
  <c r="R19" i="31"/>
  <c r="S19" i="31" s="1"/>
  <c r="P19" i="31"/>
  <c r="Q19" i="31" s="1"/>
  <c r="N19" i="31"/>
  <c r="O19" i="31" s="1"/>
  <c r="L19" i="31"/>
  <c r="M19" i="31" s="1"/>
  <c r="J19" i="31"/>
  <c r="K19" i="31" s="1"/>
  <c r="AY18" i="31"/>
  <c r="AZ18" i="31" s="1"/>
  <c r="AX18" i="31"/>
  <c r="AV18" i="31"/>
  <c r="AT18" i="31"/>
  <c r="AR18" i="31"/>
  <c r="AO18" i="31"/>
  <c r="AM18" i="31"/>
  <c r="AL18" i="31"/>
  <c r="AJ18" i="31"/>
  <c r="AE18" i="31"/>
  <c r="AF18" i="31" s="1"/>
  <c r="AC18" i="31"/>
  <c r="AB18" i="31"/>
  <c r="X18" i="31"/>
  <c r="Y18" i="31" s="1"/>
  <c r="V18" i="31"/>
  <c r="W18" i="31" s="1"/>
  <c r="T18" i="31"/>
  <c r="U18" i="31" s="1"/>
  <c r="R18" i="31"/>
  <c r="S18" i="31" s="1"/>
  <c r="P18" i="31"/>
  <c r="Q18" i="31" s="1"/>
  <c r="N18" i="31"/>
  <c r="O18" i="31" s="1"/>
  <c r="L18" i="31"/>
  <c r="M18" i="31" s="1"/>
  <c r="J18" i="31"/>
  <c r="K18" i="31" s="1"/>
  <c r="AY17" i="31"/>
  <c r="AZ17" i="31" s="1"/>
  <c r="AX17" i="31"/>
  <c r="AV17" i="31"/>
  <c r="AT17" i="31"/>
  <c r="AR17" i="31"/>
  <c r="AO17" i="31"/>
  <c r="AM17" i="31"/>
  <c r="AL17" i="31"/>
  <c r="AJ17" i="31"/>
  <c r="AE17" i="31"/>
  <c r="AF17" i="31" s="1"/>
  <c r="AC17" i="31"/>
  <c r="AB17" i="31"/>
  <c r="X17" i="31"/>
  <c r="Y17" i="31" s="1"/>
  <c r="V17" i="31"/>
  <c r="W17" i="31" s="1"/>
  <c r="T17" i="31"/>
  <c r="U17" i="31" s="1"/>
  <c r="R17" i="31"/>
  <c r="S17" i="31" s="1"/>
  <c r="P17" i="31"/>
  <c r="Q17" i="31" s="1"/>
  <c r="N17" i="31"/>
  <c r="O17" i="31" s="1"/>
  <c r="L17" i="31"/>
  <c r="M17" i="31" s="1"/>
  <c r="J17" i="31"/>
  <c r="K17" i="31" s="1"/>
  <c r="AY16" i="31"/>
  <c r="AZ16" i="31" s="1"/>
  <c r="AX16" i="31"/>
  <c r="AV16" i="31"/>
  <c r="AT16" i="31"/>
  <c r="AR16" i="31"/>
  <c r="AO16" i="31"/>
  <c r="AM16" i="31"/>
  <c r="AL16" i="31"/>
  <c r="AJ16" i="31"/>
  <c r="AE16" i="31"/>
  <c r="AF16" i="31" s="1"/>
  <c r="AC16" i="31"/>
  <c r="AB16" i="31"/>
  <c r="X16" i="31"/>
  <c r="Y16" i="31" s="1"/>
  <c r="V16" i="31"/>
  <c r="W16" i="31" s="1"/>
  <c r="T16" i="31"/>
  <c r="U16" i="31" s="1"/>
  <c r="R16" i="31"/>
  <c r="S16" i="31" s="1"/>
  <c r="P16" i="31"/>
  <c r="Q16" i="31" s="1"/>
  <c r="N16" i="31"/>
  <c r="O16" i="31" s="1"/>
  <c r="L16" i="31"/>
  <c r="M16" i="31" s="1"/>
  <c r="J16" i="31"/>
  <c r="K16" i="31" s="1"/>
  <c r="AY15" i="31"/>
  <c r="AZ15" i="31" s="1"/>
  <c r="AX15" i="31"/>
  <c r="AT15" i="31"/>
  <c r="AR15" i="31"/>
  <c r="AO15" i="31"/>
  <c r="AM15" i="31"/>
  <c r="AL15" i="31"/>
  <c r="AJ15" i="31"/>
  <c r="AE15" i="31"/>
  <c r="AF15" i="31" s="1"/>
  <c r="AC15" i="31"/>
  <c r="AB15" i="31"/>
  <c r="X15" i="31"/>
  <c r="Y15" i="31" s="1"/>
  <c r="V15" i="31"/>
  <c r="W15" i="31" s="1"/>
  <c r="T15" i="31"/>
  <c r="U15" i="31" s="1"/>
  <c r="R15" i="31"/>
  <c r="S15" i="31" s="1"/>
  <c r="P15" i="31"/>
  <c r="Q15" i="31" s="1"/>
  <c r="N15" i="31"/>
  <c r="O15" i="31" s="1"/>
  <c r="L15" i="31"/>
  <c r="M15" i="31" s="1"/>
  <c r="J15" i="31"/>
  <c r="K15" i="31" s="1"/>
  <c r="AY14" i="31"/>
  <c r="AZ14" i="31" s="1"/>
  <c r="AX14" i="31"/>
  <c r="AV14" i="31"/>
  <c r="AR14" i="31"/>
  <c r="AO14" i="31"/>
  <c r="AM14" i="31"/>
  <c r="AL14" i="31"/>
  <c r="AJ14" i="31"/>
  <c r="AE14" i="31"/>
  <c r="AF14" i="31" s="1"/>
  <c r="AC14" i="31"/>
  <c r="AB14" i="31"/>
  <c r="X14" i="31"/>
  <c r="Y14" i="31" s="1"/>
  <c r="V14" i="31"/>
  <c r="W14" i="31" s="1"/>
  <c r="T14" i="31"/>
  <c r="U14" i="31" s="1"/>
  <c r="R14" i="31"/>
  <c r="S14" i="31" s="1"/>
  <c r="P14" i="31"/>
  <c r="Q14" i="31" s="1"/>
  <c r="N14" i="31"/>
  <c r="O14" i="31" s="1"/>
  <c r="L14" i="31"/>
  <c r="M14" i="31" s="1"/>
  <c r="J14" i="31"/>
  <c r="K14" i="31" s="1"/>
  <c r="AY13" i="31"/>
  <c r="AZ13" i="31" s="1"/>
  <c r="AX13" i="31"/>
  <c r="AT13" i="31"/>
  <c r="AR13" i="31"/>
  <c r="AO13" i="31"/>
  <c r="AM13" i="31"/>
  <c r="AL13" i="31"/>
  <c r="AJ13" i="31"/>
  <c r="AE13" i="31"/>
  <c r="AF13" i="31" s="1"/>
  <c r="AC13" i="31"/>
  <c r="AB13" i="31"/>
  <c r="X13" i="31"/>
  <c r="Y13" i="31" s="1"/>
  <c r="V13" i="31"/>
  <c r="W13" i="31" s="1"/>
  <c r="T13" i="31"/>
  <c r="U13" i="31" s="1"/>
  <c r="R13" i="31"/>
  <c r="S13" i="31" s="1"/>
  <c r="P13" i="31"/>
  <c r="Q13" i="31" s="1"/>
  <c r="N13" i="31"/>
  <c r="O13" i="31" s="1"/>
  <c r="L13" i="31"/>
  <c r="M13" i="31" s="1"/>
  <c r="J13" i="31"/>
  <c r="K13" i="31" s="1"/>
  <c r="AY12" i="31"/>
  <c r="AZ12" i="31" s="1"/>
  <c r="AR12" i="31"/>
  <c r="AO12" i="31"/>
  <c r="AM12" i="31"/>
  <c r="AL12" i="31"/>
  <c r="AJ12" i="31"/>
  <c r="AE12" i="31"/>
  <c r="AF12" i="31" s="1"/>
  <c r="AC12" i="31"/>
  <c r="AB12" i="31"/>
  <c r="X12" i="31"/>
  <c r="Y12" i="31" s="1"/>
  <c r="V12" i="31"/>
  <c r="W12" i="31" s="1"/>
  <c r="T12" i="31"/>
  <c r="U12" i="31" s="1"/>
  <c r="R12" i="31"/>
  <c r="S12" i="31" s="1"/>
  <c r="P12" i="31"/>
  <c r="Q12" i="31" s="1"/>
  <c r="N12" i="31"/>
  <c r="O12" i="31" s="1"/>
  <c r="L12" i="31"/>
  <c r="M12" i="31" s="1"/>
  <c r="J12" i="31"/>
  <c r="K12" i="31" s="1"/>
  <c r="AY11" i="31"/>
  <c r="AZ11" i="31" s="1"/>
  <c r="AR11" i="31"/>
  <c r="AO11" i="31"/>
  <c r="AM11" i="31"/>
  <c r="AL11" i="31"/>
  <c r="AJ11" i="31"/>
  <c r="AE11" i="31"/>
  <c r="AF11" i="31" s="1"/>
  <c r="AC11" i="31"/>
  <c r="AB11" i="31"/>
  <c r="X11" i="31"/>
  <c r="Y11" i="31" s="1"/>
  <c r="V11" i="31"/>
  <c r="W11" i="31" s="1"/>
  <c r="T11" i="31"/>
  <c r="U11" i="31" s="1"/>
  <c r="R11" i="31"/>
  <c r="S11" i="31" s="1"/>
  <c r="P11" i="31"/>
  <c r="Q11" i="31" s="1"/>
  <c r="N11" i="31"/>
  <c r="O11" i="31" s="1"/>
  <c r="L11" i="31"/>
  <c r="M11" i="31" s="1"/>
  <c r="J11" i="31"/>
  <c r="K11" i="31" s="1"/>
  <c r="AY10" i="31"/>
  <c r="AZ10" i="31" s="1"/>
  <c r="AR10" i="31"/>
  <c r="AO10" i="31"/>
  <c r="AM10" i="31"/>
  <c r="AL10" i="31"/>
  <c r="AJ10" i="31"/>
  <c r="AE10" i="31"/>
  <c r="AF10" i="31" s="1"/>
  <c r="AC10" i="31"/>
  <c r="AB10" i="31"/>
  <c r="X10" i="31"/>
  <c r="Y10" i="31" s="1"/>
  <c r="V10" i="31"/>
  <c r="W10" i="31" s="1"/>
  <c r="T10" i="31"/>
  <c r="U10" i="31" s="1"/>
  <c r="R10" i="31"/>
  <c r="S10" i="31" s="1"/>
  <c r="P10" i="31"/>
  <c r="Q10" i="31" s="1"/>
  <c r="N10" i="31"/>
  <c r="O10" i="31" s="1"/>
  <c r="L10" i="31"/>
  <c r="M10" i="31" s="1"/>
  <c r="J10" i="31"/>
  <c r="K10" i="31" s="1"/>
  <c r="AY9" i="31"/>
  <c r="AZ9" i="31" s="1"/>
  <c r="AR9" i="31"/>
  <c r="AO9" i="31"/>
  <c r="AM9" i="31"/>
  <c r="AL9" i="31"/>
  <c r="AJ9" i="31"/>
  <c r="AE9" i="31"/>
  <c r="AF9" i="31" s="1"/>
  <c r="AC9" i="31"/>
  <c r="AB9" i="31"/>
  <c r="X9" i="31"/>
  <c r="Y9" i="31" s="1"/>
  <c r="V9" i="31"/>
  <c r="W9" i="31" s="1"/>
  <c r="T9" i="31"/>
  <c r="U9" i="31" s="1"/>
  <c r="R9" i="31"/>
  <c r="S9" i="31" s="1"/>
  <c r="P9" i="31"/>
  <c r="Q9" i="31" s="1"/>
  <c r="N9" i="31"/>
  <c r="O9" i="31" s="1"/>
  <c r="L9" i="31"/>
  <c r="M9" i="31" s="1"/>
  <c r="J9" i="31"/>
  <c r="K9" i="31" s="1"/>
  <c r="AY8" i="31"/>
  <c r="AZ8" i="31" s="1"/>
  <c r="AR8" i="31"/>
  <c r="AO8" i="31"/>
  <c r="AM8" i="31"/>
  <c r="AL8" i="31"/>
  <c r="AJ8" i="31"/>
  <c r="AE8" i="31"/>
  <c r="AF8" i="31" s="1"/>
  <c r="AC8" i="31"/>
  <c r="AB8" i="31"/>
  <c r="X8" i="31"/>
  <c r="Y8" i="31" s="1"/>
  <c r="V8" i="31"/>
  <c r="W8" i="31" s="1"/>
  <c r="T8" i="31"/>
  <c r="U8" i="31" s="1"/>
  <c r="R8" i="31"/>
  <c r="S8" i="31" s="1"/>
  <c r="P8" i="31"/>
  <c r="Q8" i="31" s="1"/>
  <c r="N8" i="31"/>
  <c r="O8" i="31" s="1"/>
  <c r="L8" i="31"/>
  <c r="M8" i="31" s="1"/>
  <c r="J8" i="31"/>
  <c r="K8" i="31" s="1"/>
  <c r="AY7" i="31"/>
  <c r="AZ7" i="31" s="1"/>
  <c r="AR7" i="31"/>
  <c r="AO7" i="31"/>
  <c r="AM7" i="31"/>
  <c r="AL7" i="31"/>
  <c r="AJ7" i="31"/>
  <c r="AE7" i="31"/>
  <c r="AF7" i="31" s="1"/>
  <c r="AC7" i="31"/>
  <c r="AB7" i="31"/>
  <c r="X7" i="31"/>
  <c r="Y7" i="31" s="1"/>
  <c r="V7" i="31"/>
  <c r="W7" i="31" s="1"/>
  <c r="T7" i="31"/>
  <c r="U7" i="31" s="1"/>
  <c r="R7" i="31"/>
  <c r="S7" i="31" s="1"/>
  <c r="P7" i="31"/>
  <c r="Q7" i="31" s="1"/>
  <c r="N7" i="31"/>
  <c r="O7" i="31" s="1"/>
  <c r="L7" i="31"/>
  <c r="M7" i="31" s="1"/>
  <c r="J7" i="31"/>
  <c r="K7" i="31" s="1"/>
  <c r="AY6" i="31"/>
  <c r="AZ6" i="31" s="1"/>
  <c r="AR6" i="31"/>
  <c r="AO6" i="31"/>
  <c r="AM6" i="31"/>
  <c r="AL6" i="31"/>
  <c r="AJ6" i="31"/>
  <c r="AE6" i="31"/>
  <c r="AF6" i="31" s="1"/>
  <c r="AE4" i="31" s="1"/>
  <c r="AC6" i="31"/>
  <c r="AB6" i="31"/>
  <c r="X6" i="31"/>
  <c r="Y6" i="31" s="1"/>
  <c r="V6" i="31"/>
  <c r="W6" i="31" s="1"/>
  <c r="T6" i="31"/>
  <c r="U6" i="31" s="1"/>
  <c r="R6" i="31"/>
  <c r="S6" i="31" s="1"/>
  <c r="P6" i="31"/>
  <c r="Q6" i="31" s="1"/>
  <c r="N6" i="31"/>
  <c r="O6" i="31" s="1"/>
  <c r="L6" i="31"/>
  <c r="M6" i="31" s="1"/>
  <c r="J6" i="31"/>
  <c r="K6" i="31" s="1"/>
  <c r="AY5" i="31"/>
  <c r="AZ5" i="31" s="1"/>
  <c r="AR5" i="31"/>
  <c r="AO5" i="31"/>
  <c r="AC5" i="31"/>
  <c r="AB5" i="31"/>
  <c r="X5" i="31"/>
  <c r="Y5" i="31" s="1"/>
  <c r="V5" i="31"/>
  <c r="W5" i="31" s="1"/>
  <c r="T5" i="31"/>
  <c r="U5" i="31" s="1"/>
  <c r="R5" i="31"/>
  <c r="S5" i="31" s="1"/>
  <c r="P5" i="31"/>
  <c r="Q5" i="31" s="1"/>
  <c r="N5" i="31"/>
  <c r="O5" i="31" s="1"/>
  <c r="L5" i="31"/>
  <c r="M5" i="31" s="1"/>
  <c r="J5" i="31"/>
  <c r="K5" i="31" s="1"/>
  <c r="BF4" i="31"/>
  <c r="AK3" i="31"/>
  <c r="AI3" i="31"/>
  <c r="AH3" i="31"/>
  <c r="AG3" i="31"/>
  <c r="AA3" i="31"/>
  <c r="AZ3" i="31"/>
  <c r="BF111" i="30"/>
  <c r="BF110" i="30"/>
  <c r="BF109" i="30"/>
  <c r="BF108" i="30"/>
  <c r="BF107" i="30"/>
  <c r="BF106" i="30"/>
  <c r="BF105" i="30"/>
  <c r="AX31" i="29"/>
  <c r="AT31" i="29"/>
  <c r="AX30" i="29"/>
  <c r="AV30" i="29"/>
  <c r="AT30" i="29"/>
  <c r="AX29" i="29"/>
  <c r="AV29" i="29"/>
  <c r="AT29" i="29"/>
  <c r="AX28" i="29"/>
  <c r="AV28" i="29"/>
  <c r="AT28" i="29"/>
  <c r="AX27" i="29"/>
  <c r="AV27" i="29"/>
  <c r="AT27" i="29"/>
  <c r="AX26" i="29"/>
  <c r="AV26" i="29"/>
  <c r="AT26" i="29"/>
  <c r="AX25" i="29"/>
  <c r="AV25" i="29"/>
  <c r="AT25" i="29"/>
  <c r="AX24" i="29"/>
  <c r="AV24" i="29"/>
  <c r="AT24" i="29"/>
  <c r="AV23" i="29"/>
  <c r="AT23" i="29"/>
  <c r="AX22" i="29"/>
  <c r="AV22" i="29"/>
  <c r="AT22" i="29"/>
  <c r="AX21" i="29"/>
  <c r="AV21" i="29"/>
  <c r="AT21" i="29"/>
  <c r="AX20" i="29"/>
  <c r="AV20" i="29"/>
  <c r="AT20" i="29"/>
  <c r="AX19" i="29"/>
  <c r="AV19" i="29"/>
  <c r="AT19" i="29"/>
  <c r="AX18" i="29"/>
  <c r="AV18" i="29"/>
  <c r="AT18" i="29"/>
  <c r="AX17" i="29"/>
  <c r="AV17" i="29"/>
  <c r="AT17" i="29"/>
  <c r="AX16" i="29"/>
  <c r="AV16" i="29"/>
  <c r="AT16" i="29"/>
  <c r="AX15" i="29"/>
  <c r="AT15" i="29"/>
  <c r="AX14" i="29"/>
  <c r="AV14" i="29"/>
  <c r="AT13" i="29"/>
  <c r="AX31" i="2"/>
  <c r="AT31" i="2"/>
  <c r="AX30" i="2"/>
  <c r="AV30" i="2"/>
  <c r="AT30" i="2"/>
  <c r="AX29" i="2"/>
  <c r="AV29" i="2"/>
  <c r="AT29" i="2"/>
  <c r="AX28" i="2"/>
  <c r="AV28" i="2"/>
  <c r="AT28" i="2"/>
  <c r="AX27" i="2"/>
  <c r="AV27" i="2"/>
  <c r="AT27" i="2"/>
  <c r="AX26" i="2"/>
  <c r="AV26" i="2"/>
  <c r="AT26" i="2"/>
  <c r="AX25" i="2"/>
  <c r="AV25" i="2"/>
  <c r="AT25" i="2"/>
  <c r="AX24" i="2"/>
  <c r="AV24" i="2"/>
  <c r="AT24" i="2"/>
  <c r="AV23" i="2"/>
  <c r="AT23" i="2"/>
  <c r="AX22" i="2"/>
  <c r="AV22" i="2"/>
  <c r="AT22" i="2"/>
  <c r="AX21" i="2"/>
  <c r="AV21" i="2"/>
  <c r="AT21" i="2"/>
  <c r="AX20" i="2"/>
  <c r="AV20" i="2"/>
  <c r="AT20" i="2"/>
  <c r="AX19" i="2"/>
  <c r="AV19" i="2"/>
  <c r="AT19" i="2"/>
  <c r="AX18" i="2"/>
  <c r="AV18" i="2"/>
  <c r="AT18" i="2"/>
  <c r="AX17" i="2"/>
  <c r="AV17" i="2"/>
  <c r="AT17" i="2"/>
  <c r="AX16" i="2"/>
  <c r="AV16" i="2"/>
  <c r="AT16" i="2"/>
  <c r="AX15" i="2"/>
  <c r="AT15" i="2"/>
  <c r="AX14" i="2"/>
  <c r="AV14" i="2"/>
  <c r="AX13" i="2"/>
  <c r="AT13" i="2"/>
  <c r="AX31" i="30"/>
  <c r="AX30" i="30"/>
  <c r="AX29" i="30"/>
  <c r="AX28" i="30"/>
  <c r="AX27" i="30"/>
  <c r="AX26" i="30"/>
  <c r="AX25" i="30"/>
  <c r="AX24" i="30"/>
  <c r="AX22" i="30"/>
  <c r="AX21" i="30"/>
  <c r="AX20" i="30"/>
  <c r="AX19" i="30"/>
  <c r="AX18" i="30"/>
  <c r="AX17" i="30"/>
  <c r="AX16" i="30"/>
  <c r="AX15" i="30"/>
  <c r="AX14" i="30"/>
  <c r="AV30" i="30"/>
  <c r="AV29" i="30"/>
  <c r="AV28" i="30"/>
  <c r="AV27" i="30"/>
  <c r="AV26" i="30"/>
  <c r="AV25" i="30"/>
  <c r="AV24" i="30"/>
  <c r="AV23" i="30"/>
  <c r="AV22" i="30"/>
  <c r="AV21" i="30"/>
  <c r="AV20" i="30"/>
  <c r="AV19" i="30"/>
  <c r="AV18" i="30"/>
  <c r="AV17" i="30"/>
  <c r="AV16" i="30"/>
  <c r="AV14" i="30"/>
  <c r="AT31" i="30"/>
  <c r="AT30" i="30"/>
  <c r="AT29" i="30"/>
  <c r="AT28" i="30"/>
  <c r="AT27" i="30"/>
  <c r="AT26" i="30"/>
  <c r="AT25" i="30"/>
  <c r="AT24" i="30"/>
  <c r="AT23" i="30"/>
  <c r="AT22" i="30"/>
  <c r="AT21" i="30"/>
  <c r="AT20" i="30"/>
  <c r="AT19" i="30"/>
  <c r="AT18" i="30"/>
  <c r="AT17" i="30"/>
  <c r="AT16" i="30"/>
  <c r="AT15" i="30"/>
  <c r="AT13" i="30"/>
  <c r="AR111" i="30"/>
  <c r="AQ111" i="30"/>
  <c r="AP111" i="30"/>
  <c r="AO111" i="30"/>
  <c r="AM111" i="30"/>
  <c r="AL111" i="30"/>
  <c r="AJ111" i="30"/>
  <c r="AE111" i="30"/>
  <c r="AF111" i="30" s="1"/>
  <c r="AC111" i="30"/>
  <c r="AB111" i="30"/>
  <c r="X111" i="30"/>
  <c r="Y111" i="30" s="1"/>
  <c r="V111" i="30"/>
  <c r="W111" i="30" s="1"/>
  <c r="T111" i="30"/>
  <c r="U111" i="30" s="1"/>
  <c r="R111" i="30"/>
  <c r="S111" i="30" s="1"/>
  <c r="P111" i="30"/>
  <c r="Q111" i="30" s="1"/>
  <c r="N111" i="30"/>
  <c r="O111" i="30" s="1"/>
  <c r="L111" i="30"/>
  <c r="M111" i="30" s="1"/>
  <c r="J111" i="30"/>
  <c r="K111" i="30" s="1"/>
  <c r="AR110" i="30"/>
  <c r="AQ110" i="30"/>
  <c r="AP110" i="30"/>
  <c r="AO110" i="30"/>
  <c r="AM110" i="30"/>
  <c r="AL110" i="30"/>
  <c r="AJ110" i="30"/>
  <c r="AE110" i="30"/>
  <c r="AF110" i="30" s="1"/>
  <c r="AC110" i="30"/>
  <c r="AB110" i="30"/>
  <c r="X110" i="30"/>
  <c r="Y110" i="30" s="1"/>
  <c r="V110" i="30"/>
  <c r="W110" i="30" s="1"/>
  <c r="T110" i="30"/>
  <c r="U110" i="30" s="1"/>
  <c r="S110" i="30"/>
  <c r="R110" i="30"/>
  <c r="P110" i="30"/>
  <c r="Q110" i="30" s="1"/>
  <c r="N110" i="30"/>
  <c r="O110" i="30" s="1"/>
  <c r="L110" i="30"/>
  <c r="M110" i="30" s="1"/>
  <c r="J110" i="30"/>
  <c r="K110" i="30" s="1"/>
  <c r="AR109" i="30"/>
  <c r="AQ109" i="30"/>
  <c r="AP109" i="30"/>
  <c r="AO109" i="30"/>
  <c r="AM109" i="30"/>
  <c r="AL109" i="30"/>
  <c r="AJ109" i="30"/>
  <c r="AF109" i="30"/>
  <c r="AE109" i="30"/>
  <c r="AC109" i="30"/>
  <c r="AB109" i="30"/>
  <c r="X109" i="30"/>
  <c r="Y109" i="30" s="1"/>
  <c r="V109" i="30"/>
  <c r="W109" i="30" s="1"/>
  <c r="T109" i="30"/>
  <c r="U109" i="30" s="1"/>
  <c r="R109" i="30"/>
  <c r="S109" i="30" s="1"/>
  <c r="P109" i="30"/>
  <c r="Q109" i="30" s="1"/>
  <c r="N109" i="30"/>
  <c r="O109" i="30" s="1"/>
  <c r="L109" i="30"/>
  <c r="M109" i="30" s="1"/>
  <c r="J109" i="30"/>
  <c r="K109" i="30" s="1"/>
  <c r="AR108" i="30"/>
  <c r="AQ108" i="30"/>
  <c r="AP108" i="30"/>
  <c r="AO108" i="30"/>
  <c r="AM108" i="30"/>
  <c r="AL108" i="30"/>
  <c r="AJ108" i="30"/>
  <c r="AE108" i="30"/>
  <c r="AF108" i="30" s="1"/>
  <c r="AC108" i="30"/>
  <c r="AB108" i="30"/>
  <c r="X108" i="30"/>
  <c r="Y108" i="30" s="1"/>
  <c r="V108" i="30"/>
  <c r="W108" i="30" s="1"/>
  <c r="T108" i="30"/>
  <c r="U108" i="30" s="1"/>
  <c r="R108" i="30"/>
  <c r="S108" i="30" s="1"/>
  <c r="P108" i="30"/>
  <c r="Q108" i="30" s="1"/>
  <c r="N108" i="30"/>
  <c r="O108" i="30" s="1"/>
  <c r="L108" i="30"/>
  <c r="M108" i="30" s="1"/>
  <c r="J108" i="30"/>
  <c r="K108" i="30" s="1"/>
  <c r="AR107" i="30"/>
  <c r="AQ107" i="30"/>
  <c r="AP107" i="30"/>
  <c r="AO107" i="30"/>
  <c r="AM107" i="30"/>
  <c r="AL107" i="30"/>
  <c r="AJ107" i="30"/>
  <c r="AE107" i="30"/>
  <c r="AF107" i="30" s="1"/>
  <c r="AC107" i="30"/>
  <c r="AB107" i="30"/>
  <c r="X107" i="30"/>
  <c r="Y107" i="30" s="1"/>
  <c r="V107" i="30"/>
  <c r="W107" i="30" s="1"/>
  <c r="T107" i="30"/>
  <c r="U107" i="30" s="1"/>
  <c r="R107" i="30"/>
  <c r="S107" i="30" s="1"/>
  <c r="P107" i="30"/>
  <c r="Q107" i="30" s="1"/>
  <c r="N107" i="30"/>
  <c r="O107" i="30" s="1"/>
  <c r="L107" i="30"/>
  <c r="M107" i="30" s="1"/>
  <c r="J107" i="30"/>
  <c r="K107" i="30" s="1"/>
  <c r="AR106" i="30"/>
  <c r="AQ106" i="30"/>
  <c r="AP106" i="30"/>
  <c r="AO106" i="30"/>
  <c r="AM106" i="30"/>
  <c r="AL106" i="30"/>
  <c r="AJ106" i="30"/>
  <c r="AE106" i="30"/>
  <c r="AF106" i="30" s="1"/>
  <c r="AC106" i="30"/>
  <c r="AB106" i="30"/>
  <c r="X106" i="30"/>
  <c r="Y106" i="30" s="1"/>
  <c r="V106" i="30"/>
  <c r="W106" i="30" s="1"/>
  <c r="T106" i="30"/>
  <c r="U106" i="30" s="1"/>
  <c r="R106" i="30"/>
  <c r="S106" i="30" s="1"/>
  <c r="P106" i="30"/>
  <c r="Q106" i="30" s="1"/>
  <c r="N106" i="30"/>
  <c r="O106" i="30" s="1"/>
  <c r="L106" i="30"/>
  <c r="M106" i="30" s="1"/>
  <c r="J106" i="30"/>
  <c r="K106" i="30" s="1"/>
  <c r="AR105" i="30"/>
  <c r="AQ105" i="30"/>
  <c r="AP105" i="30"/>
  <c r="AO105" i="30"/>
  <c r="AM105" i="30"/>
  <c r="AL105" i="30"/>
  <c r="AJ105" i="30"/>
  <c r="AE105" i="30"/>
  <c r="AF105" i="30" s="1"/>
  <c r="AC105" i="30"/>
  <c r="AB105" i="30"/>
  <c r="X105" i="30"/>
  <c r="Y105" i="30" s="1"/>
  <c r="V105" i="30"/>
  <c r="W105" i="30" s="1"/>
  <c r="T105" i="30"/>
  <c r="U105" i="30" s="1"/>
  <c r="R105" i="30"/>
  <c r="S105" i="30" s="1"/>
  <c r="P105" i="30"/>
  <c r="Q105" i="30" s="1"/>
  <c r="N105" i="30"/>
  <c r="O105" i="30" s="1"/>
  <c r="L105" i="30"/>
  <c r="M105" i="30" s="1"/>
  <c r="J105" i="30"/>
  <c r="K105" i="30" s="1"/>
  <c r="AY104" i="30"/>
  <c r="AZ104" i="30" s="1"/>
  <c r="AR104" i="30"/>
  <c r="AO104" i="30"/>
  <c r="AM104" i="30"/>
  <c r="AL104" i="30"/>
  <c r="AJ104" i="30"/>
  <c r="AE104" i="30"/>
  <c r="AF104" i="30" s="1"/>
  <c r="AC104" i="30"/>
  <c r="AB104" i="30"/>
  <c r="X104" i="30"/>
  <c r="Y104" i="30" s="1"/>
  <c r="V104" i="30"/>
  <c r="W104" i="30" s="1"/>
  <c r="T104" i="30"/>
  <c r="U104" i="30" s="1"/>
  <c r="R104" i="30"/>
  <c r="S104" i="30" s="1"/>
  <c r="P104" i="30"/>
  <c r="Q104" i="30" s="1"/>
  <c r="N104" i="30"/>
  <c r="O104" i="30" s="1"/>
  <c r="L104" i="30"/>
  <c r="M104" i="30" s="1"/>
  <c r="J104" i="30"/>
  <c r="K104" i="30" s="1"/>
  <c r="AY103" i="30"/>
  <c r="AZ103" i="30" s="1"/>
  <c r="AR103" i="30"/>
  <c r="AO103" i="30"/>
  <c r="AM103" i="30"/>
  <c r="AL103" i="30"/>
  <c r="AJ103" i="30"/>
  <c r="AE103" i="30"/>
  <c r="AF103" i="30" s="1"/>
  <c r="AC103" i="30"/>
  <c r="AB103" i="30"/>
  <c r="X103" i="30"/>
  <c r="Y103" i="30" s="1"/>
  <c r="V103" i="30"/>
  <c r="W103" i="30" s="1"/>
  <c r="T103" i="30"/>
  <c r="U103" i="30" s="1"/>
  <c r="R103" i="30"/>
  <c r="S103" i="30" s="1"/>
  <c r="P103" i="30"/>
  <c r="Q103" i="30" s="1"/>
  <c r="N103" i="30"/>
  <c r="O103" i="30" s="1"/>
  <c r="L103" i="30"/>
  <c r="M103" i="30" s="1"/>
  <c r="J103" i="30"/>
  <c r="K103" i="30" s="1"/>
  <c r="AY102" i="30"/>
  <c r="AZ102" i="30" s="1"/>
  <c r="AR102" i="30"/>
  <c r="AO102" i="30"/>
  <c r="AM102" i="30"/>
  <c r="AL102" i="30"/>
  <c r="AJ102" i="30"/>
  <c r="AE102" i="30"/>
  <c r="AF102" i="30" s="1"/>
  <c r="AC102" i="30"/>
  <c r="AB102" i="30"/>
  <c r="X102" i="30"/>
  <c r="Y102" i="30" s="1"/>
  <c r="V102" i="30"/>
  <c r="W102" i="30" s="1"/>
  <c r="T102" i="30"/>
  <c r="U102" i="30" s="1"/>
  <c r="R102" i="30"/>
  <c r="S102" i="30" s="1"/>
  <c r="P102" i="30"/>
  <c r="Q102" i="30" s="1"/>
  <c r="N102" i="30"/>
  <c r="O102" i="30" s="1"/>
  <c r="L102" i="30"/>
  <c r="M102" i="30" s="1"/>
  <c r="J102" i="30"/>
  <c r="K102" i="30" s="1"/>
  <c r="AY101" i="30"/>
  <c r="AZ101" i="30" s="1"/>
  <c r="AR101" i="30"/>
  <c r="AO101" i="30"/>
  <c r="AM101" i="30"/>
  <c r="AL101" i="30"/>
  <c r="AJ101" i="30"/>
  <c r="AE101" i="30"/>
  <c r="AF101" i="30" s="1"/>
  <c r="AC101" i="30"/>
  <c r="AB101" i="30"/>
  <c r="X101" i="30"/>
  <c r="Y101" i="30" s="1"/>
  <c r="V101" i="30"/>
  <c r="W101" i="30" s="1"/>
  <c r="T101" i="30"/>
  <c r="U101" i="30" s="1"/>
  <c r="R101" i="30"/>
  <c r="S101" i="30" s="1"/>
  <c r="P101" i="30"/>
  <c r="Q101" i="30" s="1"/>
  <c r="N101" i="30"/>
  <c r="O101" i="30" s="1"/>
  <c r="L101" i="30"/>
  <c r="M101" i="30" s="1"/>
  <c r="J101" i="30"/>
  <c r="K101" i="30" s="1"/>
  <c r="AY100" i="30"/>
  <c r="AZ100" i="30" s="1"/>
  <c r="AR100" i="30"/>
  <c r="AO100" i="30"/>
  <c r="AM100" i="30"/>
  <c r="AL100" i="30"/>
  <c r="AJ100" i="30"/>
  <c r="AE100" i="30"/>
  <c r="AF100" i="30" s="1"/>
  <c r="AC100" i="30"/>
  <c r="AB100" i="30"/>
  <c r="X100" i="30"/>
  <c r="Y100" i="30" s="1"/>
  <c r="V100" i="30"/>
  <c r="W100" i="30" s="1"/>
  <c r="T100" i="30"/>
  <c r="U100" i="30" s="1"/>
  <c r="R100" i="30"/>
  <c r="S100" i="30" s="1"/>
  <c r="P100" i="30"/>
  <c r="Q100" i="30" s="1"/>
  <c r="N100" i="30"/>
  <c r="O100" i="30" s="1"/>
  <c r="L100" i="30"/>
  <c r="M100" i="30" s="1"/>
  <c r="J100" i="30"/>
  <c r="K100" i="30" s="1"/>
  <c r="AY99" i="30"/>
  <c r="AZ99" i="30" s="1"/>
  <c r="AR99" i="30"/>
  <c r="AO99" i="30"/>
  <c r="AM99" i="30"/>
  <c r="AL99" i="30"/>
  <c r="AJ99" i="30"/>
  <c r="AE99" i="30"/>
  <c r="AF99" i="30" s="1"/>
  <c r="AC99" i="30"/>
  <c r="AB99" i="30"/>
  <c r="X99" i="30"/>
  <c r="Y99" i="30" s="1"/>
  <c r="V99" i="30"/>
  <c r="W99" i="30" s="1"/>
  <c r="T99" i="30"/>
  <c r="U99" i="30" s="1"/>
  <c r="R99" i="30"/>
  <c r="S99" i="30" s="1"/>
  <c r="P99" i="30"/>
  <c r="Q99" i="30" s="1"/>
  <c r="N99" i="30"/>
  <c r="O99" i="30" s="1"/>
  <c r="L99" i="30"/>
  <c r="M99" i="30" s="1"/>
  <c r="J99" i="30"/>
  <c r="K99" i="30" s="1"/>
  <c r="AY98" i="30"/>
  <c r="AZ98" i="30" s="1"/>
  <c r="AR98" i="30"/>
  <c r="AO98" i="30"/>
  <c r="AM98" i="30"/>
  <c r="AL98" i="30"/>
  <c r="AJ98" i="30"/>
  <c r="AE98" i="30"/>
  <c r="AF98" i="30" s="1"/>
  <c r="AC98" i="30"/>
  <c r="AB98" i="30"/>
  <c r="X98" i="30"/>
  <c r="Y98" i="30" s="1"/>
  <c r="V98" i="30"/>
  <c r="W98" i="30" s="1"/>
  <c r="T98" i="30"/>
  <c r="U98" i="30" s="1"/>
  <c r="R98" i="30"/>
  <c r="S98" i="30" s="1"/>
  <c r="P98" i="30"/>
  <c r="Q98" i="30" s="1"/>
  <c r="N98" i="30"/>
  <c r="O98" i="30" s="1"/>
  <c r="L98" i="30"/>
  <c r="M98" i="30" s="1"/>
  <c r="J98" i="30"/>
  <c r="K98" i="30" s="1"/>
  <c r="AY97" i="30"/>
  <c r="AZ97" i="30" s="1"/>
  <c r="AR97" i="30"/>
  <c r="AO97" i="30"/>
  <c r="AM97" i="30"/>
  <c r="AL97" i="30"/>
  <c r="AJ97" i="30"/>
  <c r="AE97" i="30"/>
  <c r="AF97" i="30" s="1"/>
  <c r="AC97" i="30"/>
  <c r="AB97" i="30"/>
  <c r="X97" i="30"/>
  <c r="Y97" i="30" s="1"/>
  <c r="V97" i="30"/>
  <c r="W97" i="30" s="1"/>
  <c r="T97" i="30"/>
  <c r="U97" i="30" s="1"/>
  <c r="R97" i="30"/>
  <c r="S97" i="30" s="1"/>
  <c r="P97" i="30"/>
  <c r="Q97" i="30" s="1"/>
  <c r="N97" i="30"/>
  <c r="O97" i="30" s="1"/>
  <c r="L97" i="30"/>
  <c r="M97" i="30" s="1"/>
  <c r="J97" i="30"/>
  <c r="K97" i="30" s="1"/>
  <c r="AY96" i="30"/>
  <c r="AZ96" i="30" s="1"/>
  <c r="AR96" i="30"/>
  <c r="AO96" i="30"/>
  <c r="AM96" i="30"/>
  <c r="AL96" i="30"/>
  <c r="AJ96" i="30"/>
  <c r="AE96" i="30"/>
  <c r="AF96" i="30" s="1"/>
  <c r="AC96" i="30"/>
  <c r="AB96" i="30"/>
  <c r="X96" i="30"/>
  <c r="Y96" i="30" s="1"/>
  <c r="V96" i="30"/>
  <c r="W96" i="30" s="1"/>
  <c r="T96" i="30"/>
  <c r="U96" i="30" s="1"/>
  <c r="R96" i="30"/>
  <c r="S96" i="30" s="1"/>
  <c r="P96" i="30"/>
  <c r="Q96" i="30" s="1"/>
  <c r="N96" i="30"/>
  <c r="O96" i="30" s="1"/>
  <c r="L96" i="30"/>
  <c r="M96" i="30" s="1"/>
  <c r="J96" i="30"/>
  <c r="K96" i="30" s="1"/>
  <c r="AY95" i="30"/>
  <c r="AZ95" i="30" s="1"/>
  <c r="AR95" i="30"/>
  <c r="AO95" i="30"/>
  <c r="AM95" i="30"/>
  <c r="AL95" i="30"/>
  <c r="AJ95" i="30"/>
  <c r="AE95" i="30"/>
  <c r="AF95" i="30" s="1"/>
  <c r="AC95" i="30"/>
  <c r="AB95" i="30"/>
  <c r="X95" i="30"/>
  <c r="Y95" i="30" s="1"/>
  <c r="V95" i="30"/>
  <c r="W95" i="30" s="1"/>
  <c r="T95" i="30"/>
  <c r="U95" i="30" s="1"/>
  <c r="R95" i="30"/>
  <c r="S95" i="30" s="1"/>
  <c r="P95" i="30"/>
  <c r="Q95" i="30" s="1"/>
  <c r="N95" i="30"/>
  <c r="O95" i="30" s="1"/>
  <c r="L95" i="30"/>
  <c r="M95" i="30" s="1"/>
  <c r="J95" i="30"/>
  <c r="K95" i="30" s="1"/>
  <c r="AY94" i="30"/>
  <c r="AZ94" i="30" s="1"/>
  <c r="AR94" i="30"/>
  <c r="AO94" i="30"/>
  <c r="AM94" i="30"/>
  <c r="AL94" i="30"/>
  <c r="AJ94" i="30"/>
  <c r="AE94" i="30"/>
  <c r="AF94" i="30" s="1"/>
  <c r="AC94" i="30"/>
  <c r="AB94" i="30"/>
  <c r="X94" i="30"/>
  <c r="Y94" i="30" s="1"/>
  <c r="V94" i="30"/>
  <c r="W94" i="30" s="1"/>
  <c r="T94" i="30"/>
  <c r="U94" i="30" s="1"/>
  <c r="R94" i="30"/>
  <c r="S94" i="30" s="1"/>
  <c r="P94" i="30"/>
  <c r="Q94" i="30" s="1"/>
  <c r="N94" i="30"/>
  <c r="O94" i="30" s="1"/>
  <c r="L94" i="30"/>
  <c r="M94" i="30" s="1"/>
  <c r="J94" i="30"/>
  <c r="K94" i="30" s="1"/>
  <c r="AY93" i="30"/>
  <c r="AZ93" i="30" s="1"/>
  <c r="AR93" i="30"/>
  <c r="AO93" i="30"/>
  <c r="AM93" i="30"/>
  <c r="AL93" i="30"/>
  <c r="AJ93" i="30"/>
  <c r="AE93" i="30"/>
  <c r="AF93" i="30" s="1"/>
  <c r="AC93" i="30"/>
  <c r="AB93" i="30"/>
  <c r="X93" i="30"/>
  <c r="Y93" i="30" s="1"/>
  <c r="V93" i="30"/>
  <c r="W93" i="30" s="1"/>
  <c r="T93" i="30"/>
  <c r="U93" i="30" s="1"/>
  <c r="R93" i="30"/>
  <c r="S93" i="30" s="1"/>
  <c r="P93" i="30"/>
  <c r="Q93" i="30" s="1"/>
  <c r="N93" i="30"/>
  <c r="O93" i="30" s="1"/>
  <c r="L93" i="30"/>
  <c r="M93" i="30" s="1"/>
  <c r="J93" i="30"/>
  <c r="K93" i="30" s="1"/>
  <c r="AY92" i="30"/>
  <c r="AZ92" i="30" s="1"/>
  <c r="AR92" i="30"/>
  <c r="AO92" i="30"/>
  <c r="AM92" i="30"/>
  <c r="AL92" i="30"/>
  <c r="AJ92" i="30"/>
  <c r="AE92" i="30"/>
  <c r="AF92" i="30" s="1"/>
  <c r="AC92" i="30"/>
  <c r="AB92" i="30"/>
  <c r="X92" i="30"/>
  <c r="Y92" i="30" s="1"/>
  <c r="V92" i="30"/>
  <c r="W92" i="30" s="1"/>
  <c r="T92" i="30"/>
  <c r="U92" i="30" s="1"/>
  <c r="R92" i="30"/>
  <c r="S92" i="30" s="1"/>
  <c r="P92" i="30"/>
  <c r="Q92" i="30" s="1"/>
  <c r="N92" i="30"/>
  <c r="O92" i="30" s="1"/>
  <c r="L92" i="30"/>
  <c r="M92" i="30" s="1"/>
  <c r="J92" i="30"/>
  <c r="K92" i="30" s="1"/>
  <c r="AY91" i="30"/>
  <c r="AZ91" i="30" s="1"/>
  <c r="AR91" i="30"/>
  <c r="AO91" i="30"/>
  <c r="AM91" i="30"/>
  <c r="AL91" i="30"/>
  <c r="AJ91" i="30"/>
  <c r="AE91" i="30"/>
  <c r="AF91" i="30" s="1"/>
  <c r="AC91" i="30"/>
  <c r="AB91" i="30"/>
  <c r="X91" i="30"/>
  <c r="Y91" i="30" s="1"/>
  <c r="V91" i="30"/>
  <c r="W91" i="30" s="1"/>
  <c r="T91" i="30"/>
  <c r="U91" i="30" s="1"/>
  <c r="R91" i="30"/>
  <c r="S91" i="30" s="1"/>
  <c r="P91" i="30"/>
  <c r="Q91" i="30" s="1"/>
  <c r="N91" i="30"/>
  <c r="O91" i="30" s="1"/>
  <c r="L91" i="30"/>
  <c r="M91" i="30" s="1"/>
  <c r="J91" i="30"/>
  <c r="K91" i="30" s="1"/>
  <c r="AY90" i="30"/>
  <c r="AZ90" i="30" s="1"/>
  <c r="AR90" i="30"/>
  <c r="AO90" i="30"/>
  <c r="AM90" i="30"/>
  <c r="AL90" i="30"/>
  <c r="AJ90" i="30"/>
  <c r="AE90" i="30"/>
  <c r="AF90" i="30" s="1"/>
  <c r="AC90" i="30"/>
  <c r="AB90" i="30"/>
  <c r="X90" i="30"/>
  <c r="Y90" i="30" s="1"/>
  <c r="V90" i="30"/>
  <c r="W90" i="30" s="1"/>
  <c r="T90" i="30"/>
  <c r="U90" i="30" s="1"/>
  <c r="R90" i="30"/>
  <c r="S90" i="30" s="1"/>
  <c r="P90" i="30"/>
  <c r="Q90" i="30" s="1"/>
  <c r="N90" i="30"/>
  <c r="O90" i="30" s="1"/>
  <c r="L90" i="30"/>
  <c r="M90" i="30" s="1"/>
  <c r="J90" i="30"/>
  <c r="K90" i="30" s="1"/>
  <c r="AY89" i="30"/>
  <c r="AZ89" i="30" s="1"/>
  <c r="AR89" i="30"/>
  <c r="AO89" i="30"/>
  <c r="AM89" i="30"/>
  <c r="AL89" i="30"/>
  <c r="AJ89" i="30"/>
  <c r="AE89" i="30"/>
  <c r="AF89" i="30" s="1"/>
  <c r="AC89" i="30"/>
  <c r="AB89" i="30"/>
  <c r="X89" i="30"/>
  <c r="Y89" i="30" s="1"/>
  <c r="V89" i="30"/>
  <c r="W89" i="30" s="1"/>
  <c r="T89" i="30"/>
  <c r="U89" i="30" s="1"/>
  <c r="R89" i="30"/>
  <c r="S89" i="30" s="1"/>
  <c r="P89" i="30"/>
  <c r="Q89" i="30" s="1"/>
  <c r="N89" i="30"/>
  <c r="O89" i="30" s="1"/>
  <c r="L89" i="30"/>
  <c r="M89" i="30" s="1"/>
  <c r="J89" i="30"/>
  <c r="K89" i="30" s="1"/>
  <c r="AY88" i="30"/>
  <c r="AZ88" i="30" s="1"/>
  <c r="AR88" i="30"/>
  <c r="AO88" i="30"/>
  <c r="AM88" i="30"/>
  <c r="AL88" i="30"/>
  <c r="AJ88" i="30"/>
  <c r="AE88" i="30"/>
  <c r="AF88" i="30" s="1"/>
  <c r="AC88" i="30"/>
  <c r="AB88" i="30"/>
  <c r="X88" i="30"/>
  <c r="Y88" i="30" s="1"/>
  <c r="V88" i="30"/>
  <c r="W88" i="30" s="1"/>
  <c r="T88" i="30"/>
  <c r="U88" i="30" s="1"/>
  <c r="R88" i="30"/>
  <c r="S88" i="30" s="1"/>
  <c r="P88" i="30"/>
  <c r="Q88" i="30" s="1"/>
  <c r="N88" i="30"/>
  <c r="O88" i="30" s="1"/>
  <c r="L88" i="30"/>
  <c r="M88" i="30" s="1"/>
  <c r="J88" i="30"/>
  <c r="K88" i="30" s="1"/>
  <c r="AY87" i="30"/>
  <c r="AZ87" i="30" s="1"/>
  <c r="AR87" i="30"/>
  <c r="AO87" i="30"/>
  <c r="AM87" i="30"/>
  <c r="AL87" i="30"/>
  <c r="AJ87" i="30"/>
  <c r="AE87" i="30"/>
  <c r="AF87" i="30" s="1"/>
  <c r="AC87" i="30"/>
  <c r="AB87" i="30"/>
  <c r="X87" i="30"/>
  <c r="Y87" i="30" s="1"/>
  <c r="V87" i="30"/>
  <c r="W87" i="30" s="1"/>
  <c r="T87" i="30"/>
  <c r="U87" i="30" s="1"/>
  <c r="R87" i="30"/>
  <c r="S87" i="30" s="1"/>
  <c r="P87" i="30"/>
  <c r="Q87" i="30" s="1"/>
  <c r="N87" i="30"/>
  <c r="O87" i="30" s="1"/>
  <c r="L87" i="30"/>
  <c r="M87" i="30" s="1"/>
  <c r="J87" i="30"/>
  <c r="K87" i="30" s="1"/>
  <c r="AY86" i="30"/>
  <c r="AZ86" i="30" s="1"/>
  <c r="AR86" i="30"/>
  <c r="AO86" i="30"/>
  <c r="AM86" i="30"/>
  <c r="AL86" i="30"/>
  <c r="AJ86" i="30"/>
  <c r="AE86" i="30"/>
  <c r="AF86" i="30" s="1"/>
  <c r="AC86" i="30"/>
  <c r="AB86" i="30"/>
  <c r="X86" i="30"/>
  <c r="Y86" i="30" s="1"/>
  <c r="V86" i="30"/>
  <c r="W86" i="30" s="1"/>
  <c r="T86" i="30"/>
  <c r="U86" i="30" s="1"/>
  <c r="R86" i="30"/>
  <c r="S86" i="30" s="1"/>
  <c r="P86" i="30"/>
  <c r="Q86" i="30" s="1"/>
  <c r="N86" i="30"/>
  <c r="O86" i="30" s="1"/>
  <c r="L86" i="30"/>
  <c r="M86" i="30" s="1"/>
  <c r="J86" i="30"/>
  <c r="K86" i="30" s="1"/>
  <c r="AY85" i="30"/>
  <c r="AZ85" i="30" s="1"/>
  <c r="AR85" i="30"/>
  <c r="AO85" i="30"/>
  <c r="AM85" i="30"/>
  <c r="AL85" i="30"/>
  <c r="AJ85" i="30"/>
  <c r="AE85" i="30"/>
  <c r="AF85" i="30" s="1"/>
  <c r="AC85" i="30"/>
  <c r="AB85" i="30"/>
  <c r="X85" i="30"/>
  <c r="Y85" i="30" s="1"/>
  <c r="V85" i="30"/>
  <c r="W85" i="30" s="1"/>
  <c r="T85" i="30"/>
  <c r="U85" i="30" s="1"/>
  <c r="R85" i="30"/>
  <c r="S85" i="30" s="1"/>
  <c r="P85" i="30"/>
  <c r="Q85" i="30" s="1"/>
  <c r="N85" i="30"/>
  <c r="O85" i="30" s="1"/>
  <c r="L85" i="30"/>
  <c r="M85" i="30" s="1"/>
  <c r="J85" i="30"/>
  <c r="K85" i="30" s="1"/>
  <c r="AY84" i="30"/>
  <c r="AZ84" i="30" s="1"/>
  <c r="AR84" i="30"/>
  <c r="AO84" i="30"/>
  <c r="AM84" i="30"/>
  <c r="AL84" i="30"/>
  <c r="AJ84" i="30"/>
  <c r="AE84" i="30"/>
  <c r="AF84" i="30" s="1"/>
  <c r="AC84" i="30"/>
  <c r="AB84" i="30"/>
  <c r="X84" i="30"/>
  <c r="Y84" i="30" s="1"/>
  <c r="V84" i="30"/>
  <c r="W84" i="30" s="1"/>
  <c r="T84" i="30"/>
  <c r="U84" i="30" s="1"/>
  <c r="R84" i="30"/>
  <c r="S84" i="30" s="1"/>
  <c r="P84" i="30"/>
  <c r="Q84" i="30" s="1"/>
  <c r="N84" i="30"/>
  <c r="O84" i="30" s="1"/>
  <c r="L84" i="30"/>
  <c r="M84" i="30" s="1"/>
  <c r="J84" i="30"/>
  <c r="K84" i="30" s="1"/>
  <c r="AY83" i="30"/>
  <c r="AZ83" i="30" s="1"/>
  <c r="AR83" i="30"/>
  <c r="AO83" i="30"/>
  <c r="AM83" i="30"/>
  <c r="AL83" i="30"/>
  <c r="AJ83" i="30"/>
  <c r="AE83" i="30"/>
  <c r="AF83" i="30" s="1"/>
  <c r="AC83" i="30"/>
  <c r="AB83" i="30"/>
  <c r="X83" i="30"/>
  <c r="Y83" i="30" s="1"/>
  <c r="V83" i="30"/>
  <c r="W83" i="30" s="1"/>
  <c r="T83" i="30"/>
  <c r="U83" i="30" s="1"/>
  <c r="R83" i="30"/>
  <c r="S83" i="30" s="1"/>
  <c r="P83" i="30"/>
  <c r="Q83" i="30" s="1"/>
  <c r="N83" i="30"/>
  <c r="O83" i="30" s="1"/>
  <c r="L83" i="30"/>
  <c r="M83" i="30" s="1"/>
  <c r="J83" i="30"/>
  <c r="K83" i="30" s="1"/>
  <c r="AY82" i="30"/>
  <c r="AZ82" i="30" s="1"/>
  <c r="AR82" i="30"/>
  <c r="AO82" i="30"/>
  <c r="AM82" i="30"/>
  <c r="AL82" i="30"/>
  <c r="AJ82" i="30"/>
  <c r="AE82" i="30"/>
  <c r="AF82" i="30" s="1"/>
  <c r="AC82" i="30"/>
  <c r="AB82" i="30"/>
  <c r="X82" i="30"/>
  <c r="Y82" i="30" s="1"/>
  <c r="V82" i="30"/>
  <c r="W82" i="30" s="1"/>
  <c r="T82" i="30"/>
  <c r="U82" i="30" s="1"/>
  <c r="R82" i="30"/>
  <c r="S82" i="30" s="1"/>
  <c r="P82" i="30"/>
  <c r="Q82" i="30" s="1"/>
  <c r="N82" i="30"/>
  <c r="O82" i="30" s="1"/>
  <c r="L82" i="30"/>
  <c r="M82" i="30" s="1"/>
  <c r="J82" i="30"/>
  <c r="K82" i="30" s="1"/>
  <c r="AY81" i="30"/>
  <c r="AZ81" i="30" s="1"/>
  <c r="AR81" i="30"/>
  <c r="AO81" i="30"/>
  <c r="AM81" i="30"/>
  <c r="AL81" i="30"/>
  <c r="AJ81" i="30"/>
  <c r="AE81" i="30"/>
  <c r="AF81" i="30" s="1"/>
  <c r="AC81" i="30"/>
  <c r="AB81" i="30"/>
  <c r="X81" i="30"/>
  <c r="Y81" i="30" s="1"/>
  <c r="V81" i="30"/>
  <c r="W81" i="30" s="1"/>
  <c r="T81" i="30"/>
  <c r="U81" i="30" s="1"/>
  <c r="R81" i="30"/>
  <c r="S81" i="30" s="1"/>
  <c r="P81" i="30"/>
  <c r="Q81" i="30" s="1"/>
  <c r="N81" i="30"/>
  <c r="O81" i="30" s="1"/>
  <c r="L81" i="30"/>
  <c r="M81" i="30" s="1"/>
  <c r="J81" i="30"/>
  <c r="K81" i="30" s="1"/>
  <c r="AY80" i="30"/>
  <c r="AZ80" i="30" s="1"/>
  <c r="AR80" i="30"/>
  <c r="AO80" i="30"/>
  <c r="AM80" i="30"/>
  <c r="AL80" i="30"/>
  <c r="AJ80" i="30"/>
  <c r="AE80" i="30"/>
  <c r="AF80" i="30" s="1"/>
  <c r="AC80" i="30"/>
  <c r="AB80" i="30"/>
  <c r="X80" i="30"/>
  <c r="Y80" i="30" s="1"/>
  <c r="V80" i="30"/>
  <c r="W80" i="30" s="1"/>
  <c r="T80" i="30"/>
  <c r="U80" i="30" s="1"/>
  <c r="R80" i="30"/>
  <c r="S80" i="30" s="1"/>
  <c r="P80" i="30"/>
  <c r="Q80" i="30" s="1"/>
  <c r="N80" i="30"/>
  <c r="O80" i="30" s="1"/>
  <c r="L80" i="30"/>
  <c r="M80" i="30" s="1"/>
  <c r="J80" i="30"/>
  <c r="K80" i="30" s="1"/>
  <c r="AY79" i="30"/>
  <c r="AZ79" i="30" s="1"/>
  <c r="AR79" i="30"/>
  <c r="AO79" i="30"/>
  <c r="AM79" i="30"/>
  <c r="AL79" i="30"/>
  <c r="AJ79" i="30"/>
  <c r="AE79" i="30"/>
  <c r="AF79" i="30" s="1"/>
  <c r="AC79" i="30"/>
  <c r="AB79" i="30"/>
  <c r="X79" i="30"/>
  <c r="Y79" i="30" s="1"/>
  <c r="V79" i="30"/>
  <c r="W79" i="30" s="1"/>
  <c r="T79" i="30"/>
  <c r="U79" i="30" s="1"/>
  <c r="R79" i="30"/>
  <c r="S79" i="30" s="1"/>
  <c r="P79" i="30"/>
  <c r="Q79" i="30" s="1"/>
  <c r="N79" i="30"/>
  <c r="O79" i="30" s="1"/>
  <c r="L79" i="30"/>
  <c r="M79" i="30" s="1"/>
  <c r="J79" i="30"/>
  <c r="K79" i="30" s="1"/>
  <c r="AY78" i="30"/>
  <c r="AZ78" i="30" s="1"/>
  <c r="AR78" i="30"/>
  <c r="AO78" i="30"/>
  <c r="AM78" i="30"/>
  <c r="AL78" i="30"/>
  <c r="AJ78" i="30"/>
  <c r="AE78" i="30"/>
  <c r="AF78" i="30" s="1"/>
  <c r="AC78" i="30"/>
  <c r="AB78" i="30"/>
  <c r="X78" i="30"/>
  <c r="Y78" i="30" s="1"/>
  <c r="V78" i="30"/>
  <c r="W78" i="30" s="1"/>
  <c r="T78" i="30"/>
  <c r="U78" i="30" s="1"/>
  <c r="R78" i="30"/>
  <c r="S78" i="30" s="1"/>
  <c r="P78" i="30"/>
  <c r="Q78" i="30" s="1"/>
  <c r="N78" i="30"/>
  <c r="O78" i="30" s="1"/>
  <c r="L78" i="30"/>
  <c r="M78" i="30" s="1"/>
  <c r="J78" i="30"/>
  <c r="K78" i="30" s="1"/>
  <c r="AY77" i="30"/>
  <c r="AZ77" i="30" s="1"/>
  <c r="AR77" i="30"/>
  <c r="AO77" i="30"/>
  <c r="AM77" i="30"/>
  <c r="AL77" i="30"/>
  <c r="AJ77" i="30"/>
  <c r="AE77" i="30"/>
  <c r="AF77" i="30" s="1"/>
  <c r="AC77" i="30"/>
  <c r="AB77" i="30"/>
  <c r="X77" i="30"/>
  <c r="Y77" i="30" s="1"/>
  <c r="V77" i="30"/>
  <c r="W77" i="30" s="1"/>
  <c r="T77" i="30"/>
  <c r="U77" i="30" s="1"/>
  <c r="R77" i="30"/>
  <c r="S77" i="30" s="1"/>
  <c r="P77" i="30"/>
  <c r="Q77" i="30" s="1"/>
  <c r="N77" i="30"/>
  <c r="O77" i="30" s="1"/>
  <c r="L77" i="30"/>
  <c r="M77" i="30" s="1"/>
  <c r="J77" i="30"/>
  <c r="K77" i="30" s="1"/>
  <c r="AY76" i="30"/>
  <c r="AZ76" i="30" s="1"/>
  <c r="AR76" i="30"/>
  <c r="AO76" i="30"/>
  <c r="AM76" i="30"/>
  <c r="AL76" i="30"/>
  <c r="AJ76" i="30"/>
  <c r="AE76" i="30"/>
  <c r="AF76" i="30" s="1"/>
  <c r="AC76" i="30"/>
  <c r="AB76" i="30"/>
  <c r="X76" i="30"/>
  <c r="Y76" i="30" s="1"/>
  <c r="V76" i="30"/>
  <c r="W76" i="30" s="1"/>
  <c r="T76" i="30"/>
  <c r="U76" i="30" s="1"/>
  <c r="R76" i="30"/>
  <c r="S76" i="30" s="1"/>
  <c r="P76" i="30"/>
  <c r="Q76" i="30" s="1"/>
  <c r="N76" i="30"/>
  <c r="O76" i="30" s="1"/>
  <c r="L76" i="30"/>
  <c r="M76" i="30" s="1"/>
  <c r="J76" i="30"/>
  <c r="K76" i="30" s="1"/>
  <c r="AY75" i="30"/>
  <c r="AZ75" i="30" s="1"/>
  <c r="AR75" i="30"/>
  <c r="AO75" i="30"/>
  <c r="AM75" i="30"/>
  <c r="AL75" i="30"/>
  <c r="AJ75" i="30"/>
  <c r="AE75" i="30"/>
  <c r="AF75" i="30" s="1"/>
  <c r="AC75" i="30"/>
  <c r="AB75" i="30"/>
  <c r="X75" i="30"/>
  <c r="Y75" i="30" s="1"/>
  <c r="V75" i="30"/>
  <c r="W75" i="30" s="1"/>
  <c r="T75" i="30"/>
  <c r="U75" i="30" s="1"/>
  <c r="R75" i="30"/>
  <c r="S75" i="30" s="1"/>
  <c r="P75" i="30"/>
  <c r="Q75" i="30" s="1"/>
  <c r="N75" i="30"/>
  <c r="O75" i="30" s="1"/>
  <c r="L75" i="30"/>
  <c r="M75" i="30" s="1"/>
  <c r="J75" i="30"/>
  <c r="K75" i="30" s="1"/>
  <c r="AY74" i="30"/>
  <c r="AZ74" i="30" s="1"/>
  <c r="AR74" i="30"/>
  <c r="AO74" i="30"/>
  <c r="AM74" i="30"/>
  <c r="AL74" i="30"/>
  <c r="AJ74" i="30"/>
  <c r="AE74" i="30"/>
  <c r="AF74" i="30" s="1"/>
  <c r="AC74" i="30"/>
  <c r="AB74" i="30"/>
  <c r="X74" i="30"/>
  <c r="Y74" i="30" s="1"/>
  <c r="V74" i="30"/>
  <c r="W74" i="30" s="1"/>
  <c r="T74" i="30"/>
  <c r="U74" i="30" s="1"/>
  <c r="R74" i="30"/>
  <c r="S74" i="30" s="1"/>
  <c r="P74" i="30"/>
  <c r="Q74" i="30" s="1"/>
  <c r="N74" i="30"/>
  <c r="O74" i="30" s="1"/>
  <c r="L74" i="30"/>
  <c r="M74" i="30" s="1"/>
  <c r="J74" i="30"/>
  <c r="K74" i="30" s="1"/>
  <c r="AY73" i="30"/>
  <c r="AZ73" i="30" s="1"/>
  <c r="AR73" i="30"/>
  <c r="AO73" i="30"/>
  <c r="AM73" i="30"/>
  <c r="AL73" i="30"/>
  <c r="AJ73" i="30"/>
  <c r="AE73" i="30"/>
  <c r="AF73" i="30" s="1"/>
  <c r="AC73" i="30"/>
  <c r="AB73" i="30"/>
  <c r="X73" i="30"/>
  <c r="Y73" i="30" s="1"/>
  <c r="V73" i="30"/>
  <c r="W73" i="30" s="1"/>
  <c r="T73" i="30"/>
  <c r="U73" i="30" s="1"/>
  <c r="R73" i="30"/>
  <c r="S73" i="30" s="1"/>
  <c r="P73" i="30"/>
  <c r="Q73" i="30" s="1"/>
  <c r="N73" i="30"/>
  <c r="O73" i="30" s="1"/>
  <c r="L73" i="30"/>
  <c r="M73" i="30" s="1"/>
  <c r="J73" i="30"/>
  <c r="K73" i="30" s="1"/>
  <c r="AY72" i="30"/>
  <c r="AZ72" i="30" s="1"/>
  <c r="AR72" i="30"/>
  <c r="AO72" i="30"/>
  <c r="AM72" i="30"/>
  <c r="AL72" i="30"/>
  <c r="AJ72" i="30"/>
  <c r="AE72" i="30"/>
  <c r="AF72" i="30" s="1"/>
  <c r="AC72" i="30"/>
  <c r="AB72" i="30"/>
  <c r="X72" i="30"/>
  <c r="Y72" i="30" s="1"/>
  <c r="V72" i="30"/>
  <c r="W72" i="30" s="1"/>
  <c r="T72" i="30"/>
  <c r="U72" i="30" s="1"/>
  <c r="R72" i="30"/>
  <c r="S72" i="30" s="1"/>
  <c r="P72" i="30"/>
  <c r="Q72" i="30" s="1"/>
  <c r="N72" i="30"/>
  <c r="O72" i="30" s="1"/>
  <c r="L72" i="30"/>
  <c r="M72" i="30" s="1"/>
  <c r="J72" i="30"/>
  <c r="K72" i="30" s="1"/>
  <c r="AY71" i="30"/>
  <c r="AZ71" i="30" s="1"/>
  <c r="AR71" i="30"/>
  <c r="AO71" i="30"/>
  <c r="AM71" i="30"/>
  <c r="AL71" i="30"/>
  <c r="AJ71" i="30"/>
  <c r="AE71" i="30"/>
  <c r="AF71" i="30" s="1"/>
  <c r="AC71" i="30"/>
  <c r="AB71" i="30"/>
  <c r="X71" i="30"/>
  <c r="Y71" i="30" s="1"/>
  <c r="V71" i="30"/>
  <c r="W71" i="30" s="1"/>
  <c r="T71" i="30"/>
  <c r="U71" i="30" s="1"/>
  <c r="R71" i="30"/>
  <c r="S71" i="30" s="1"/>
  <c r="P71" i="30"/>
  <c r="Q71" i="30" s="1"/>
  <c r="N71" i="30"/>
  <c r="O71" i="30" s="1"/>
  <c r="L71" i="30"/>
  <c r="M71" i="30" s="1"/>
  <c r="J71" i="30"/>
  <c r="K71" i="30" s="1"/>
  <c r="AY70" i="30"/>
  <c r="AZ70" i="30" s="1"/>
  <c r="AR70" i="30"/>
  <c r="AO70" i="30"/>
  <c r="AM70" i="30"/>
  <c r="AL70" i="30"/>
  <c r="AJ70" i="30"/>
  <c r="AE70" i="30"/>
  <c r="AF70" i="30" s="1"/>
  <c r="AC70" i="30"/>
  <c r="AB70" i="30"/>
  <c r="X70" i="30"/>
  <c r="Y70" i="30" s="1"/>
  <c r="V70" i="30"/>
  <c r="W70" i="30" s="1"/>
  <c r="T70" i="30"/>
  <c r="U70" i="30" s="1"/>
  <c r="R70" i="30"/>
  <c r="S70" i="30" s="1"/>
  <c r="P70" i="30"/>
  <c r="Q70" i="30" s="1"/>
  <c r="N70" i="30"/>
  <c r="O70" i="30" s="1"/>
  <c r="L70" i="30"/>
  <c r="M70" i="30" s="1"/>
  <c r="J70" i="30"/>
  <c r="K70" i="30" s="1"/>
  <c r="AY69" i="30"/>
  <c r="AZ69" i="30" s="1"/>
  <c r="AR69" i="30"/>
  <c r="AO69" i="30"/>
  <c r="AM69" i="30"/>
  <c r="AL69" i="30"/>
  <c r="AJ69" i="30"/>
  <c r="AE69" i="30"/>
  <c r="AF69" i="30" s="1"/>
  <c r="AC69" i="30"/>
  <c r="AB69" i="30"/>
  <c r="X69" i="30"/>
  <c r="Y69" i="30" s="1"/>
  <c r="V69" i="30"/>
  <c r="W69" i="30" s="1"/>
  <c r="T69" i="30"/>
  <c r="U69" i="30" s="1"/>
  <c r="R69" i="30"/>
  <c r="S69" i="30" s="1"/>
  <c r="P69" i="30"/>
  <c r="Q69" i="30" s="1"/>
  <c r="N69" i="30"/>
  <c r="O69" i="30" s="1"/>
  <c r="L69" i="30"/>
  <c r="M69" i="30" s="1"/>
  <c r="J69" i="30"/>
  <c r="K69" i="30" s="1"/>
  <c r="AY68" i="30"/>
  <c r="AZ68" i="30" s="1"/>
  <c r="AR68" i="30"/>
  <c r="AO68" i="30"/>
  <c r="AM68" i="30"/>
  <c r="AL68" i="30"/>
  <c r="AJ68" i="30"/>
  <c r="AE68" i="30"/>
  <c r="AF68" i="30" s="1"/>
  <c r="AC68" i="30"/>
  <c r="AB68" i="30"/>
  <c r="X68" i="30"/>
  <c r="Y68" i="30" s="1"/>
  <c r="V68" i="30"/>
  <c r="W68" i="30" s="1"/>
  <c r="T68" i="30"/>
  <c r="U68" i="30" s="1"/>
  <c r="R68" i="30"/>
  <c r="S68" i="30" s="1"/>
  <c r="P68" i="30"/>
  <c r="Q68" i="30" s="1"/>
  <c r="N68" i="30"/>
  <c r="O68" i="30" s="1"/>
  <c r="L68" i="30"/>
  <c r="M68" i="30" s="1"/>
  <c r="J68" i="30"/>
  <c r="K68" i="30" s="1"/>
  <c r="AY67" i="30"/>
  <c r="AZ67" i="30" s="1"/>
  <c r="AR67" i="30"/>
  <c r="AO67" i="30"/>
  <c r="AM67" i="30"/>
  <c r="AL67" i="30"/>
  <c r="AJ67" i="30"/>
  <c r="AE67" i="30"/>
  <c r="AF67" i="30" s="1"/>
  <c r="AC67" i="30"/>
  <c r="AB67" i="30"/>
  <c r="X67" i="30"/>
  <c r="Y67" i="30" s="1"/>
  <c r="V67" i="30"/>
  <c r="W67" i="30" s="1"/>
  <c r="T67" i="30"/>
  <c r="U67" i="30" s="1"/>
  <c r="R67" i="30"/>
  <c r="S67" i="30" s="1"/>
  <c r="P67" i="30"/>
  <c r="Q67" i="30" s="1"/>
  <c r="N67" i="30"/>
  <c r="O67" i="30" s="1"/>
  <c r="L67" i="30"/>
  <c r="M67" i="30" s="1"/>
  <c r="J67" i="30"/>
  <c r="K67" i="30" s="1"/>
  <c r="AY66" i="30"/>
  <c r="AZ66" i="30" s="1"/>
  <c r="AR66" i="30"/>
  <c r="AO66" i="30"/>
  <c r="AM66" i="30"/>
  <c r="AL66" i="30"/>
  <c r="AJ66" i="30"/>
  <c r="AE66" i="30"/>
  <c r="AF66" i="30" s="1"/>
  <c r="AC66" i="30"/>
  <c r="AB66" i="30"/>
  <c r="X66" i="30"/>
  <c r="Y66" i="30" s="1"/>
  <c r="V66" i="30"/>
  <c r="W66" i="30" s="1"/>
  <c r="T66" i="30"/>
  <c r="U66" i="30" s="1"/>
  <c r="R66" i="30"/>
  <c r="S66" i="30" s="1"/>
  <c r="P66" i="30"/>
  <c r="Q66" i="30" s="1"/>
  <c r="N66" i="30"/>
  <c r="O66" i="30" s="1"/>
  <c r="L66" i="30"/>
  <c r="M66" i="30" s="1"/>
  <c r="J66" i="30"/>
  <c r="K66" i="30" s="1"/>
  <c r="AY65" i="30"/>
  <c r="AZ65" i="30" s="1"/>
  <c r="AR65" i="30"/>
  <c r="AO65" i="30"/>
  <c r="AM65" i="30"/>
  <c r="AL65" i="30"/>
  <c r="AJ65" i="30"/>
  <c r="AE65" i="30"/>
  <c r="AF65" i="30" s="1"/>
  <c r="AC65" i="30"/>
  <c r="AB65" i="30"/>
  <c r="X65" i="30"/>
  <c r="Y65" i="30" s="1"/>
  <c r="V65" i="30"/>
  <c r="W65" i="30" s="1"/>
  <c r="T65" i="30"/>
  <c r="U65" i="30" s="1"/>
  <c r="R65" i="30"/>
  <c r="S65" i="30" s="1"/>
  <c r="P65" i="30"/>
  <c r="Q65" i="30" s="1"/>
  <c r="N65" i="30"/>
  <c r="O65" i="30" s="1"/>
  <c r="L65" i="30"/>
  <c r="M65" i="30" s="1"/>
  <c r="J65" i="30"/>
  <c r="K65" i="30" s="1"/>
  <c r="AY64" i="30"/>
  <c r="AZ64" i="30" s="1"/>
  <c r="AR64" i="30"/>
  <c r="AO64" i="30"/>
  <c r="AM64" i="30"/>
  <c r="AL64" i="30"/>
  <c r="AJ64" i="30"/>
  <c r="AE64" i="30"/>
  <c r="AF64" i="30" s="1"/>
  <c r="AC64" i="30"/>
  <c r="AB64" i="30"/>
  <c r="X64" i="30"/>
  <c r="Y64" i="30" s="1"/>
  <c r="V64" i="30"/>
  <c r="W64" i="30" s="1"/>
  <c r="T64" i="30"/>
  <c r="U64" i="30" s="1"/>
  <c r="R64" i="30"/>
  <c r="S64" i="30" s="1"/>
  <c r="P64" i="30"/>
  <c r="Q64" i="30" s="1"/>
  <c r="N64" i="30"/>
  <c r="O64" i="30" s="1"/>
  <c r="L64" i="30"/>
  <c r="M64" i="30" s="1"/>
  <c r="J64" i="30"/>
  <c r="K64" i="30" s="1"/>
  <c r="AY63" i="30"/>
  <c r="AZ63" i="30" s="1"/>
  <c r="AR63" i="30"/>
  <c r="AO63" i="30"/>
  <c r="AM63" i="30"/>
  <c r="AL63" i="30"/>
  <c r="AJ63" i="30"/>
  <c r="AE63" i="30"/>
  <c r="AF63" i="30" s="1"/>
  <c r="AC63" i="30"/>
  <c r="AB63" i="30"/>
  <c r="X63" i="30"/>
  <c r="Y63" i="30" s="1"/>
  <c r="V63" i="30"/>
  <c r="W63" i="30" s="1"/>
  <c r="T63" i="30"/>
  <c r="U63" i="30" s="1"/>
  <c r="R63" i="30"/>
  <c r="S63" i="30" s="1"/>
  <c r="P63" i="30"/>
  <c r="Q63" i="30" s="1"/>
  <c r="N63" i="30"/>
  <c r="O63" i="30" s="1"/>
  <c r="L63" i="30"/>
  <c r="M63" i="30" s="1"/>
  <c r="J63" i="30"/>
  <c r="K63" i="30" s="1"/>
  <c r="AY62" i="30"/>
  <c r="AZ62" i="30" s="1"/>
  <c r="AR62" i="30"/>
  <c r="AO62" i="30"/>
  <c r="AM62" i="30"/>
  <c r="AL62" i="30"/>
  <c r="AJ62" i="30"/>
  <c r="AE62" i="30"/>
  <c r="AF62" i="30" s="1"/>
  <c r="AC62" i="30"/>
  <c r="AB62" i="30"/>
  <c r="X62" i="30"/>
  <c r="Y62" i="30" s="1"/>
  <c r="V62" i="30"/>
  <c r="W62" i="30" s="1"/>
  <c r="T62" i="30"/>
  <c r="U62" i="30" s="1"/>
  <c r="R62" i="30"/>
  <c r="S62" i="30" s="1"/>
  <c r="P62" i="30"/>
  <c r="Q62" i="30" s="1"/>
  <c r="N62" i="30"/>
  <c r="O62" i="30" s="1"/>
  <c r="L62" i="30"/>
  <c r="M62" i="30" s="1"/>
  <c r="J62" i="30"/>
  <c r="K62" i="30" s="1"/>
  <c r="AY61" i="30"/>
  <c r="AZ61" i="30" s="1"/>
  <c r="AR61" i="30"/>
  <c r="AO61" i="30"/>
  <c r="AM61" i="30"/>
  <c r="AL61" i="30"/>
  <c r="AJ61" i="30"/>
  <c r="AE61" i="30"/>
  <c r="AF61" i="30" s="1"/>
  <c r="AC61" i="30"/>
  <c r="AB61" i="30"/>
  <c r="X61" i="30"/>
  <c r="Y61" i="30" s="1"/>
  <c r="V61" i="30"/>
  <c r="W61" i="30" s="1"/>
  <c r="T61" i="30"/>
  <c r="U61" i="30" s="1"/>
  <c r="R61" i="30"/>
  <c r="S61" i="30" s="1"/>
  <c r="P61" i="30"/>
  <c r="Q61" i="30" s="1"/>
  <c r="N61" i="30"/>
  <c r="O61" i="30" s="1"/>
  <c r="L61" i="30"/>
  <c r="M61" i="30" s="1"/>
  <c r="J61" i="30"/>
  <c r="K61" i="30" s="1"/>
  <c r="AY60" i="30"/>
  <c r="AZ60" i="30" s="1"/>
  <c r="AR60" i="30"/>
  <c r="AO60" i="30"/>
  <c r="AM60" i="30"/>
  <c r="AL60" i="30"/>
  <c r="AJ60" i="30"/>
  <c r="AE60" i="30"/>
  <c r="AF60" i="30" s="1"/>
  <c r="AC60" i="30"/>
  <c r="AB60" i="30"/>
  <c r="X60" i="30"/>
  <c r="Y60" i="30" s="1"/>
  <c r="V60" i="30"/>
  <c r="W60" i="30" s="1"/>
  <c r="T60" i="30"/>
  <c r="U60" i="30" s="1"/>
  <c r="R60" i="30"/>
  <c r="S60" i="30" s="1"/>
  <c r="P60" i="30"/>
  <c r="Q60" i="30" s="1"/>
  <c r="N60" i="30"/>
  <c r="O60" i="30" s="1"/>
  <c r="L60" i="30"/>
  <c r="M60" i="30" s="1"/>
  <c r="J60" i="30"/>
  <c r="K60" i="30" s="1"/>
  <c r="AY59" i="30"/>
  <c r="AZ59" i="30" s="1"/>
  <c r="AR59" i="30"/>
  <c r="AO59" i="30"/>
  <c r="AM59" i="30"/>
  <c r="AL59" i="30"/>
  <c r="AJ59" i="30"/>
  <c r="AE59" i="30"/>
  <c r="AF59" i="30" s="1"/>
  <c r="AC59" i="30"/>
  <c r="AB59" i="30"/>
  <c r="X59" i="30"/>
  <c r="Y59" i="30" s="1"/>
  <c r="V59" i="30"/>
  <c r="W59" i="30" s="1"/>
  <c r="T59" i="30"/>
  <c r="U59" i="30" s="1"/>
  <c r="R59" i="30"/>
  <c r="S59" i="30" s="1"/>
  <c r="P59" i="30"/>
  <c r="Q59" i="30" s="1"/>
  <c r="N59" i="30"/>
  <c r="O59" i="30" s="1"/>
  <c r="L59" i="30"/>
  <c r="M59" i="30" s="1"/>
  <c r="J59" i="30"/>
  <c r="K59" i="30" s="1"/>
  <c r="AY58" i="30"/>
  <c r="AZ58" i="30" s="1"/>
  <c r="AR58" i="30"/>
  <c r="AO58" i="30"/>
  <c r="AM58" i="30"/>
  <c r="AL58" i="30"/>
  <c r="AJ58" i="30"/>
  <c r="AE58" i="30"/>
  <c r="AF58" i="30" s="1"/>
  <c r="AC58" i="30"/>
  <c r="AB58" i="30"/>
  <c r="X58" i="30"/>
  <c r="Y58" i="30" s="1"/>
  <c r="V58" i="30"/>
  <c r="W58" i="30" s="1"/>
  <c r="T58" i="30"/>
  <c r="U58" i="30" s="1"/>
  <c r="R58" i="30"/>
  <c r="S58" i="30" s="1"/>
  <c r="P58" i="30"/>
  <c r="Q58" i="30" s="1"/>
  <c r="N58" i="30"/>
  <c r="O58" i="30" s="1"/>
  <c r="L58" i="30"/>
  <c r="M58" i="30" s="1"/>
  <c r="J58" i="30"/>
  <c r="K58" i="30" s="1"/>
  <c r="AY57" i="30"/>
  <c r="AZ57" i="30" s="1"/>
  <c r="AR57" i="30"/>
  <c r="AO57" i="30"/>
  <c r="AM57" i="30"/>
  <c r="AL57" i="30"/>
  <c r="AJ57" i="30"/>
  <c r="AE57" i="30"/>
  <c r="AF57" i="30" s="1"/>
  <c r="AC57" i="30"/>
  <c r="AB57" i="30"/>
  <c r="X57" i="30"/>
  <c r="Y57" i="30" s="1"/>
  <c r="V57" i="30"/>
  <c r="W57" i="30" s="1"/>
  <c r="T57" i="30"/>
  <c r="U57" i="30" s="1"/>
  <c r="R57" i="30"/>
  <c r="S57" i="30" s="1"/>
  <c r="P57" i="30"/>
  <c r="Q57" i="30" s="1"/>
  <c r="N57" i="30"/>
  <c r="O57" i="30" s="1"/>
  <c r="L57" i="30"/>
  <c r="M57" i="30" s="1"/>
  <c r="J57" i="30"/>
  <c r="K57" i="30" s="1"/>
  <c r="AY56" i="30"/>
  <c r="AZ56" i="30" s="1"/>
  <c r="AR56" i="30"/>
  <c r="AO56" i="30"/>
  <c r="AM56" i="30"/>
  <c r="AL56" i="30"/>
  <c r="AJ56" i="30"/>
  <c r="AE56" i="30"/>
  <c r="AF56" i="30" s="1"/>
  <c r="AC56" i="30"/>
  <c r="AB56" i="30"/>
  <c r="X56" i="30"/>
  <c r="Y56" i="30" s="1"/>
  <c r="V56" i="30"/>
  <c r="W56" i="30" s="1"/>
  <c r="T56" i="30"/>
  <c r="U56" i="30" s="1"/>
  <c r="R56" i="30"/>
  <c r="S56" i="30" s="1"/>
  <c r="P56" i="30"/>
  <c r="Q56" i="30" s="1"/>
  <c r="N56" i="30"/>
  <c r="O56" i="30" s="1"/>
  <c r="L56" i="30"/>
  <c r="M56" i="30" s="1"/>
  <c r="J56" i="30"/>
  <c r="K56" i="30" s="1"/>
  <c r="AY55" i="30"/>
  <c r="AZ55" i="30" s="1"/>
  <c r="AR55" i="30"/>
  <c r="AO55" i="30"/>
  <c r="AM55" i="30"/>
  <c r="AL55" i="30"/>
  <c r="AJ55" i="30"/>
  <c r="AE55" i="30"/>
  <c r="AF55" i="30" s="1"/>
  <c r="AC55" i="30"/>
  <c r="AB55" i="30"/>
  <c r="X55" i="30"/>
  <c r="Y55" i="30" s="1"/>
  <c r="V55" i="30"/>
  <c r="W55" i="30" s="1"/>
  <c r="T55" i="30"/>
  <c r="U55" i="30" s="1"/>
  <c r="R55" i="30"/>
  <c r="S55" i="30" s="1"/>
  <c r="P55" i="30"/>
  <c r="Q55" i="30" s="1"/>
  <c r="N55" i="30"/>
  <c r="O55" i="30" s="1"/>
  <c r="L55" i="30"/>
  <c r="M55" i="30" s="1"/>
  <c r="J55" i="30"/>
  <c r="K55" i="30" s="1"/>
  <c r="AY54" i="30"/>
  <c r="AZ54" i="30" s="1"/>
  <c r="AR54" i="30"/>
  <c r="AO54" i="30"/>
  <c r="AM54" i="30"/>
  <c r="AL54" i="30"/>
  <c r="AJ54" i="30"/>
  <c r="AE54" i="30"/>
  <c r="AF54" i="30" s="1"/>
  <c r="AC54" i="30"/>
  <c r="AB54" i="30"/>
  <c r="X54" i="30"/>
  <c r="Y54" i="30" s="1"/>
  <c r="V54" i="30"/>
  <c r="W54" i="30" s="1"/>
  <c r="T54" i="30"/>
  <c r="U54" i="30" s="1"/>
  <c r="R54" i="30"/>
  <c r="S54" i="30" s="1"/>
  <c r="P54" i="30"/>
  <c r="Q54" i="30" s="1"/>
  <c r="N54" i="30"/>
  <c r="O54" i="30" s="1"/>
  <c r="L54" i="30"/>
  <c r="M54" i="30" s="1"/>
  <c r="J54" i="30"/>
  <c r="K54" i="30" s="1"/>
  <c r="AY53" i="30"/>
  <c r="AZ53" i="30" s="1"/>
  <c r="AR53" i="30"/>
  <c r="AO53" i="30"/>
  <c r="AM53" i="30"/>
  <c r="AL53" i="30"/>
  <c r="AJ53" i="30"/>
  <c r="AE53" i="30"/>
  <c r="AF53" i="30" s="1"/>
  <c r="AC53" i="30"/>
  <c r="AB53" i="30"/>
  <c r="X53" i="30"/>
  <c r="Y53" i="30" s="1"/>
  <c r="V53" i="30"/>
  <c r="W53" i="30" s="1"/>
  <c r="T53" i="30"/>
  <c r="U53" i="30" s="1"/>
  <c r="R53" i="30"/>
  <c r="S53" i="30" s="1"/>
  <c r="P53" i="30"/>
  <c r="Q53" i="30" s="1"/>
  <c r="N53" i="30"/>
  <c r="O53" i="30" s="1"/>
  <c r="L53" i="30"/>
  <c r="M53" i="30" s="1"/>
  <c r="J53" i="30"/>
  <c r="K53" i="30" s="1"/>
  <c r="AY52" i="30"/>
  <c r="AZ52" i="30" s="1"/>
  <c r="AR52" i="30"/>
  <c r="AO52" i="30"/>
  <c r="AM52" i="30"/>
  <c r="AL52" i="30"/>
  <c r="AJ52" i="30"/>
  <c r="AE52" i="30"/>
  <c r="AF52" i="30" s="1"/>
  <c r="AC52" i="30"/>
  <c r="AB52" i="30"/>
  <c r="X52" i="30"/>
  <c r="Y52" i="30" s="1"/>
  <c r="V52" i="30"/>
  <c r="W52" i="30" s="1"/>
  <c r="T52" i="30"/>
  <c r="U52" i="30" s="1"/>
  <c r="R52" i="30"/>
  <c r="S52" i="30" s="1"/>
  <c r="P52" i="30"/>
  <c r="Q52" i="30" s="1"/>
  <c r="N52" i="30"/>
  <c r="O52" i="30" s="1"/>
  <c r="L52" i="30"/>
  <c r="M52" i="30" s="1"/>
  <c r="J52" i="30"/>
  <c r="K52" i="30" s="1"/>
  <c r="AY51" i="30"/>
  <c r="AZ51" i="30" s="1"/>
  <c r="AR51" i="30"/>
  <c r="AO51" i="30"/>
  <c r="AM51" i="30"/>
  <c r="AL51" i="30"/>
  <c r="AJ51" i="30"/>
  <c r="AE51" i="30"/>
  <c r="AF51" i="30" s="1"/>
  <c r="AC51" i="30"/>
  <c r="AB51" i="30"/>
  <c r="X51" i="30"/>
  <c r="Y51" i="30" s="1"/>
  <c r="V51" i="30"/>
  <c r="W51" i="30" s="1"/>
  <c r="T51" i="30"/>
  <c r="U51" i="30" s="1"/>
  <c r="R51" i="30"/>
  <c r="S51" i="30" s="1"/>
  <c r="P51" i="30"/>
  <c r="Q51" i="30" s="1"/>
  <c r="N51" i="30"/>
  <c r="O51" i="30" s="1"/>
  <c r="L51" i="30"/>
  <c r="M51" i="30" s="1"/>
  <c r="J51" i="30"/>
  <c r="K51" i="30" s="1"/>
  <c r="AY50" i="30"/>
  <c r="AZ50" i="30" s="1"/>
  <c r="AR50" i="30"/>
  <c r="AO50" i="30"/>
  <c r="AM50" i="30"/>
  <c r="AL50" i="30"/>
  <c r="AJ50" i="30"/>
  <c r="AE50" i="30"/>
  <c r="AF50" i="30" s="1"/>
  <c r="AC50" i="30"/>
  <c r="AB50" i="30"/>
  <c r="X50" i="30"/>
  <c r="Y50" i="30" s="1"/>
  <c r="V50" i="30"/>
  <c r="W50" i="30" s="1"/>
  <c r="T50" i="30"/>
  <c r="U50" i="30" s="1"/>
  <c r="R50" i="30"/>
  <c r="S50" i="30" s="1"/>
  <c r="P50" i="30"/>
  <c r="Q50" i="30" s="1"/>
  <c r="N50" i="30"/>
  <c r="O50" i="30" s="1"/>
  <c r="L50" i="30"/>
  <c r="M50" i="30" s="1"/>
  <c r="J50" i="30"/>
  <c r="K50" i="30" s="1"/>
  <c r="AY49" i="30"/>
  <c r="AZ49" i="30" s="1"/>
  <c r="AR49" i="30"/>
  <c r="AO49" i="30"/>
  <c r="AM49" i="30"/>
  <c r="AL49" i="30"/>
  <c r="AJ49" i="30"/>
  <c r="AE49" i="30"/>
  <c r="AF49" i="30" s="1"/>
  <c r="AC49" i="30"/>
  <c r="AB49" i="30"/>
  <c r="X49" i="30"/>
  <c r="Y49" i="30" s="1"/>
  <c r="V49" i="30"/>
  <c r="W49" i="30" s="1"/>
  <c r="T49" i="30"/>
  <c r="U49" i="30" s="1"/>
  <c r="R49" i="30"/>
  <c r="S49" i="30" s="1"/>
  <c r="P49" i="30"/>
  <c r="Q49" i="30" s="1"/>
  <c r="N49" i="30"/>
  <c r="O49" i="30" s="1"/>
  <c r="L49" i="30"/>
  <c r="M49" i="30" s="1"/>
  <c r="J49" i="30"/>
  <c r="K49" i="30" s="1"/>
  <c r="AY48" i="30"/>
  <c r="AZ48" i="30" s="1"/>
  <c r="AR48" i="30"/>
  <c r="AO48" i="30"/>
  <c r="AM48" i="30"/>
  <c r="AL48" i="30"/>
  <c r="AJ48" i="30"/>
  <c r="AE48" i="30"/>
  <c r="AF48" i="30" s="1"/>
  <c r="AC48" i="30"/>
  <c r="AB48" i="30"/>
  <c r="X48" i="30"/>
  <c r="Y48" i="30" s="1"/>
  <c r="V48" i="30"/>
  <c r="W48" i="30" s="1"/>
  <c r="T48" i="30"/>
  <c r="U48" i="30" s="1"/>
  <c r="R48" i="30"/>
  <c r="S48" i="30" s="1"/>
  <c r="P48" i="30"/>
  <c r="Q48" i="30" s="1"/>
  <c r="N48" i="30"/>
  <c r="O48" i="30" s="1"/>
  <c r="L48" i="30"/>
  <c r="M48" i="30" s="1"/>
  <c r="J48" i="30"/>
  <c r="K48" i="30" s="1"/>
  <c r="AY47" i="30"/>
  <c r="AZ47" i="30" s="1"/>
  <c r="AR47" i="30"/>
  <c r="AO47" i="30"/>
  <c r="AM47" i="30"/>
  <c r="AL47" i="30"/>
  <c r="AJ47" i="30"/>
  <c r="AE47" i="30"/>
  <c r="AF47" i="30" s="1"/>
  <c r="AC47" i="30"/>
  <c r="AB47" i="30"/>
  <c r="X47" i="30"/>
  <c r="Y47" i="30" s="1"/>
  <c r="V47" i="30"/>
  <c r="W47" i="30" s="1"/>
  <c r="T47" i="30"/>
  <c r="U47" i="30" s="1"/>
  <c r="R47" i="30"/>
  <c r="S47" i="30" s="1"/>
  <c r="P47" i="30"/>
  <c r="Q47" i="30" s="1"/>
  <c r="N47" i="30"/>
  <c r="O47" i="30" s="1"/>
  <c r="L47" i="30"/>
  <c r="M47" i="30" s="1"/>
  <c r="J47" i="30"/>
  <c r="K47" i="30" s="1"/>
  <c r="AY46" i="30"/>
  <c r="AZ46" i="30" s="1"/>
  <c r="AR46" i="30"/>
  <c r="AO46" i="30"/>
  <c r="AM46" i="30"/>
  <c r="AL46" i="30"/>
  <c r="AJ46" i="30"/>
  <c r="AE46" i="30"/>
  <c r="AF46" i="30" s="1"/>
  <c r="AC46" i="30"/>
  <c r="AB46" i="30"/>
  <c r="X46" i="30"/>
  <c r="Y46" i="30" s="1"/>
  <c r="V46" i="30"/>
  <c r="W46" i="30" s="1"/>
  <c r="T46" i="30"/>
  <c r="U46" i="30" s="1"/>
  <c r="R46" i="30"/>
  <c r="S46" i="30" s="1"/>
  <c r="P46" i="30"/>
  <c r="Q46" i="30" s="1"/>
  <c r="N46" i="30"/>
  <c r="O46" i="30" s="1"/>
  <c r="L46" i="30"/>
  <c r="M46" i="30" s="1"/>
  <c r="J46" i="30"/>
  <c r="K46" i="30" s="1"/>
  <c r="AY45" i="30"/>
  <c r="AZ45" i="30" s="1"/>
  <c r="AR45" i="30"/>
  <c r="AO45" i="30"/>
  <c r="AM45" i="30"/>
  <c r="AL45" i="30"/>
  <c r="AJ45" i="30"/>
  <c r="AE45" i="30"/>
  <c r="AF45" i="30" s="1"/>
  <c r="AC45" i="30"/>
  <c r="AB45" i="30"/>
  <c r="X45" i="30"/>
  <c r="Y45" i="30" s="1"/>
  <c r="V45" i="30"/>
  <c r="W45" i="30" s="1"/>
  <c r="T45" i="30"/>
  <c r="U45" i="30" s="1"/>
  <c r="R45" i="30"/>
  <c r="S45" i="30" s="1"/>
  <c r="P45" i="30"/>
  <c r="Q45" i="30" s="1"/>
  <c r="N45" i="30"/>
  <c r="O45" i="30" s="1"/>
  <c r="L45" i="30"/>
  <c r="M45" i="30" s="1"/>
  <c r="J45" i="30"/>
  <c r="K45" i="30" s="1"/>
  <c r="AY44" i="30"/>
  <c r="AZ44" i="30" s="1"/>
  <c r="AR44" i="30"/>
  <c r="AO44" i="30"/>
  <c r="AM44" i="30"/>
  <c r="AL44" i="30"/>
  <c r="AJ44" i="30"/>
  <c r="AE44" i="30"/>
  <c r="AF44" i="30" s="1"/>
  <c r="AC44" i="30"/>
  <c r="AB44" i="30"/>
  <c r="X44" i="30"/>
  <c r="Y44" i="30" s="1"/>
  <c r="V44" i="30"/>
  <c r="W44" i="30" s="1"/>
  <c r="T44" i="30"/>
  <c r="U44" i="30" s="1"/>
  <c r="R44" i="30"/>
  <c r="S44" i="30" s="1"/>
  <c r="P44" i="30"/>
  <c r="Q44" i="30" s="1"/>
  <c r="N44" i="30"/>
  <c r="O44" i="30" s="1"/>
  <c r="L44" i="30"/>
  <c r="M44" i="30" s="1"/>
  <c r="J44" i="30"/>
  <c r="K44" i="30" s="1"/>
  <c r="AY43" i="30"/>
  <c r="AZ43" i="30" s="1"/>
  <c r="AR43" i="30"/>
  <c r="AO43" i="30"/>
  <c r="AM43" i="30"/>
  <c r="AL43" i="30"/>
  <c r="AJ43" i="30"/>
  <c r="AE43" i="30"/>
  <c r="AF43" i="30" s="1"/>
  <c r="AC43" i="30"/>
  <c r="AB43" i="30"/>
  <c r="X43" i="30"/>
  <c r="Y43" i="30" s="1"/>
  <c r="V43" i="30"/>
  <c r="W43" i="30" s="1"/>
  <c r="T43" i="30"/>
  <c r="U43" i="30" s="1"/>
  <c r="R43" i="30"/>
  <c r="S43" i="30" s="1"/>
  <c r="P43" i="30"/>
  <c r="Q43" i="30" s="1"/>
  <c r="N43" i="30"/>
  <c r="O43" i="30" s="1"/>
  <c r="L43" i="30"/>
  <c r="M43" i="30" s="1"/>
  <c r="J43" i="30"/>
  <c r="K43" i="30" s="1"/>
  <c r="AY42" i="30"/>
  <c r="AZ42" i="30" s="1"/>
  <c r="AR42" i="30"/>
  <c r="AO42" i="30"/>
  <c r="AM42" i="30"/>
  <c r="AL42" i="30"/>
  <c r="AJ42" i="30"/>
  <c r="AE42" i="30"/>
  <c r="AF42" i="30" s="1"/>
  <c r="AC42" i="30"/>
  <c r="AB42" i="30"/>
  <c r="X42" i="30"/>
  <c r="Y42" i="30" s="1"/>
  <c r="V42" i="30"/>
  <c r="W42" i="30" s="1"/>
  <c r="T42" i="30"/>
  <c r="U42" i="30" s="1"/>
  <c r="R42" i="30"/>
  <c r="S42" i="30" s="1"/>
  <c r="P42" i="30"/>
  <c r="Q42" i="30" s="1"/>
  <c r="N42" i="30"/>
  <c r="O42" i="30" s="1"/>
  <c r="L42" i="30"/>
  <c r="M42" i="30" s="1"/>
  <c r="J42" i="30"/>
  <c r="K42" i="30" s="1"/>
  <c r="AY41" i="30"/>
  <c r="AZ41" i="30" s="1"/>
  <c r="AR41" i="30"/>
  <c r="AO41" i="30"/>
  <c r="AM41" i="30"/>
  <c r="AL41" i="30"/>
  <c r="AJ41" i="30"/>
  <c r="AE41" i="30"/>
  <c r="AF41" i="30" s="1"/>
  <c r="AC41" i="30"/>
  <c r="AB41" i="30"/>
  <c r="X41" i="30"/>
  <c r="Y41" i="30" s="1"/>
  <c r="V41" i="30"/>
  <c r="W41" i="30" s="1"/>
  <c r="T41" i="30"/>
  <c r="U41" i="30" s="1"/>
  <c r="R41" i="30"/>
  <c r="S41" i="30" s="1"/>
  <c r="P41" i="30"/>
  <c r="Q41" i="30" s="1"/>
  <c r="N41" i="30"/>
  <c r="O41" i="30" s="1"/>
  <c r="L41" i="30"/>
  <c r="M41" i="30" s="1"/>
  <c r="J41" i="30"/>
  <c r="K41" i="30" s="1"/>
  <c r="AY40" i="30"/>
  <c r="AZ40" i="30" s="1"/>
  <c r="AR40" i="30"/>
  <c r="AO40" i="30"/>
  <c r="AM40" i="30"/>
  <c r="AL40" i="30"/>
  <c r="AJ40" i="30"/>
  <c r="AE40" i="30"/>
  <c r="AF40" i="30" s="1"/>
  <c r="AC40" i="30"/>
  <c r="AB40" i="30"/>
  <c r="X40" i="30"/>
  <c r="Y40" i="30" s="1"/>
  <c r="V40" i="30"/>
  <c r="W40" i="30" s="1"/>
  <c r="T40" i="30"/>
  <c r="U40" i="30" s="1"/>
  <c r="R40" i="30"/>
  <c r="S40" i="30" s="1"/>
  <c r="P40" i="30"/>
  <c r="Q40" i="30" s="1"/>
  <c r="N40" i="30"/>
  <c r="O40" i="30" s="1"/>
  <c r="L40" i="30"/>
  <c r="M40" i="30" s="1"/>
  <c r="J40" i="30"/>
  <c r="K40" i="30" s="1"/>
  <c r="AY39" i="30"/>
  <c r="AZ39" i="30" s="1"/>
  <c r="AR39" i="30"/>
  <c r="AO39" i="30"/>
  <c r="AM39" i="30"/>
  <c r="AL39" i="30"/>
  <c r="AJ39" i="30"/>
  <c r="AE39" i="30"/>
  <c r="AF39" i="30" s="1"/>
  <c r="AC39" i="30"/>
  <c r="AB39" i="30"/>
  <c r="X39" i="30"/>
  <c r="Y39" i="30" s="1"/>
  <c r="V39" i="30"/>
  <c r="W39" i="30" s="1"/>
  <c r="T39" i="30"/>
  <c r="U39" i="30" s="1"/>
  <c r="R39" i="30"/>
  <c r="S39" i="30" s="1"/>
  <c r="P39" i="30"/>
  <c r="Q39" i="30" s="1"/>
  <c r="N39" i="30"/>
  <c r="O39" i="30" s="1"/>
  <c r="L39" i="30"/>
  <c r="M39" i="30" s="1"/>
  <c r="J39" i="30"/>
  <c r="K39" i="30" s="1"/>
  <c r="AY38" i="30"/>
  <c r="AZ38" i="30" s="1"/>
  <c r="AR38" i="30"/>
  <c r="AO38" i="30"/>
  <c r="AM38" i="30"/>
  <c r="AL38" i="30"/>
  <c r="AJ38" i="30"/>
  <c r="AE38" i="30"/>
  <c r="AF38" i="30" s="1"/>
  <c r="AC38" i="30"/>
  <c r="AB38" i="30"/>
  <c r="X38" i="30"/>
  <c r="Y38" i="30" s="1"/>
  <c r="V38" i="30"/>
  <c r="W38" i="30" s="1"/>
  <c r="T38" i="30"/>
  <c r="U38" i="30" s="1"/>
  <c r="R38" i="30"/>
  <c r="S38" i="30" s="1"/>
  <c r="P38" i="30"/>
  <c r="Q38" i="30" s="1"/>
  <c r="N38" i="30"/>
  <c r="O38" i="30" s="1"/>
  <c r="L38" i="30"/>
  <c r="M38" i="30" s="1"/>
  <c r="J38" i="30"/>
  <c r="K38" i="30" s="1"/>
  <c r="AY37" i="30"/>
  <c r="AZ37" i="30" s="1"/>
  <c r="AR37" i="30"/>
  <c r="AO37" i="30"/>
  <c r="AM37" i="30"/>
  <c r="AL37" i="30"/>
  <c r="AJ37" i="30"/>
  <c r="AE37" i="30"/>
  <c r="AF37" i="30" s="1"/>
  <c r="AC37" i="30"/>
  <c r="AB37" i="30"/>
  <c r="X37" i="30"/>
  <c r="Y37" i="30" s="1"/>
  <c r="V37" i="30"/>
  <c r="W37" i="30" s="1"/>
  <c r="T37" i="30"/>
  <c r="U37" i="30" s="1"/>
  <c r="R37" i="30"/>
  <c r="S37" i="30" s="1"/>
  <c r="P37" i="30"/>
  <c r="Q37" i="30" s="1"/>
  <c r="N37" i="30"/>
  <c r="O37" i="30" s="1"/>
  <c r="L37" i="30"/>
  <c r="M37" i="30" s="1"/>
  <c r="J37" i="30"/>
  <c r="K37" i="30" s="1"/>
  <c r="AY36" i="30"/>
  <c r="AZ36" i="30" s="1"/>
  <c r="AR36" i="30"/>
  <c r="AO36" i="30"/>
  <c r="AM36" i="30"/>
  <c r="AL36" i="30"/>
  <c r="AJ36" i="30"/>
  <c r="AE36" i="30"/>
  <c r="AF36" i="30" s="1"/>
  <c r="AC36" i="30"/>
  <c r="AB36" i="30"/>
  <c r="X36" i="30"/>
  <c r="Y36" i="30" s="1"/>
  <c r="V36" i="30"/>
  <c r="W36" i="30" s="1"/>
  <c r="T36" i="30"/>
  <c r="U36" i="30" s="1"/>
  <c r="R36" i="30"/>
  <c r="S36" i="30" s="1"/>
  <c r="P36" i="30"/>
  <c r="Q36" i="30" s="1"/>
  <c r="N36" i="30"/>
  <c r="O36" i="30" s="1"/>
  <c r="L36" i="30"/>
  <c r="M36" i="30" s="1"/>
  <c r="J36" i="30"/>
  <c r="K36" i="30" s="1"/>
  <c r="AY35" i="30"/>
  <c r="AZ35" i="30" s="1"/>
  <c r="AR35" i="30"/>
  <c r="AO35" i="30"/>
  <c r="AM35" i="30"/>
  <c r="AL35" i="30"/>
  <c r="AJ35" i="30"/>
  <c r="AE35" i="30"/>
  <c r="AF35" i="30" s="1"/>
  <c r="AC35" i="30"/>
  <c r="AB35" i="30"/>
  <c r="X35" i="30"/>
  <c r="Y35" i="30" s="1"/>
  <c r="V35" i="30"/>
  <c r="W35" i="30" s="1"/>
  <c r="T35" i="30"/>
  <c r="U35" i="30" s="1"/>
  <c r="R35" i="30"/>
  <c r="S35" i="30" s="1"/>
  <c r="P35" i="30"/>
  <c r="Q35" i="30" s="1"/>
  <c r="N35" i="30"/>
  <c r="O35" i="30" s="1"/>
  <c r="L35" i="30"/>
  <c r="M35" i="30" s="1"/>
  <c r="J35" i="30"/>
  <c r="K35" i="30" s="1"/>
  <c r="AY34" i="30"/>
  <c r="AZ34" i="30" s="1"/>
  <c r="AR34" i="30"/>
  <c r="AO34" i="30"/>
  <c r="AM34" i="30"/>
  <c r="AL34" i="30"/>
  <c r="AJ34" i="30"/>
  <c r="AE34" i="30"/>
  <c r="AF34" i="30" s="1"/>
  <c r="AC34" i="30"/>
  <c r="AB34" i="30"/>
  <c r="X34" i="30"/>
  <c r="Y34" i="30" s="1"/>
  <c r="V34" i="30"/>
  <c r="W34" i="30" s="1"/>
  <c r="T34" i="30"/>
  <c r="U34" i="30" s="1"/>
  <c r="R34" i="30"/>
  <c r="S34" i="30" s="1"/>
  <c r="P34" i="30"/>
  <c r="Q34" i="30" s="1"/>
  <c r="N34" i="30"/>
  <c r="O34" i="30" s="1"/>
  <c r="L34" i="30"/>
  <c r="M34" i="30" s="1"/>
  <c r="J34" i="30"/>
  <c r="K34" i="30" s="1"/>
  <c r="AY33" i="30"/>
  <c r="AZ33" i="30" s="1"/>
  <c r="AR33" i="30"/>
  <c r="AO33" i="30"/>
  <c r="AM33" i="30"/>
  <c r="AL33" i="30"/>
  <c r="AJ33" i="30"/>
  <c r="AE33" i="30"/>
  <c r="AF33" i="30" s="1"/>
  <c r="AC33" i="30"/>
  <c r="AB33" i="30"/>
  <c r="X33" i="30"/>
  <c r="Y33" i="30" s="1"/>
  <c r="V33" i="30"/>
  <c r="W33" i="30" s="1"/>
  <c r="T33" i="30"/>
  <c r="U33" i="30" s="1"/>
  <c r="R33" i="30"/>
  <c r="S33" i="30" s="1"/>
  <c r="P33" i="30"/>
  <c r="Q33" i="30" s="1"/>
  <c r="N33" i="30"/>
  <c r="O33" i="30" s="1"/>
  <c r="L33" i="30"/>
  <c r="M33" i="30" s="1"/>
  <c r="J33" i="30"/>
  <c r="K33" i="30" s="1"/>
  <c r="AY32" i="30"/>
  <c r="AZ32" i="30" s="1"/>
  <c r="AR32" i="30"/>
  <c r="AO32" i="30"/>
  <c r="AM32" i="30"/>
  <c r="AL32" i="30"/>
  <c r="AJ32" i="30"/>
  <c r="AE32" i="30"/>
  <c r="AF32" i="30" s="1"/>
  <c r="AC32" i="30"/>
  <c r="AB32" i="30"/>
  <c r="X32" i="30"/>
  <c r="Y32" i="30" s="1"/>
  <c r="V32" i="30"/>
  <c r="W32" i="30" s="1"/>
  <c r="T32" i="30"/>
  <c r="U32" i="30" s="1"/>
  <c r="R32" i="30"/>
  <c r="S32" i="30" s="1"/>
  <c r="P32" i="30"/>
  <c r="Q32" i="30" s="1"/>
  <c r="N32" i="30"/>
  <c r="O32" i="30" s="1"/>
  <c r="L32" i="30"/>
  <c r="M32" i="30" s="1"/>
  <c r="J32" i="30"/>
  <c r="K32" i="30" s="1"/>
  <c r="AY31" i="30"/>
  <c r="AZ31" i="30" s="1"/>
  <c r="AR31" i="30"/>
  <c r="AO31" i="30"/>
  <c r="AM31" i="30"/>
  <c r="AL31" i="30"/>
  <c r="AJ31" i="30"/>
  <c r="AE31" i="30"/>
  <c r="AF31" i="30" s="1"/>
  <c r="AC31" i="30"/>
  <c r="AB31" i="30"/>
  <c r="X31" i="30"/>
  <c r="Y31" i="30" s="1"/>
  <c r="V31" i="30"/>
  <c r="W31" i="30" s="1"/>
  <c r="T31" i="30"/>
  <c r="U31" i="30" s="1"/>
  <c r="R31" i="30"/>
  <c r="S31" i="30" s="1"/>
  <c r="P31" i="30"/>
  <c r="Q31" i="30" s="1"/>
  <c r="N31" i="30"/>
  <c r="O31" i="30" s="1"/>
  <c r="L31" i="30"/>
  <c r="M31" i="30" s="1"/>
  <c r="J31" i="30"/>
  <c r="K31" i="30" s="1"/>
  <c r="AY30" i="30"/>
  <c r="AZ30" i="30" s="1"/>
  <c r="AR30" i="30"/>
  <c r="AO30" i="30"/>
  <c r="AM30" i="30"/>
  <c r="AL30" i="30"/>
  <c r="AJ30" i="30"/>
  <c r="AE30" i="30"/>
  <c r="AF30" i="30" s="1"/>
  <c r="AC30" i="30"/>
  <c r="AB30" i="30"/>
  <c r="X30" i="30"/>
  <c r="Y30" i="30" s="1"/>
  <c r="V30" i="30"/>
  <c r="W30" i="30" s="1"/>
  <c r="T30" i="30"/>
  <c r="U30" i="30" s="1"/>
  <c r="R30" i="30"/>
  <c r="S30" i="30" s="1"/>
  <c r="P30" i="30"/>
  <c r="Q30" i="30" s="1"/>
  <c r="N30" i="30"/>
  <c r="O30" i="30" s="1"/>
  <c r="L30" i="30"/>
  <c r="M30" i="30" s="1"/>
  <c r="J30" i="30"/>
  <c r="K30" i="30" s="1"/>
  <c r="AY29" i="30"/>
  <c r="AZ29" i="30" s="1"/>
  <c r="AR29" i="30"/>
  <c r="AO29" i="30"/>
  <c r="AM29" i="30"/>
  <c r="AL29" i="30"/>
  <c r="AJ29" i="30"/>
  <c r="AE29" i="30"/>
  <c r="AF29" i="30" s="1"/>
  <c r="AC29" i="30"/>
  <c r="AB29" i="30"/>
  <c r="X29" i="30"/>
  <c r="Y29" i="30" s="1"/>
  <c r="V29" i="30"/>
  <c r="W29" i="30" s="1"/>
  <c r="T29" i="30"/>
  <c r="U29" i="30" s="1"/>
  <c r="R29" i="30"/>
  <c r="S29" i="30" s="1"/>
  <c r="P29" i="30"/>
  <c r="Q29" i="30" s="1"/>
  <c r="N29" i="30"/>
  <c r="O29" i="30" s="1"/>
  <c r="L29" i="30"/>
  <c r="M29" i="30" s="1"/>
  <c r="J29" i="30"/>
  <c r="K29" i="30" s="1"/>
  <c r="AY28" i="30"/>
  <c r="AZ28" i="30" s="1"/>
  <c r="AR28" i="30"/>
  <c r="AO28" i="30"/>
  <c r="AM28" i="30"/>
  <c r="AL28" i="30"/>
  <c r="AJ28" i="30"/>
  <c r="AE28" i="30"/>
  <c r="AF28" i="30" s="1"/>
  <c r="AC28" i="30"/>
  <c r="AB28" i="30"/>
  <c r="X28" i="30"/>
  <c r="Y28" i="30" s="1"/>
  <c r="V28" i="30"/>
  <c r="W28" i="30" s="1"/>
  <c r="T28" i="30"/>
  <c r="U28" i="30" s="1"/>
  <c r="R28" i="30"/>
  <c r="S28" i="30" s="1"/>
  <c r="P28" i="30"/>
  <c r="Q28" i="30" s="1"/>
  <c r="N28" i="30"/>
  <c r="O28" i="30" s="1"/>
  <c r="L28" i="30"/>
  <c r="M28" i="30" s="1"/>
  <c r="J28" i="30"/>
  <c r="K28" i="30" s="1"/>
  <c r="AY27" i="30"/>
  <c r="AZ27" i="30" s="1"/>
  <c r="AR27" i="30"/>
  <c r="AO27" i="30"/>
  <c r="AM27" i="30"/>
  <c r="AL27" i="30"/>
  <c r="AJ27" i="30"/>
  <c r="AE27" i="30"/>
  <c r="AF27" i="30" s="1"/>
  <c r="AC27" i="30"/>
  <c r="AB27" i="30"/>
  <c r="X27" i="30"/>
  <c r="Y27" i="30" s="1"/>
  <c r="V27" i="30"/>
  <c r="W27" i="30" s="1"/>
  <c r="T27" i="30"/>
  <c r="U27" i="30" s="1"/>
  <c r="R27" i="30"/>
  <c r="S27" i="30" s="1"/>
  <c r="P27" i="30"/>
  <c r="Q27" i="30" s="1"/>
  <c r="N27" i="30"/>
  <c r="O27" i="30" s="1"/>
  <c r="L27" i="30"/>
  <c r="M27" i="30" s="1"/>
  <c r="J27" i="30"/>
  <c r="K27" i="30" s="1"/>
  <c r="AY26" i="30"/>
  <c r="AZ26" i="30" s="1"/>
  <c r="AR26" i="30"/>
  <c r="AO26" i="30"/>
  <c r="AM26" i="30"/>
  <c r="AL26" i="30"/>
  <c r="AJ26" i="30"/>
  <c r="AE26" i="30"/>
  <c r="AF26" i="30" s="1"/>
  <c r="AC26" i="30"/>
  <c r="AB26" i="30"/>
  <c r="X26" i="30"/>
  <c r="Y26" i="30" s="1"/>
  <c r="V26" i="30"/>
  <c r="W26" i="30" s="1"/>
  <c r="T26" i="30"/>
  <c r="U26" i="30" s="1"/>
  <c r="R26" i="30"/>
  <c r="S26" i="30" s="1"/>
  <c r="P26" i="30"/>
  <c r="Q26" i="30" s="1"/>
  <c r="N26" i="30"/>
  <c r="O26" i="30" s="1"/>
  <c r="L26" i="30"/>
  <c r="M26" i="30" s="1"/>
  <c r="J26" i="30"/>
  <c r="K26" i="30" s="1"/>
  <c r="AY25" i="30"/>
  <c r="AZ25" i="30" s="1"/>
  <c r="AR25" i="30"/>
  <c r="AO25" i="30"/>
  <c r="AM25" i="30"/>
  <c r="AL25" i="30"/>
  <c r="AJ25" i="30"/>
  <c r="AE25" i="30"/>
  <c r="AF25" i="30" s="1"/>
  <c r="AC25" i="30"/>
  <c r="AB25" i="30"/>
  <c r="X25" i="30"/>
  <c r="Y25" i="30" s="1"/>
  <c r="V25" i="30"/>
  <c r="W25" i="30" s="1"/>
  <c r="T25" i="30"/>
  <c r="U25" i="30" s="1"/>
  <c r="R25" i="30"/>
  <c r="S25" i="30" s="1"/>
  <c r="P25" i="30"/>
  <c r="Q25" i="30" s="1"/>
  <c r="N25" i="30"/>
  <c r="O25" i="30" s="1"/>
  <c r="L25" i="30"/>
  <c r="M25" i="30" s="1"/>
  <c r="J25" i="30"/>
  <c r="K25" i="30" s="1"/>
  <c r="AY24" i="30"/>
  <c r="AZ24" i="30" s="1"/>
  <c r="AR24" i="30"/>
  <c r="AO24" i="30"/>
  <c r="AM24" i="30"/>
  <c r="AL24" i="30"/>
  <c r="AJ24" i="30"/>
  <c r="AE24" i="30"/>
  <c r="AF24" i="30" s="1"/>
  <c r="AC24" i="30"/>
  <c r="AB24" i="30"/>
  <c r="X24" i="30"/>
  <c r="Y24" i="30" s="1"/>
  <c r="V24" i="30"/>
  <c r="W24" i="30" s="1"/>
  <c r="T24" i="30"/>
  <c r="U24" i="30" s="1"/>
  <c r="R24" i="30"/>
  <c r="S24" i="30" s="1"/>
  <c r="P24" i="30"/>
  <c r="Q24" i="30" s="1"/>
  <c r="N24" i="30"/>
  <c r="O24" i="30" s="1"/>
  <c r="L24" i="30"/>
  <c r="M24" i="30" s="1"/>
  <c r="J24" i="30"/>
  <c r="K24" i="30" s="1"/>
  <c r="AY23" i="30"/>
  <c r="AZ23" i="30" s="1"/>
  <c r="AR23" i="30"/>
  <c r="AO23" i="30"/>
  <c r="AM23" i="30"/>
  <c r="AL23" i="30"/>
  <c r="AJ23" i="30"/>
  <c r="AE23" i="30"/>
  <c r="AF23" i="30" s="1"/>
  <c r="AC23" i="30"/>
  <c r="AB23" i="30"/>
  <c r="X23" i="30"/>
  <c r="Y23" i="30" s="1"/>
  <c r="V23" i="30"/>
  <c r="W23" i="30" s="1"/>
  <c r="T23" i="30"/>
  <c r="U23" i="30" s="1"/>
  <c r="R23" i="30"/>
  <c r="S23" i="30" s="1"/>
  <c r="P23" i="30"/>
  <c r="Q23" i="30" s="1"/>
  <c r="N23" i="30"/>
  <c r="O23" i="30" s="1"/>
  <c r="L23" i="30"/>
  <c r="M23" i="30" s="1"/>
  <c r="J23" i="30"/>
  <c r="K23" i="30" s="1"/>
  <c r="AY22" i="30"/>
  <c r="AZ22" i="30" s="1"/>
  <c r="AR22" i="30"/>
  <c r="AO22" i="30"/>
  <c r="AM22" i="30"/>
  <c r="AL22" i="30"/>
  <c r="AJ22" i="30"/>
  <c r="AE22" i="30"/>
  <c r="AF22" i="30" s="1"/>
  <c r="AC22" i="30"/>
  <c r="AB22" i="30"/>
  <c r="X22" i="30"/>
  <c r="Y22" i="30" s="1"/>
  <c r="V22" i="30"/>
  <c r="W22" i="30" s="1"/>
  <c r="T22" i="30"/>
  <c r="U22" i="30" s="1"/>
  <c r="R22" i="30"/>
  <c r="S22" i="30" s="1"/>
  <c r="P22" i="30"/>
  <c r="Q22" i="30" s="1"/>
  <c r="N22" i="30"/>
  <c r="O22" i="30" s="1"/>
  <c r="L22" i="30"/>
  <c r="M22" i="30" s="1"/>
  <c r="J22" i="30"/>
  <c r="K22" i="30" s="1"/>
  <c r="AY21" i="30"/>
  <c r="AZ21" i="30" s="1"/>
  <c r="AR21" i="30"/>
  <c r="AO21" i="30"/>
  <c r="AM21" i="30"/>
  <c r="AL21" i="30"/>
  <c r="AJ21" i="30"/>
  <c r="AE21" i="30"/>
  <c r="AF21" i="30" s="1"/>
  <c r="AC21" i="30"/>
  <c r="AB21" i="30"/>
  <c r="X21" i="30"/>
  <c r="Y21" i="30" s="1"/>
  <c r="V21" i="30"/>
  <c r="W21" i="30" s="1"/>
  <c r="T21" i="30"/>
  <c r="U21" i="30" s="1"/>
  <c r="R21" i="30"/>
  <c r="S21" i="30" s="1"/>
  <c r="P21" i="30"/>
  <c r="Q21" i="30" s="1"/>
  <c r="N21" i="30"/>
  <c r="O21" i="30" s="1"/>
  <c r="L21" i="30"/>
  <c r="M21" i="30" s="1"/>
  <c r="J21" i="30"/>
  <c r="K21" i="30" s="1"/>
  <c r="AY20" i="30"/>
  <c r="AZ20" i="30" s="1"/>
  <c r="AR20" i="30"/>
  <c r="AO20" i="30"/>
  <c r="AM20" i="30"/>
  <c r="AL20" i="30"/>
  <c r="AJ20" i="30"/>
  <c r="AE20" i="30"/>
  <c r="AF20" i="30" s="1"/>
  <c r="AC20" i="30"/>
  <c r="AB20" i="30"/>
  <c r="X20" i="30"/>
  <c r="Y20" i="30" s="1"/>
  <c r="V20" i="30"/>
  <c r="W20" i="30" s="1"/>
  <c r="T20" i="30"/>
  <c r="U20" i="30" s="1"/>
  <c r="R20" i="30"/>
  <c r="S20" i="30" s="1"/>
  <c r="P20" i="30"/>
  <c r="Q20" i="30" s="1"/>
  <c r="N20" i="30"/>
  <c r="O20" i="30" s="1"/>
  <c r="L20" i="30"/>
  <c r="M20" i="30" s="1"/>
  <c r="J20" i="30"/>
  <c r="K20" i="30" s="1"/>
  <c r="AY19" i="30"/>
  <c r="AZ19" i="30" s="1"/>
  <c r="AR19" i="30"/>
  <c r="AO19" i="30"/>
  <c r="AM19" i="30"/>
  <c r="AL19" i="30"/>
  <c r="AJ19" i="30"/>
  <c r="AE19" i="30"/>
  <c r="AF19" i="30" s="1"/>
  <c r="AC19" i="30"/>
  <c r="AB19" i="30"/>
  <c r="X19" i="30"/>
  <c r="Y19" i="30" s="1"/>
  <c r="V19" i="30"/>
  <c r="W19" i="30" s="1"/>
  <c r="T19" i="30"/>
  <c r="U19" i="30" s="1"/>
  <c r="R19" i="30"/>
  <c r="S19" i="30" s="1"/>
  <c r="P19" i="30"/>
  <c r="Q19" i="30" s="1"/>
  <c r="N19" i="30"/>
  <c r="O19" i="30" s="1"/>
  <c r="L19" i="30"/>
  <c r="M19" i="30" s="1"/>
  <c r="J19" i="30"/>
  <c r="K19" i="30" s="1"/>
  <c r="AY18" i="30"/>
  <c r="AZ18" i="30" s="1"/>
  <c r="AR18" i="30"/>
  <c r="AO18" i="30"/>
  <c r="AM18" i="30"/>
  <c r="AL18" i="30"/>
  <c r="AJ18" i="30"/>
  <c r="AE18" i="30"/>
  <c r="AF18" i="30" s="1"/>
  <c r="AC18" i="30"/>
  <c r="AB18" i="30"/>
  <c r="X18" i="30"/>
  <c r="Y18" i="30" s="1"/>
  <c r="V18" i="30"/>
  <c r="W18" i="30" s="1"/>
  <c r="T18" i="30"/>
  <c r="U18" i="30" s="1"/>
  <c r="R18" i="30"/>
  <c r="S18" i="30" s="1"/>
  <c r="P18" i="30"/>
  <c r="Q18" i="30" s="1"/>
  <c r="N18" i="30"/>
  <c r="O18" i="30" s="1"/>
  <c r="L18" i="30"/>
  <c r="M18" i="30" s="1"/>
  <c r="J18" i="30"/>
  <c r="K18" i="30" s="1"/>
  <c r="AY17" i="30"/>
  <c r="AZ17" i="30" s="1"/>
  <c r="AR17" i="30"/>
  <c r="AO17" i="30"/>
  <c r="AM17" i="30"/>
  <c r="AL17" i="30"/>
  <c r="AJ17" i="30"/>
  <c r="AE17" i="30"/>
  <c r="AF17" i="30" s="1"/>
  <c r="AC17" i="30"/>
  <c r="AB17" i="30"/>
  <c r="X17" i="30"/>
  <c r="Y17" i="30" s="1"/>
  <c r="V17" i="30"/>
  <c r="W17" i="30" s="1"/>
  <c r="T17" i="30"/>
  <c r="U17" i="30" s="1"/>
  <c r="R17" i="30"/>
  <c r="S17" i="30" s="1"/>
  <c r="P17" i="30"/>
  <c r="Q17" i="30" s="1"/>
  <c r="N17" i="30"/>
  <c r="O17" i="30" s="1"/>
  <c r="L17" i="30"/>
  <c r="M17" i="30" s="1"/>
  <c r="J17" i="30"/>
  <c r="K17" i="30" s="1"/>
  <c r="AY16" i="30"/>
  <c r="AZ16" i="30" s="1"/>
  <c r="AR16" i="30"/>
  <c r="AO16" i="30"/>
  <c r="AM16" i="30"/>
  <c r="AL16" i="30"/>
  <c r="AJ16" i="30"/>
  <c r="AE16" i="30"/>
  <c r="AF16" i="30" s="1"/>
  <c r="AC16" i="30"/>
  <c r="AB16" i="30"/>
  <c r="X16" i="30"/>
  <c r="Y16" i="30" s="1"/>
  <c r="V16" i="30"/>
  <c r="W16" i="30" s="1"/>
  <c r="T16" i="30"/>
  <c r="U16" i="30" s="1"/>
  <c r="R16" i="30"/>
  <c r="S16" i="30" s="1"/>
  <c r="P16" i="30"/>
  <c r="Q16" i="30" s="1"/>
  <c r="N16" i="30"/>
  <c r="O16" i="30" s="1"/>
  <c r="L16" i="30"/>
  <c r="M16" i="30" s="1"/>
  <c r="J16" i="30"/>
  <c r="K16" i="30" s="1"/>
  <c r="AY15" i="30"/>
  <c r="AZ15" i="30" s="1"/>
  <c r="AR15" i="30"/>
  <c r="AO15" i="30"/>
  <c r="AM15" i="30"/>
  <c r="AL15" i="30"/>
  <c r="AJ15" i="30"/>
  <c r="AE15" i="30"/>
  <c r="AF15" i="30" s="1"/>
  <c r="AC15" i="30"/>
  <c r="AB15" i="30"/>
  <c r="X15" i="30"/>
  <c r="Y15" i="30" s="1"/>
  <c r="V15" i="30"/>
  <c r="W15" i="30" s="1"/>
  <c r="T15" i="30"/>
  <c r="U15" i="30" s="1"/>
  <c r="R15" i="30"/>
  <c r="S15" i="30" s="1"/>
  <c r="P15" i="30"/>
  <c r="Q15" i="30" s="1"/>
  <c r="N15" i="30"/>
  <c r="O15" i="30" s="1"/>
  <c r="L15" i="30"/>
  <c r="M15" i="30" s="1"/>
  <c r="J15" i="30"/>
  <c r="K15" i="30" s="1"/>
  <c r="AY14" i="30"/>
  <c r="AZ14" i="30" s="1"/>
  <c r="AR14" i="30"/>
  <c r="AO14" i="30"/>
  <c r="AM14" i="30"/>
  <c r="AL14" i="30"/>
  <c r="AJ14" i="30"/>
  <c r="AE14" i="30"/>
  <c r="AF14" i="30" s="1"/>
  <c r="AC14" i="30"/>
  <c r="AB14" i="30"/>
  <c r="X14" i="30"/>
  <c r="Y14" i="30" s="1"/>
  <c r="V14" i="30"/>
  <c r="W14" i="30" s="1"/>
  <c r="T14" i="30"/>
  <c r="U14" i="30" s="1"/>
  <c r="R14" i="30"/>
  <c r="S14" i="30" s="1"/>
  <c r="P14" i="30"/>
  <c r="Q14" i="30" s="1"/>
  <c r="N14" i="30"/>
  <c r="O14" i="30" s="1"/>
  <c r="L14" i="30"/>
  <c r="M14" i="30" s="1"/>
  <c r="J14" i="30"/>
  <c r="K14" i="30" s="1"/>
  <c r="AY13" i="30"/>
  <c r="AZ13" i="30" s="1"/>
  <c r="AR13" i="30"/>
  <c r="AO13" i="30"/>
  <c r="AM13" i="30"/>
  <c r="AL13" i="30"/>
  <c r="AJ13" i="30"/>
  <c r="AE13" i="30"/>
  <c r="AF13" i="30" s="1"/>
  <c r="AC13" i="30"/>
  <c r="AB13" i="30"/>
  <c r="X13" i="30"/>
  <c r="Y13" i="30" s="1"/>
  <c r="V13" i="30"/>
  <c r="W13" i="30" s="1"/>
  <c r="T13" i="30"/>
  <c r="U13" i="30" s="1"/>
  <c r="R13" i="30"/>
  <c r="S13" i="30" s="1"/>
  <c r="P13" i="30"/>
  <c r="Q13" i="30" s="1"/>
  <c r="N13" i="30"/>
  <c r="O13" i="30" s="1"/>
  <c r="L13" i="30"/>
  <c r="M13" i="30" s="1"/>
  <c r="J13" i="30"/>
  <c r="K13" i="30" s="1"/>
  <c r="AY12" i="30"/>
  <c r="AZ12" i="30" s="1"/>
  <c r="AR12" i="30"/>
  <c r="AO12" i="30"/>
  <c r="AM12" i="30"/>
  <c r="AL12" i="30"/>
  <c r="AJ12" i="30"/>
  <c r="AE12" i="30"/>
  <c r="AF12" i="30" s="1"/>
  <c r="AC12" i="30"/>
  <c r="AB12" i="30"/>
  <c r="X12" i="30"/>
  <c r="Y12" i="30" s="1"/>
  <c r="V12" i="30"/>
  <c r="W12" i="30" s="1"/>
  <c r="T12" i="30"/>
  <c r="U12" i="30" s="1"/>
  <c r="R12" i="30"/>
  <c r="S12" i="30" s="1"/>
  <c r="P12" i="30"/>
  <c r="Q12" i="30" s="1"/>
  <c r="N12" i="30"/>
  <c r="O12" i="30" s="1"/>
  <c r="L12" i="30"/>
  <c r="M12" i="30" s="1"/>
  <c r="J12" i="30"/>
  <c r="K12" i="30" s="1"/>
  <c r="AY11" i="30"/>
  <c r="AZ11" i="30" s="1"/>
  <c r="AR11" i="30"/>
  <c r="AO11" i="30"/>
  <c r="AM11" i="30"/>
  <c r="AL11" i="30"/>
  <c r="AJ11" i="30"/>
  <c r="AE11" i="30"/>
  <c r="AF11" i="30" s="1"/>
  <c r="AC11" i="30"/>
  <c r="AB11" i="30"/>
  <c r="X11" i="30"/>
  <c r="Y11" i="30" s="1"/>
  <c r="V11" i="30"/>
  <c r="W11" i="30" s="1"/>
  <c r="T11" i="30"/>
  <c r="U11" i="30" s="1"/>
  <c r="R11" i="30"/>
  <c r="S11" i="30" s="1"/>
  <c r="P11" i="30"/>
  <c r="Q11" i="30" s="1"/>
  <c r="N11" i="30"/>
  <c r="O11" i="30" s="1"/>
  <c r="L11" i="30"/>
  <c r="M11" i="30" s="1"/>
  <c r="J11" i="30"/>
  <c r="K11" i="30" s="1"/>
  <c r="AY10" i="30"/>
  <c r="AZ10" i="30" s="1"/>
  <c r="AR10" i="30"/>
  <c r="AO10" i="30"/>
  <c r="AM10" i="30"/>
  <c r="AL10" i="30"/>
  <c r="AJ10" i="30"/>
  <c r="AE10" i="30"/>
  <c r="AF10" i="30" s="1"/>
  <c r="AC10" i="30"/>
  <c r="AB10" i="30"/>
  <c r="X10" i="30"/>
  <c r="Y10" i="30" s="1"/>
  <c r="V10" i="30"/>
  <c r="W10" i="30" s="1"/>
  <c r="T10" i="30"/>
  <c r="U10" i="30" s="1"/>
  <c r="R10" i="30"/>
  <c r="S10" i="30" s="1"/>
  <c r="P10" i="30"/>
  <c r="Q10" i="30" s="1"/>
  <c r="N10" i="30"/>
  <c r="O10" i="30" s="1"/>
  <c r="L10" i="30"/>
  <c r="M10" i="30" s="1"/>
  <c r="J10" i="30"/>
  <c r="K10" i="30" s="1"/>
  <c r="AY9" i="30"/>
  <c r="AZ9" i="30" s="1"/>
  <c r="AR9" i="30"/>
  <c r="AO9" i="30"/>
  <c r="AM9" i="30"/>
  <c r="AL9" i="30"/>
  <c r="AJ9" i="30"/>
  <c r="AE9" i="30"/>
  <c r="AF9" i="30" s="1"/>
  <c r="AC9" i="30"/>
  <c r="AB9" i="30"/>
  <c r="X9" i="30"/>
  <c r="Y9" i="30" s="1"/>
  <c r="V9" i="30"/>
  <c r="W9" i="30" s="1"/>
  <c r="T9" i="30"/>
  <c r="U9" i="30" s="1"/>
  <c r="R9" i="30"/>
  <c r="S9" i="30" s="1"/>
  <c r="P9" i="30"/>
  <c r="Q9" i="30" s="1"/>
  <c r="N9" i="30"/>
  <c r="O9" i="30" s="1"/>
  <c r="L9" i="30"/>
  <c r="M9" i="30" s="1"/>
  <c r="J9" i="30"/>
  <c r="K9" i="30" s="1"/>
  <c r="AY8" i="30"/>
  <c r="AZ8" i="30" s="1"/>
  <c r="AR8" i="30"/>
  <c r="AO8" i="30"/>
  <c r="AM8" i="30"/>
  <c r="AL8" i="30"/>
  <c r="AJ8" i="30"/>
  <c r="AE8" i="30"/>
  <c r="AF8" i="30" s="1"/>
  <c r="AC8" i="30"/>
  <c r="AB8" i="30"/>
  <c r="X8" i="30"/>
  <c r="Y8" i="30" s="1"/>
  <c r="V8" i="30"/>
  <c r="W8" i="30" s="1"/>
  <c r="T8" i="30"/>
  <c r="U8" i="30" s="1"/>
  <c r="R8" i="30"/>
  <c r="S8" i="30" s="1"/>
  <c r="P8" i="30"/>
  <c r="Q8" i="30" s="1"/>
  <c r="N8" i="30"/>
  <c r="O8" i="30" s="1"/>
  <c r="L8" i="30"/>
  <c r="M8" i="30" s="1"/>
  <c r="J8" i="30"/>
  <c r="K8" i="30" s="1"/>
  <c r="AY7" i="30"/>
  <c r="AZ7" i="30" s="1"/>
  <c r="AR7" i="30"/>
  <c r="AO7" i="30"/>
  <c r="AM7" i="30"/>
  <c r="AL7" i="30"/>
  <c r="AJ7" i="30"/>
  <c r="AE7" i="30"/>
  <c r="AF7" i="30" s="1"/>
  <c r="AC7" i="30"/>
  <c r="AB7" i="30"/>
  <c r="X7" i="30"/>
  <c r="Y7" i="30" s="1"/>
  <c r="V7" i="30"/>
  <c r="W7" i="30" s="1"/>
  <c r="T7" i="30"/>
  <c r="U7" i="30" s="1"/>
  <c r="R7" i="30"/>
  <c r="S7" i="30" s="1"/>
  <c r="P7" i="30"/>
  <c r="Q7" i="30" s="1"/>
  <c r="N7" i="30"/>
  <c r="O7" i="30" s="1"/>
  <c r="L7" i="30"/>
  <c r="M7" i="30" s="1"/>
  <c r="J7" i="30"/>
  <c r="K7" i="30" s="1"/>
  <c r="AY6" i="30"/>
  <c r="AZ6" i="30" s="1"/>
  <c r="AR6" i="30"/>
  <c r="AO6" i="30"/>
  <c r="AM6" i="30"/>
  <c r="AM5" i="30" s="1"/>
  <c r="AL6" i="30"/>
  <c r="AJ6" i="30"/>
  <c r="AE6" i="30"/>
  <c r="AF6" i="30" s="1"/>
  <c r="AC6" i="30"/>
  <c r="AB6" i="30"/>
  <c r="X6" i="30"/>
  <c r="Y6" i="30" s="1"/>
  <c r="V6" i="30"/>
  <c r="W6" i="30" s="1"/>
  <c r="T6" i="30"/>
  <c r="U6" i="30" s="1"/>
  <c r="R6" i="30"/>
  <c r="S6" i="30" s="1"/>
  <c r="P6" i="30"/>
  <c r="Q6" i="30" s="1"/>
  <c r="N6" i="30"/>
  <c r="O6" i="30" s="1"/>
  <c r="L6" i="30"/>
  <c r="M6" i="30" s="1"/>
  <c r="J6" i="30"/>
  <c r="K6" i="30" s="1"/>
  <c r="AY5" i="30"/>
  <c r="AZ5" i="30" s="1"/>
  <c r="AR5" i="30"/>
  <c r="AO5" i="30"/>
  <c r="AC5" i="30"/>
  <c r="AB5" i="30"/>
  <c r="X5" i="30"/>
  <c r="Y5" i="30" s="1"/>
  <c r="V5" i="30"/>
  <c r="W5" i="30" s="1"/>
  <c r="T5" i="30"/>
  <c r="U5" i="30" s="1"/>
  <c r="R5" i="30"/>
  <c r="S5" i="30" s="1"/>
  <c r="P5" i="30"/>
  <c r="Q5" i="30" s="1"/>
  <c r="N5" i="30"/>
  <c r="O5" i="30" s="1"/>
  <c r="L5" i="30"/>
  <c r="M5" i="30" s="1"/>
  <c r="J5" i="30"/>
  <c r="K5" i="30" s="1"/>
  <c r="BF4" i="30"/>
  <c r="AK3" i="30"/>
  <c r="AI3" i="30"/>
  <c r="AH3" i="30"/>
  <c r="AG3" i="30"/>
  <c r="AA3" i="30"/>
  <c r="AZ3" i="30"/>
  <c r="J3" i="1"/>
  <c r="AS6" i="2" a="1"/>
  <c r="AS6" i="2" s="1"/>
  <c r="AT6" i="29" s="1"/>
  <c r="AT8" i="52" s="1"/>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5" i="2"/>
  <c r="AQ111" i="2"/>
  <c r="AP111" i="2"/>
  <c r="AQ110" i="2"/>
  <c r="AP110" i="2"/>
  <c r="AQ109" i="2"/>
  <c r="AP109" i="2"/>
  <c r="AQ108" i="2"/>
  <c r="AP108" i="2"/>
  <c r="AQ107" i="2"/>
  <c r="AP107" i="2"/>
  <c r="AQ106" i="2"/>
  <c r="AP106" i="2"/>
  <c r="AQ105" i="2"/>
  <c r="AP105" i="2"/>
  <c r="AX6" i="2" a="1"/>
  <c r="AX6" i="2" s="1"/>
  <c r="AX7" i="48" s="1"/>
  <c r="AW6" i="2" a="1"/>
  <c r="AW6" i="2" s="1"/>
  <c r="AX6" i="29" s="1"/>
  <c r="AV6" i="2" a="1"/>
  <c r="AV6" i="2" s="1"/>
  <c r="AV7" i="49" s="1"/>
  <c r="AU6" i="2" a="1"/>
  <c r="AU6" i="2" s="1"/>
  <c r="AU6" i="29" s="1"/>
  <c r="AT6" i="2" a="1"/>
  <c r="AT6" i="2" s="1"/>
  <c r="AT7" i="51" s="1"/>
  <c r="AR6" i="29"/>
  <c r="AR7" i="29"/>
  <c r="AR8" i="29"/>
  <c r="AR9" i="29"/>
  <c r="AR10" i="29"/>
  <c r="AR11" i="29"/>
  <c r="AR12" i="29"/>
  <c r="AR13" i="29"/>
  <c r="AR14" i="29"/>
  <c r="AR15" i="29"/>
  <c r="AR16" i="29"/>
  <c r="AR17" i="29"/>
  <c r="AR18" i="29"/>
  <c r="AR19" i="29"/>
  <c r="AR20" i="29"/>
  <c r="AR21" i="29"/>
  <c r="AR22" i="29"/>
  <c r="AR23" i="29"/>
  <c r="AR24" i="29"/>
  <c r="AR25" i="29"/>
  <c r="AR26" i="29"/>
  <c r="AR27" i="29"/>
  <c r="AR28" i="29"/>
  <c r="AR29" i="29"/>
  <c r="AR30" i="29"/>
  <c r="AR31" i="29"/>
  <c r="AR32" i="29"/>
  <c r="AR33" i="29"/>
  <c r="AR34" i="29"/>
  <c r="AR35" i="29"/>
  <c r="AR36" i="29"/>
  <c r="AR37" i="29"/>
  <c r="AR38" i="29"/>
  <c r="AR39" i="29"/>
  <c r="AR40" i="29"/>
  <c r="AR41" i="29"/>
  <c r="AR42" i="29"/>
  <c r="AR43" i="29"/>
  <c r="AR44" i="29"/>
  <c r="AR45" i="29"/>
  <c r="AR46" i="29"/>
  <c r="AR47" i="29"/>
  <c r="AR48" i="29"/>
  <c r="AR49" i="29"/>
  <c r="AR50" i="29"/>
  <c r="AR51" i="29"/>
  <c r="AR52" i="29"/>
  <c r="AR53" i="29"/>
  <c r="AR54" i="29"/>
  <c r="AR55" i="29"/>
  <c r="AR56" i="29"/>
  <c r="AR57" i="29"/>
  <c r="AR58" i="29"/>
  <c r="AR59" i="29"/>
  <c r="AR60" i="29"/>
  <c r="AR61" i="29"/>
  <c r="AR62" i="29"/>
  <c r="AR63" i="29"/>
  <c r="AR64" i="29"/>
  <c r="AR65" i="29"/>
  <c r="AR66" i="29"/>
  <c r="AR67" i="29"/>
  <c r="AR68" i="29"/>
  <c r="AR69" i="29"/>
  <c r="AR70" i="29"/>
  <c r="AR71" i="29"/>
  <c r="AR72" i="29"/>
  <c r="AR73" i="29"/>
  <c r="AR74" i="29"/>
  <c r="AR75" i="29"/>
  <c r="AR76" i="29"/>
  <c r="AR77" i="29"/>
  <c r="AR78" i="29"/>
  <c r="AR79" i="29"/>
  <c r="AR80" i="29"/>
  <c r="AR81" i="29"/>
  <c r="AR82" i="29"/>
  <c r="AR83" i="29"/>
  <c r="AR84" i="29"/>
  <c r="AR85" i="29"/>
  <c r="AR86" i="29"/>
  <c r="AR87" i="29"/>
  <c r="AR88" i="29"/>
  <c r="AR89" i="29"/>
  <c r="AR90" i="29"/>
  <c r="AR91" i="29"/>
  <c r="AR92" i="29"/>
  <c r="AR93" i="29"/>
  <c r="AR94" i="29"/>
  <c r="AR95" i="29"/>
  <c r="AR96" i="29"/>
  <c r="AR97" i="29"/>
  <c r="AR98" i="29"/>
  <c r="AR99" i="29"/>
  <c r="AR100" i="29"/>
  <c r="AR101" i="29"/>
  <c r="AR102" i="29"/>
  <c r="AR103" i="29"/>
  <c r="AR104" i="29"/>
  <c r="AR105" i="29"/>
  <c r="AR106" i="29"/>
  <c r="AR107" i="29"/>
  <c r="AR108" i="29"/>
  <c r="AR109" i="29"/>
  <c r="AR110" i="29"/>
  <c r="AR111" i="29"/>
  <c r="AR5" i="29"/>
  <c r="AQ105" i="29"/>
  <c r="AQ106" i="29"/>
  <c r="AQ107" i="29"/>
  <c r="AQ108" i="29"/>
  <c r="AQ109" i="29"/>
  <c r="AQ110" i="29"/>
  <c r="AQ111" i="29"/>
  <c r="AZ3" i="29"/>
  <c r="AE4" i="33" l="1"/>
  <c r="AE3" i="33" s="1"/>
  <c r="AD5" i="33"/>
  <c r="AJ4" i="33"/>
  <c r="AL5" i="33"/>
  <c r="AO4" i="33"/>
  <c r="AM5" i="33"/>
  <c r="AR4" i="33"/>
  <c r="AD5" i="32"/>
  <c r="AL5" i="31"/>
  <c r="AE4" i="30"/>
  <c r="AE3" i="30" s="1"/>
  <c r="AJ4" i="32"/>
  <c r="AE4" i="32"/>
  <c r="AE3" i="32" s="1"/>
  <c r="AL5" i="32"/>
  <c r="AO4" i="32"/>
  <c r="AM5" i="32"/>
  <c r="AR4" i="32"/>
  <c r="AD5" i="31"/>
  <c r="AJ4" i="31"/>
  <c r="AJ3" i="31" s="1"/>
  <c r="AR4" i="31"/>
  <c r="AO4" i="31"/>
  <c r="AM5" i="31"/>
  <c r="AD5" i="30"/>
  <c r="AJ4" i="30"/>
  <c r="AJ3" i="30" s="1"/>
  <c r="AL5" i="30"/>
  <c r="AO4" i="30"/>
  <c r="AR4" i="30"/>
  <c r="AJ4" i="41"/>
  <c r="AR4" i="41"/>
  <c r="AE4" i="41"/>
  <c r="AE3" i="41" s="1"/>
  <c r="AT20" i="45"/>
  <c r="AX20" i="46"/>
  <c r="AX20" i="48"/>
  <c r="AT20" i="49"/>
  <c r="AV20" i="41"/>
  <c r="AV20" i="33"/>
  <c r="AT20" i="42"/>
  <c r="AV20" i="45"/>
  <c r="AV20" i="49"/>
  <c r="AX20" i="50"/>
  <c r="AV20" i="42"/>
  <c r="AX20" i="45"/>
  <c r="AX20" i="49"/>
  <c r="AX20" i="42"/>
  <c r="AT20" i="47"/>
  <c r="AX20" i="41"/>
  <c r="AT20" i="44"/>
  <c r="AV20" i="47"/>
  <c r="AT20" i="51"/>
  <c r="AT20" i="52"/>
  <c r="AT20" i="43"/>
  <c r="AV20" i="44"/>
  <c r="AX20" i="47"/>
  <c r="AV20" i="51"/>
  <c r="AV20" i="52"/>
  <c r="AV20" i="43"/>
  <c r="AX20" i="44"/>
  <c r="AT20" i="46"/>
  <c r="AT20" i="48"/>
  <c r="AX20" i="51"/>
  <c r="AX20" i="52"/>
  <c r="AV20" i="46"/>
  <c r="AV20" i="48"/>
  <c r="AT20" i="50"/>
  <c r="AV21" i="44"/>
  <c r="AT21" i="45"/>
  <c r="AX21" i="46"/>
  <c r="AX21" i="47"/>
  <c r="AV21" i="50"/>
  <c r="AD5" i="42"/>
  <c r="AX21" i="44"/>
  <c r="AV21" i="45"/>
  <c r="AX21" i="50"/>
  <c r="AT21" i="52"/>
  <c r="AX21" i="42"/>
  <c r="AX21" i="45"/>
  <c r="AV21" i="52"/>
  <c r="AT21" i="48"/>
  <c r="AT21" i="51"/>
  <c r="AX21" i="52"/>
  <c r="AR4" i="42"/>
  <c r="AT21" i="43"/>
  <c r="AV21" i="48"/>
  <c r="AT21" i="49"/>
  <c r="AV21" i="42"/>
  <c r="AV21" i="33"/>
  <c r="AV21" i="43"/>
  <c r="AX21" i="48"/>
  <c r="AV21" i="49"/>
  <c r="AX21" i="51"/>
  <c r="AL5" i="42"/>
  <c r="AX21" i="43"/>
  <c r="AT21" i="46"/>
  <c r="AT21" i="47"/>
  <c r="AT21" i="44"/>
  <c r="AV21" i="46"/>
  <c r="AV21" i="47"/>
  <c r="AT21" i="50"/>
  <c r="AR4" i="29"/>
  <c r="AU6" i="32"/>
  <c r="AT7" i="33"/>
  <c r="AT7" i="50"/>
  <c r="AX7" i="34"/>
  <c r="AT7" i="35"/>
  <c r="AT7" i="43"/>
  <c r="AT7" i="30"/>
  <c r="AX7" i="46"/>
  <c r="T16" i="27"/>
  <c r="A21" i="27"/>
  <c r="AT8" i="51"/>
  <c r="AS6" i="33"/>
  <c r="AW6" i="30"/>
  <c r="AX8" i="30"/>
  <c r="AT8" i="37"/>
  <c r="AT8" i="39"/>
  <c r="AX6" i="30"/>
  <c r="AS6" i="32"/>
  <c r="AX8" i="37"/>
  <c r="AX8" i="39"/>
  <c r="AX8" i="51"/>
  <c r="AS6" i="30"/>
  <c r="AX8" i="2"/>
  <c r="AU6" i="31"/>
  <c r="AV6" i="32"/>
  <c r="AV11" i="40" s="1"/>
  <c r="AU6" i="33"/>
  <c r="AX8" i="42"/>
  <c r="AX8" i="52"/>
  <c r="AT6" i="31"/>
  <c r="AT10" i="2" s="1"/>
  <c r="AT6" i="33"/>
  <c r="AT12" i="37" s="1"/>
  <c r="AT8" i="34"/>
  <c r="AT6" i="30"/>
  <c r="AX8" i="29"/>
  <c r="AV6" i="31"/>
  <c r="AV10" i="46" s="1"/>
  <c r="AW6" i="32"/>
  <c r="AV6" i="33"/>
  <c r="AV12" i="50" s="1"/>
  <c r="AS6" i="31"/>
  <c r="AT6" i="32"/>
  <c r="AT11" i="2" s="1"/>
  <c r="AU6" i="30"/>
  <c r="AW6" i="31"/>
  <c r="AX6" i="32"/>
  <c r="AX11" i="43" s="1"/>
  <c r="AW6" i="33"/>
  <c r="AT8" i="43"/>
  <c r="AV6" i="30"/>
  <c r="AX6" i="31"/>
  <c r="AX10" i="38" s="1"/>
  <c r="AX6" i="33"/>
  <c r="AX12" i="42" s="1"/>
  <c r="X16" i="27"/>
  <c r="W16" i="27" s="1"/>
  <c r="W17" i="27" s="1"/>
  <c r="Z44" i="53"/>
  <c r="S16" i="27"/>
  <c r="AY4" i="33"/>
  <c r="AP4" i="33" s="1"/>
  <c r="AV11" i="45"/>
  <c r="AV11" i="52"/>
  <c r="AT8" i="31"/>
  <c r="AT8" i="33"/>
  <c r="AT8" i="36"/>
  <c r="AX8" i="43"/>
  <c r="AT8" i="47"/>
  <c r="AT8" i="32"/>
  <c r="AX8" i="34"/>
  <c r="AT8" i="35"/>
  <c r="AT8" i="38"/>
  <c r="AT8" i="48"/>
  <c r="AX8" i="31"/>
  <c r="AX8" i="33"/>
  <c r="AX8" i="36"/>
  <c r="AT8" i="40"/>
  <c r="AT8" i="41"/>
  <c r="AT8" i="44"/>
  <c r="AT8" i="45"/>
  <c r="AT8" i="46"/>
  <c r="AX8" i="47"/>
  <c r="AT8" i="49"/>
  <c r="AT8" i="50"/>
  <c r="AT8" i="2"/>
  <c r="AT8" i="29"/>
  <c r="AX8" i="32"/>
  <c r="AX8" i="35"/>
  <c r="AX8" i="38"/>
  <c r="AT8" i="42"/>
  <c r="AX8" i="48"/>
  <c r="AT8" i="30"/>
  <c r="AX8" i="40"/>
  <c r="AX8" i="41"/>
  <c r="AX8" i="44"/>
  <c r="AX8" i="45"/>
  <c r="AX8" i="46"/>
  <c r="AX8" i="49"/>
  <c r="AX8" i="50"/>
  <c r="AV7" i="36"/>
  <c r="AV7" i="30"/>
  <c r="AV7" i="29"/>
  <c r="AX7" i="32"/>
  <c r="AT7" i="34"/>
  <c r="AX7" i="37"/>
  <c r="AX7" i="38"/>
  <c r="AX7" i="39"/>
  <c r="AX7" i="40"/>
  <c r="AV7" i="41"/>
  <c r="AT7" i="46"/>
  <c r="AV7" i="47"/>
  <c r="AX7" i="49"/>
  <c r="AV7" i="51"/>
  <c r="AX7" i="29"/>
  <c r="AT7" i="31"/>
  <c r="AV7" i="34"/>
  <c r="AT7" i="36"/>
  <c r="AX7" i="41"/>
  <c r="AV7" i="46"/>
  <c r="AX7" i="47"/>
  <c r="AX7" i="51"/>
  <c r="AT7" i="52"/>
  <c r="AV7" i="52"/>
  <c r="AX7" i="31"/>
  <c r="AV7" i="33"/>
  <c r="AV7" i="35"/>
  <c r="AX7" i="36"/>
  <c r="AV7" i="43"/>
  <c r="AT7" i="44"/>
  <c r="AV7" i="50"/>
  <c r="AX7" i="52"/>
  <c r="AT7" i="2"/>
  <c r="AX7" i="33"/>
  <c r="AX7" i="35"/>
  <c r="AT7" i="42"/>
  <c r="AX7" i="43"/>
  <c r="AV7" i="44"/>
  <c r="AX7" i="50"/>
  <c r="AV7" i="31"/>
  <c r="AV7" i="2"/>
  <c r="AV7" i="42"/>
  <c r="AX7" i="44"/>
  <c r="AT7" i="45"/>
  <c r="AT7" i="48"/>
  <c r="AX7" i="30"/>
  <c r="AX7" i="2"/>
  <c r="AT7" i="32"/>
  <c r="AT7" i="37"/>
  <c r="AT7" i="38"/>
  <c r="AT7" i="39"/>
  <c r="AT7" i="40"/>
  <c r="AX7" i="42"/>
  <c r="AV7" i="45"/>
  <c r="AV7" i="48"/>
  <c r="AT7" i="49"/>
  <c r="AT7" i="29"/>
  <c r="AV7" i="32"/>
  <c r="AV7" i="37"/>
  <c r="AV7" i="38"/>
  <c r="AV7" i="39"/>
  <c r="AV7" i="40"/>
  <c r="AT7" i="41"/>
  <c r="AX7" i="45"/>
  <c r="AT7" i="47"/>
  <c r="AB3" i="30"/>
  <c r="AO3" i="30"/>
  <c r="AE3" i="31"/>
  <c r="AO3" i="31"/>
  <c r="BA5" i="31" a="1"/>
  <c r="BA5" i="31" s="1"/>
  <c r="AY4" i="32"/>
  <c r="AJ3" i="32"/>
  <c r="AB3" i="32"/>
  <c r="AO3" i="33"/>
  <c r="AB3" i="33"/>
  <c r="AJ3" i="33"/>
  <c r="BD4" i="34"/>
  <c r="AB3" i="34"/>
  <c r="AO3" i="35"/>
  <c r="AO3" i="36"/>
  <c r="AJ3" i="36"/>
  <c r="AY4" i="36"/>
  <c r="AB3" i="36"/>
  <c r="AY4" i="37"/>
  <c r="AO3" i="37"/>
  <c r="AL3" i="37"/>
  <c r="BA5" i="37" a="1"/>
  <c r="BA5" i="37" s="1"/>
  <c r="AE3" i="37"/>
  <c r="AB3" i="37"/>
  <c r="AE3" i="38"/>
  <c r="AJ3" i="38"/>
  <c r="AY4" i="39"/>
  <c r="AL3" i="39"/>
  <c r="AE3" i="40"/>
  <c r="AB3" i="40"/>
  <c r="AL3" i="40"/>
  <c r="AJ3" i="40"/>
  <c r="AO3" i="40"/>
  <c r="AO3" i="41"/>
  <c r="AL3" i="41"/>
  <c r="AJ3" i="41"/>
  <c r="AY4" i="41"/>
  <c r="AB3" i="41"/>
  <c r="BA5" i="42" a="1"/>
  <c r="BA5" i="42" s="1"/>
  <c r="AO3" i="42"/>
  <c r="AB3" i="42"/>
  <c r="AJ3" i="43"/>
  <c r="AB3" i="44"/>
  <c r="AJ3" i="44"/>
  <c r="AY4" i="44"/>
  <c r="BD4" i="44" s="1"/>
  <c r="AL3" i="44"/>
  <c r="AO3" i="44"/>
  <c r="AO3" i="45"/>
  <c r="AB3" i="45"/>
  <c r="AB3" i="46"/>
  <c r="AL3" i="46"/>
  <c r="AO3" i="46"/>
  <c r="AY4" i="47"/>
  <c r="BD4" i="47" s="1"/>
  <c r="BD8" i="47" s="1"/>
  <c r="BF8" i="48" s="1"/>
  <c r="BA5" i="47" a="1"/>
  <c r="BA5" i="47" s="1"/>
  <c r="AE3" i="47"/>
  <c r="AO3" i="48"/>
  <c r="AY4" i="48"/>
  <c r="AJ3" i="49"/>
  <c r="AB3" i="49"/>
  <c r="AL3" i="49"/>
  <c r="AY4" i="49"/>
  <c r="AO3" i="49"/>
  <c r="AE3" i="49"/>
  <c r="AB3" i="50"/>
  <c r="AJ3" i="50"/>
  <c r="AY4" i="50"/>
  <c r="AL3" i="50"/>
  <c r="AO3" i="50"/>
  <c r="AO3" i="51"/>
  <c r="AL3" i="52"/>
  <c r="AJ3" i="52"/>
  <c r="AV31" i="32"/>
  <c r="AV31" i="37"/>
  <c r="AV31" i="36"/>
  <c r="AV31" i="40"/>
  <c r="AV31" i="45"/>
  <c r="AV31" i="48"/>
  <c r="AV31" i="29"/>
  <c r="AV31" i="34"/>
  <c r="AV31" i="44"/>
  <c r="AV31" i="39"/>
  <c r="AV31" i="49"/>
  <c r="AV31" i="30"/>
  <c r="AV31" i="31"/>
  <c r="AV31" i="42"/>
  <c r="AV31" i="50"/>
  <c r="AV31" i="51"/>
  <c r="AV31" i="2"/>
  <c r="AV31" i="38"/>
  <c r="AV31" i="41"/>
  <c r="AO3" i="52"/>
  <c r="BA5" i="52" a="1"/>
  <c r="BA5" i="52" s="1"/>
  <c r="AE3" i="52"/>
  <c r="AY4" i="52"/>
  <c r="AE3" i="51"/>
  <c r="AL3" i="51"/>
  <c r="AJ3" i="51"/>
  <c r="AY4" i="51"/>
  <c r="BA5" i="51" a="1"/>
  <c r="BA5" i="51" s="1"/>
  <c r="AE3" i="50"/>
  <c r="BA5" i="50" a="1"/>
  <c r="BA5" i="50" s="1"/>
  <c r="BD4" i="49"/>
  <c r="BA5" i="49" a="1"/>
  <c r="BA5" i="49" s="1"/>
  <c r="BA5" i="48" a="1"/>
  <c r="BA5" i="48" s="1"/>
  <c r="AE3" i="48"/>
  <c r="AJ3" i="48"/>
  <c r="AL3" i="48"/>
  <c r="BD4" i="48"/>
  <c r="AB3" i="48"/>
  <c r="AX26" i="45"/>
  <c r="BD9" i="47"/>
  <c r="BF9" i="48" s="1"/>
  <c r="AJ3" i="47"/>
  <c r="AT26" i="47"/>
  <c r="AT26" i="46"/>
  <c r="BD103" i="47"/>
  <c r="BF103" i="48" s="1"/>
  <c r="BD98" i="47"/>
  <c r="BF98" i="48" s="1"/>
  <c r="BD100" i="47"/>
  <c r="BF100" i="48" s="1"/>
  <c r="BD93" i="47"/>
  <c r="BF93" i="48" s="1"/>
  <c r="BD89" i="47"/>
  <c r="BF89" i="48" s="1"/>
  <c r="BD86" i="47"/>
  <c r="BF86" i="48" s="1"/>
  <c r="BD80" i="47"/>
  <c r="BF80" i="48" s="1"/>
  <c r="BD76" i="47"/>
  <c r="BF76" i="48" s="1"/>
  <c r="BD72" i="47"/>
  <c r="BF72" i="48" s="1"/>
  <c r="BD68" i="47"/>
  <c r="BF68" i="48" s="1"/>
  <c r="BD96" i="47"/>
  <c r="BF96" i="48" s="1"/>
  <c r="BD94" i="47"/>
  <c r="BF94" i="48" s="1"/>
  <c r="BD102" i="47"/>
  <c r="BF102" i="48" s="1"/>
  <c r="BD95" i="47"/>
  <c r="BF95" i="48" s="1"/>
  <c r="BD69" i="47"/>
  <c r="BF69" i="48" s="1"/>
  <c r="BD81" i="47"/>
  <c r="BF81" i="48" s="1"/>
  <c r="BD90" i="47"/>
  <c r="BF90" i="48" s="1"/>
  <c r="BD83" i="47"/>
  <c r="BF83" i="48" s="1"/>
  <c r="BD53" i="47"/>
  <c r="BF53" i="48" s="1"/>
  <c r="BD79" i="47"/>
  <c r="BF79" i="48" s="1"/>
  <c r="BD60" i="47"/>
  <c r="BF60" i="48" s="1"/>
  <c r="BD77" i="47"/>
  <c r="BF77" i="48" s="1"/>
  <c r="BD61" i="47"/>
  <c r="BF61" i="48" s="1"/>
  <c r="BD58" i="47"/>
  <c r="BF58" i="48" s="1"/>
  <c r="BD57" i="47"/>
  <c r="BF57" i="48" s="1"/>
  <c r="BD75" i="47"/>
  <c r="BF75" i="48" s="1"/>
  <c r="BD55" i="47"/>
  <c r="BF55" i="48" s="1"/>
  <c r="BD51" i="47"/>
  <c r="BF51" i="48" s="1"/>
  <c r="BD49" i="47"/>
  <c r="BF49" i="48" s="1"/>
  <c r="BD47" i="47"/>
  <c r="BF47" i="48" s="1"/>
  <c r="BD41" i="47"/>
  <c r="BF41" i="48" s="1"/>
  <c r="BD39" i="47"/>
  <c r="BF39" i="48" s="1"/>
  <c r="BD33" i="47"/>
  <c r="BF33" i="48" s="1"/>
  <c r="BD31" i="47"/>
  <c r="BF31" i="48" s="1"/>
  <c r="BD34" i="47"/>
  <c r="BF34" i="48" s="1"/>
  <c r="BD15" i="47"/>
  <c r="BF15" i="48" s="1"/>
  <c r="BD16" i="47"/>
  <c r="BF16" i="48" s="1"/>
  <c r="BD44" i="47"/>
  <c r="BF44" i="48" s="1"/>
  <c r="BD66" i="47"/>
  <c r="BF66" i="48" s="1"/>
  <c r="BD50" i="47"/>
  <c r="BF50" i="48" s="1"/>
  <c r="BD40" i="47"/>
  <c r="BF40" i="48" s="1"/>
  <c r="BD19" i="47"/>
  <c r="BF19" i="48" s="1"/>
  <c r="BD29" i="47"/>
  <c r="BF29" i="48" s="1"/>
  <c r="BD20" i="47"/>
  <c r="BF20" i="48" s="1"/>
  <c r="BD46" i="47"/>
  <c r="BF46" i="48" s="1"/>
  <c r="BD32" i="47"/>
  <c r="BF32" i="48" s="1"/>
  <c r="BD24" i="47"/>
  <c r="BF24" i="48" s="1"/>
  <c r="BD21" i="47"/>
  <c r="BF21" i="48" s="1"/>
  <c r="BD27" i="47"/>
  <c r="BF27" i="48" s="1"/>
  <c r="BD25" i="47"/>
  <c r="BF25" i="48" s="1"/>
  <c r="BD6" i="47"/>
  <c r="BF6" i="48" s="1"/>
  <c r="AO3" i="47"/>
  <c r="BD17" i="47"/>
  <c r="BF17" i="48" s="1"/>
  <c r="BD30" i="47"/>
  <c r="BF30" i="48" s="1"/>
  <c r="AE3" i="46"/>
  <c r="AY4" i="46"/>
  <c r="AE3" i="45"/>
  <c r="AL3" i="45"/>
  <c r="BD4" i="45"/>
  <c r="AX24" i="40"/>
  <c r="AX24" i="45"/>
  <c r="BA5" i="45" a="1"/>
  <c r="BA5" i="45" s="1"/>
  <c r="AX24" i="42"/>
  <c r="AX24" i="41"/>
  <c r="AX24" i="43"/>
  <c r="AE3" i="44"/>
  <c r="AX23" i="30"/>
  <c r="AX23" i="38"/>
  <c r="AX23" i="43"/>
  <c r="AX23" i="32"/>
  <c r="AX23" i="39"/>
  <c r="AX23" i="41"/>
  <c r="BA5" i="44" a="1"/>
  <c r="BA5" i="44" s="1"/>
  <c r="AX23" i="29"/>
  <c r="AX23" i="31"/>
  <c r="AX23" i="35"/>
  <c r="AX23" i="40"/>
  <c r="AX23" i="37"/>
  <c r="AX23" i="2"/>
  <c r="AX23" i="33"/>
  <c r="AX23" i="34"/>
  <c r="AB3" i="43"/>
  <c r="AY4" i="43"/>
  <c r="BA5" i="43" a="1"/>
  <c r="BA5" i="43" s="1"/>
  <c r="AL3" i="43"/>
  <c r="AO3" i="43"/>
  <c r="AE3" i="43"/>
  <c r="AT22" i="43"/>
  <c r="AE3" i="42"/>
  <c r="AV21" i="40"/>
  <c r="AY4" i="42"/>
  <c r="AP4" i="42" s="1"/>
  <c r="AJ3" i="42"/>
  <c r="AL3" i="42"/>
  <c r="AV21" i="41"/>
  <c r="BA5" i="41" a="1"/>
  <c r="BA5" i="41" s="1"/>
  <c r="BA5" i="40" a="1"/>
  <c r="BA5" i="40" s="1"/>
  <c r="AY4" i="40"/>
  <c r="AB3" i="39"/>
  <c r="AE3" i="39"/>
  <c r="BD4" i="39"/>
  <c r="AV18" i="37"/>
  <c r="BA5" i="39" a="1"/>
  <c r="BA5" i="39" s="1"/>
  <c r="AY4" i="38"/>
  <c r="BA5" i="38" a="1"/>
  <c r="BA5" i="38" s="1"/>
  <c r="AO3" i="38"/>
  <c r="AL3" i="38"/>
  <c r="AB3" i="38"/>
  <c r="AP98" i="37"/>
  <c r="AQ98" i="37" s="1"/>
  <c r="AP96" i="37"/>
  <c r="AQ96" i="37" s="1"/>
  <c r="AP94" i="37"/>
  <c r="AQ94" i="37" s="1"/>
  <c r="AP92" i="37"/>
  <c r="AQ92" i="37" s="1"/>
  <c r="AP90" i="37"/>
  <c r="AQ90" i="37" s="1"/>
  <c r="AP97" i="37"/>
  <c r="AQ97" i="37" s="1"/>
  <c r="AP86" i="37"/>
  <c r="AQ86" i="37" s="1"/>
  <c r="AP91" i="37"/>
  <c r="AQ91" i="37" s="1"/>
  <c r="AP89" i="37"/>
  <c r="AQ89" i="37" s="1"/>
  <c r="AP84" i="37"/>
  <c r="AQ84" i="37" s="1"/>
  <c r="AP83" i="37"/>
  <c r="AQ83" i="37" s="1"/>
  <c r="AP82" i="37"/>
  <c r="AQ82" i="37" s="1"/>
  <c r="AP81" i="37"/>
  <c r="AQ81" i="37" s="1"/>
  <c r="AP79" i="37"/>
  <c r="AQ79" i="37" s="1"/>
  <c r="AP77" i="37"/>
  <c r="AQ77" i="37" s="1"/>
  <c r="AP75" i="37"/>
  <c r="AQ75" i="37" s="1"/>
  <c r="AP73" i="37"/>
  <c r="AQ73" i="37" s="1"/>
  <c r="AP71" i="37"/>
  <c r="AQ71" i="37" s="1"/>
  <c r="AP93" i="37"/>
  <c r="AQ93" i="37" s="1"/>
  <c r="AP87" i="37"/>
  <c r="AQ87" i="37" s="1"/>
  <c r="AP74" i="37"/>
  <c r="AQ74" i="37" s="1"/>
  <c r="AP68" i="37"/>
  <c r="AQ68" i="37" s="1"/>
  <c r="AP60" i="37"/>
  <c r="AQ60" i="37" s="1"/>
  <c r="AP59" i="37"/>
  <c r="AQ59" i="37" s="1"/>
  <c r="AP31" i="37"/>
  <c r="AQ31" i="37" s="1"/>
  <c r="AP58" i="37"/>
  <c r="AQ58" i="37" s="1"/>
  <c r="AP57" i="37"/>
  <c r="AQ57" i="37" s="1"/>
  <c r="AP48" i="37"/>
  <c r="AQ48" i="37" s="1"/>
  <c r="AP46" i="37"/>
  <c r="AQ46" i="37" s="1"/>
  <c r="AP44" i="37"/>
  <c r="AQ44" i="37" s="1"/>
  <c r="AP42" i="37"/>
  <c r="AQ42" i="37" s="1"/>
  <c r="AP85" i="37"/>
  <c r="AQ85" i="37" s="1"/>
  <c r="AP76" i="37"/>
  <c r="AQ76" i="37" s="1"/>
  <c r="AP66" i="37"/>
  <c r="AQ66" i="37" s="1"/>
  <c r="AP56" i="37"/>
  <c r="AQ56" i="37" s="1"/>
  <c r="AP55" i="37"/>
  <c r="AQ55" i="37" s="1"/>
  <c r="AP88" i="37"/>
  <c r="AQ88" i="37" s="1"/>
  <c r="AP69" i="37"/>
  <c r="AQ69" i="37" s="1"/>
  <c r="AP54" i="37"/>
  <c r="AQ54" i="37" s="1"/>
  <c r="AP53" i="37"/>
  <c r="AQ53" i="37" s="1"/>
  <c r="AP78" i="37"/>
  <c r="AQ78" i="37" s="1"/>
  <c r="AP52" i="37"/>
  <c r="AQ52" i="37" s="1"/>
  <c r="AP51" i="37"/>
  <c r="AQ51" i="37" s="1"/>
  <c r="AP67" i="37"/>
  <c r="AQ67" i="37" s="1"/>
  <c r="AP50" i="37"/>
  <c r="AQ50" i="37" s="1"/>
  <c r="AP49" i="37"/>
  <c r="AQ49" i="37" s="1"/>
  <c r="AP47" i="37"/>
  <c r="AQ47" i="37" s="1"/>
  <c r="AP45" i="37"/>
  <c r="AQ45" i="37" s="1"/>
  <c r="AP43" i="37"/>
  <c r="AQ43" i="37" s="1"/>
  <c r="AP95" i="37"/>
  <c r="AQ95" i="37" s="1"/>
  <c r="AP72" i="37"/>
  <c r="AQ72" i="37" s="1"/>
  <c r="AP70" i="37"/>
  <c r="AQ70" i="37" s="1"/>
  <c r="AP64" i="37"/>
  <c r="AQ64" i="37" s="1"/>
  <c r="AP63" i="37"/>
  <c r="AQ63" i="37" s="1"/>
  <c r="AP62" i="37"/>
  <c r="AQ62" i="37" s="1"/>
  <c r="AP33" i="37"/>
  <c r="AQ33" i="37" s="1"/>
  <c r="AP32" i="37"/>
  <c r="AQ32" i="37" s="1"/>
  <c r="AP22" i="37"/>
  <c r="AQ22" i="37" s="1"/>
  <c r="AP14" i="37"/>
  <c r="AQ14" i="37" s="1"/>
  <c r="AP30" i="37"/>
  <c r="AQ30" i="37" s="1"/>
  <c r="AP23" i="37"/>
  <c r="AQ23" i="37" s="1"/>
  <c r="AP15" i="37"/>
  <c r="AQ15" i="37" s="1"/>
  <c r="AP7" i="37"/>
  <c r="AQ7" i="37" s="1"/>
  <c r="AP5" i="37"/>
  <c r="AQ5" i="37" s="1"/>
  <c r="AP61" i="37"/>
  <c r="AQ61" i="37" s="1"/>
  <c r="AP24" i="37"/>
  <c r="AQ24" i="37" s="1"/>
  <c r="AP16" i="37"/>
  <c r="AQ16" i="37" s="1"/>
  <c r="AP25" i="37"/>
  <c r="AQ25" i="37" s="1"/>
  <c r="AP17" i="37"/>
  <c r="AQ17" i="37" s="1"/>
  <c r="AP9" i="37"/>
  <c r="AQ9" i="37" s="1"/>
  <c r="AP6" i="37"/>
  <c r="AQ6" i="37" s="1"/>
  <c r="AP80" i="37"/>
  <c r="AQ80" i="37" s="1"/>
  <c r="AP41" i="37"/>
  <c r="AQ41" i="37" s="1"/>
  <c r="AP40" i="37"/>
  <c r="AQ40" i="37" s="1"/>
  <c r="AP26" i="37"/>
  <c r="AQ26" i="37" s="1"/>
  <c r="AP18" i="37"/>
  <c r="AQ18" i="37" s="1"/>
  <c r="AP10" i="37"/>
  <c r="AQ10" i="37" s="1"/>
  <c r="AP37" i="37"/>
  <c r="AQ37" i="37" s="1"/>
  <c r="AP36" i="37"/>
  <c r="AQ36" i="37" s="1"/>
  <c r="AP28" i="37"/>
  <c r="AQ28" i="37" s="1"/>
  <c r="AP20" i="37"/>
  <c r="AQ20" i="37" s="1"/>
  <c r="AP12" i="37"/>
  <c r="AQ12" i="37" s="1"/>
  <c r="AP35" i="37"/>
  <c r="AQ35" i="37" s="1"/>
  <c r="AP34" i="37"/>
  <c r="AQ34" i="37" s="1"/>
  <c r="AP29" i="37"/>
  <c r="AQ29" i="37" s="1"/>
  <c r="AP21" i="37"/>
  <c r="AQ21" i="37" s="1"/>
  <c r="AP13" i="37"/>
  <c r="AQ13" i="37" s="1"/>
  <c r="AP65" i="37"/>
  <c r="AQ65" i="37" s="1"/>
  <c r="AP27" i="37"/>
  <c r="AQ27" i="37" s="1"/>
  <c r="AP19" i="37"/>
  <c r="AQ19" i="37" s="1"/>
  <c r="AP8" i="37"/>
  <c r="AQ8" i="37" s="1"/>
  <c r="AP39" i="37"/>
  <c r="AQ39" i="37" s="1"/>
  <c r="AP11" i="37"/>
  <c r="AQ11" i="37" s="1"/>
  <c r="AP38" i="37"/>
  <c r="AQ38" i="37" s="1"/>
  <c r="AV15" i="36"/>
  <c r="AV15" i="30"/>
  <c r="AV15" i="34"/>
  <c r="AV15" i="2"/>
  <c r="AV15" i="35"/>
  <c r="AV15" i="31"/>
  <c r="AV15" i="32"/>
  <c r="AV15" i="29"/>
  <c r="BA5" i="36" a="1"/>
  <c r="BA5" i="36" s="1"/>
  <c r="AL3" i="36"/>
  <c r="AE3" i="36"/>
  <c r="AP98" i="36"/>
  <c r="AQ98" i="36" s="1"/>
  <c r="AP96" i="36"/>
  <c r="AQ96" i="36" s="1"/>
  <c r="AP92" i="36"/>
  <c r="AQ92" i="36" s="1"/>
  <c r="AP94" i="36"/>
  <c r="AQ94" i="36" s="1"/>
  <c r="AP93" i="36"/>
  <c r="AQ93" i="36" s="1"/>
  <c r="AP91" i="36"/>
  <c r="AQ91" i="36" s="1"/>
  <c r="AP90" i="36"/>
  <c r="AQ90" i="36" s="1"/>
  <c r="AP82" i="36"/>
  <c r="AQ82" i="36" s="1"/>
  <c r="AP80" i="36"/>
  <c r="AQ80" i="36" s="1"/>
  <c r="AP78" i="36"/>
  <c r="AQ78" i="36" s="1"/>
  <c r="AP76" i="36"/>
  <c r="AQ76" i="36" s="1"/>
  <c r="AP83" i="36"/>
  <c r="AQ83" i="36" s="1"/>
  <c r="AP81" i="36"/>
  <c r="AQ81" i="36" s="1"/>
  <c r="AP79" i="36"/>
  <c r="AQ79" i="36" s="1"/>
  <c r="AP67" i="36"/>
  <c r="AQ67" i="36" s="1"/>
  <c r="AP65" i="36"/>
  <c r="AQ65" i="36" s="1"/>
  <c r="AP63" i="36"/>
  <c r="AQ63" i="36" s="1"/>
  <c r="AP61" i="36"/>
  <c r="AQ61" i="36" s="1"/>
  <c r="AP59" i="36"/>
  <c r="AQ59" i="36" s="1"/>
  <c r="AP57" i="36"/>
  <c r="AQ57" i="36" s="1"/>
  <c r="AP55" i="36"/>
  <c r="AQ55" i="36" s="1"/>
  <c r="AP53" i="36"/>
  <c r="AQ53" i="36" s="1"/>
  <c r="AP51" i="36"/>
  <c r="AQ51" i="36" s="1"/>
  <c r="AP49" i="36"/>
  <c r="AQ49" i="36" s="1"/>
  <c r="AP47" i="36"/>
  <c r="AQ47" i="36" s="1"/>
  <c r="AP45" i="36"/>
  <c r="AQ45" i="36" s="1"/>
  <c r="AP43" i="36"/>
  <c r="AQ43" i="36" s="1"/>
  <c r="AP88" i="36"/>
  <c r="AQ88" i="36" s="1"/>
  <c r="AP29" i="36"/>
  <c r="AQ29" i="36" s="1"/>
  <c r="AP97" i="36"/>
  <c r="AQ97" i="36" s="1"/>
  <c r="AP86" i="36"/>
  <c r="AQ86" i="36" s="1"/>
  <c r="AP75" i="36"/>
  <c r="AQ75" i="36" s="1"/>
  <c r="AP74" i="36"/>
  <c r="AQ74" i="36" s="1"/>
  <c r="AP89" i="36"/>
  <c r="AQ89" i="36" s="1"/>
  <c r="AP77" i="36"/>
  <c r="AQ77" i="36" s="1"/>
  <c r="AP73" i="36"/>
  <c r="AQ73" i="36" s="1"/>
  <c r="AP72" i="36"/>
  <c r="AQ72" i="36" s="1"/>
  <c r="AP66" i="36"/>
  <c r="AQ66" i="36" s="1"/>
  <c r="AP64" i="36"/>
  <c r="AQ64" i="36" s="1"/>
  <c r="AP62" i="36"/>
  <c r="AQ62" i="36" s="1"/>
  <c r="AP60" i="36"/>
  <c r="AQ60" i="36" s="1"/>
  <c r="AP58" i="36"/>
  <c r="AQ58" i="36" s="1"/>
  <c r="AP56" i="36"/>
  <c r="AQ56" i="36" s="1"/>
  <c r="AP54" i="36"/>
  <c r="AQ54" i="36" s="1"/>
  <c r="AP52" i="36"/>
  <c r="AQ52" i="36" s="1"/>
  <c r="AP50" i="36"/>
  <c r="AQ50" i="36" s="1"/>
  <c r="AP48" i="36"/>
  <c r="AQ48" i="36" s="1"/>
  <c r="AP46" i="36"/>
  <c r="AQ46" i="36" s="1"/>
  <c r="AP95" i="36"/>
  <c r="AQ95" i="36" s="1"/>
  <c r="AP42" i="36"/>
  <c r="AQ42" i="36" s="1"/>
  <c r="AP41" i="36"/>
  <c r="AQ41" i="36" s="1"/>
  <c r="AP31" i="36"/>
  <c r="AQ31" i="36" s="1"/>
  <c r="AP44" i="36"/>
  <c r="AQ44" i="36" s="1"/>
  <c r="AP40" i="36"/>
  <c r="AQ40" i="36" s="1"/>
  <c r="AP39" i="36"/>
  <c r="AQ39" i="36" s="1"/>
  <c r="AP23" i="36"/>
  <c r="AQ23" i="36" s="1"/>
  <c r="AP15" i="36"/>
  <c r="AQ15" i="36" s="1"/>
  <c r="AP68" i="36"/>
  <c r="AQ68" i="36" s="1"/>
  <c r="AP38" i="36"/>
  <c r="AQ38" i="36" s="1"/>
  <c r="AP37" i="36"/>
  <c r="AQ37" i="36" s="1"/>
  <c r="AP87" i="36"/>
  <c r="AQ87" i="36" s="1"/>
  <c r="AP36" i="36"/>
  <c r="AQ36" i="36" s="1"/>
  <c r="AP84" i="36"/>
  <c r="AQ84" i="36" s="1"/>
  <c r="AP71" i="36"/>
  <c r="AQ71" i="36" s="1"/>
  <c r="AP34" i="36"/>
  <c r="AQ34" i="36" s="1"/>
  <c r="AP70" i="36"/>
  <c r="AQ70" i="36" s="1"/>
  <c r="AP32" i="36"/>
  <c r="AQ32" i="36" s="1"/>
  <c r="AP27" i="36"/>
  <c r="AQ27" i="36" s="1"/>
  <c r="AP19" i="36"/>
  <c r="AQ19" i="36" s="1"/>
  <c r="AP30" i="36"/>
  <c r="AQ30" i="36" s="1"/>
  <c r="AP20" i="36"/>
  <c r="AQ20" i="36" s="1"/>
  <c r="AP33" i="36"/>
  <c r="AQ33" i="36" s="1"/>
  <c r="AP13" i="36"/>
  <c r="AQ13" i="36" s="1"/>
  <c r="AP24" i="36"/>
  <c r="AQ24" i="36" s="1"/>
  <c r="AP14" i="36"/>
  <c r="AQ14" i="36" s="1"/>
  <c r="AP85" i="36"/>
  <c r="AQ85" i="36" s="1"/>
  <c r="AP69" i="36"/>
  <c r="AQ69" i="36" s="1"/>
  <c r="AP28" i="36"/>
  <c r="AQ28" i="36" s="1"/>
  <c r="AP16" i="36"/>
  <c r="AQ16" i="36" s="1"/>
  <c r="AP11" i="36"/>
  <c r="AQ11" i="36" s="1"/>
  <c r="AP25" i="36"/>
  <c r="AQ25" i="36" s="1"/>
  <c r="AP22" i="36"/>
  <c r="AQ22" i="36" s="1"/>
  <c r="AP21" i="36"/>
  <c r="AQ21" i="36" s="1"/>
  <c r="AP12" i="36"/>
  <c r="AQ12" i="36" s="1"/>
  <c r="AP7" i="36"/>
  <c r="AQ7" i="36" s="1"/>
  <c r="AP5" i="36"/>
  <c r="AQ5" i="36" s="1"/>
  <c r="AP10" i="36"/>
  <c r="AQ10" i="36" s="1"/>
  <c r="AP35" i="36"/>
  <c r="AQ35" i="36" s="1"/>
  <c r="AP26" i="36"/>
  <c r="AQ26" i="36" s="1"/>
  <c r="AP8" i="36"/>
  <c r="AQ8" i="36" s="1"/>
  <c r="AP18" i="36"/>
  <c r="AQ18" i="36" s="1"/>
  <c r="AP17" i="36"/>
  <c r="AQ17" i="36" s="1"/>
  <c r="AP9" i="36"/>
  <c r="AQ9" i="36" s="1"/>
  <c r="AP6" i="36"/>
  <c r="AQ6" i="36" s="1"/>
  <c r="AB3" i="35"/>
  <c r="AT14" i="30"/>
  <c r="AT14" i="33"/>
  <c r="AT14" i="35"/>
  <c r="AT14" i="32"/>
  <c r="AT14" i="31"/>
  <c r="AT14" i="2"/>
  <c r="AJ3" i="35"/>
  <c r="AE3" i="35"/>
  <c r="AL3" i="35"/>
  <c r="BA5" i="35" a="1"/>
  <c r="BA5" i="35" s="1"/>
  <c r="AT14" i="29"/>
  <c r="AV14" i="34"/>
  <c r="AY4" i="35"/>
  <c r="AV14" i="35"/>
  <c r="AX14" i="35"/>
  <c r="AE3" i="34"/>
  <c r="AV13" i="30"/>
  <c r="AV13" i="34"/>
  <c r="AV13" i="32"/>
  <c r="AV13" i="31"/>
  <c r="AV13" i="2"/>
  <c r="BD103" i="34"/>
  <c r="BF103" i="35" s="1"/>
  <c r="BD101" i="34"/>
  <c r="BF101" i="35" s="1"/>
  <c r="BD104" i="34"/>
  <c r="BF104" i="35" s="1"/>
  <c r="BD96" i="34"/>
  <c r="BF96" i="35" s="1"/>
  <c r="BD102" i="34"/>
  <c r="BF102" i="35" s="1"/>
  <c r="BD97" i="34"/>
  <c r="BF97" i="35" s="1"/>
  <c r="BD94" i="34"/>
  <c r="BF94" i="35" s="1"/>
  <c r="BD95" i="34"/>
  <c r="BF95" i="35" s="1"/>
  <c r="BD100" i="34"/>
  <c r="BF100" i="35" s="1"/>
  <c r="BD98" i="34"/>
  <c r="BF98" i="35" s="1"/>
  <c r="BD99" i="34"/>
  <c r="BF99" i="35" s="1"/>
  <c r="AP98" i="34"/>
  <c r="AQ98" i="34" s="1"/>
  <c r="AP96" i="34"/>
  <c r="AQ96" i="34" s="1"/>
  <c r="AP94" i="34"/>
  <c r="AQ94" i="34" s="1"/>
  <c r="AP92" i="34"/>
  <c r="AQ92" i="34" s="1"/>
  <c r="AP90" i="34"/>
  <c r="AQ90" i="34" s="1"/>
  <c r="AP97" i="34"/>
  <c r="AQ97" i="34" s="1"/>
  <c r="AP95" i="34"/>
  <c r="AQ95" i="34" s="1"/>
  <c r="AP93" i="34"/>
  <c r="AQ93" i="34" s="1"/>
  <c r="AP83" i="34"/>
  <c r="AQ83" i="34" s="1"/>
  <c r="AP81" i="34"/>
  <c r="AQ81" i="34" s="1"/>
  <c r="AP79" i="34"/>
  <c r="AQ79" i="34" s="1"/>
  <c r="AP77" i="34"/>
  <c r="AQ77" i="34" s="1"/>
  <c r="AP75" i="34"/>
  <c r="AQ75" i="34" s="1"/>
  <c r="AP73" i="34"/>
  <c r="AQ73" i="34" s="1"/>
  <c r="AP71" i="34"/>
  <c r="AQ71" i="34" s="1"/>
  <c r="AP69" i="34"/>
  <c r="AQ69" i="34" s="1"/>
  <c r="AP67" i="34"/>
  <c r="AQ67" i="34" s="1"/>
  <c r="AP65" i="34"/>
  <c r="AQ65" i="34" s="1"/>
  <c r="AP63" i="34"/>
  <c r="AQ63" i="34" s="1"/>
  <c r="AP61" i="34"/>
  <c r="AQ61" i="34" s="1"/>
  <c r="AP59" i="34"/>
  <c r="AQ59" i="34" s="1"/>
  <c r="AP57" i="34"/>
  <c r="AQ57" i="34" s="1"/>
  <c r="AP55" i="34"/>
  <c r="AQ55" i="34" s="1"/>
  <c r="AP53" i="34"/>
  <c r="AQ53" i="34" s="1"/>
  <c r="AP51" i="34"/>
  <c r="AQ51" i="34" s="1"/>
  <c r="AP49" i="34"/>
  <c r="AQ49" i="34" s="1"/>
  <c r="AP47" i="34"/>
  <c r="AQ47" i="34" s="1"/>
  <c r="AP45" i="34"/>
  <c r="AQ45" i="34" s="1"/>
  <c r="AP43" i="34"/>
  <c r="AQ43" i="34" s="1"/>
  <c r="AP41" i="34"/>
  <c r="AQ41" i="34" s="1"/>
  <c r="AP39" i="34"/>
  <c r="AQ39" i="34" s="1"/>
  <c r="AP91" i="34"/>
  <c r="AQ91" i="34" s="1"/>
  <c r="AP68" i="34"/>
  <c r="AQ68" i="34" s="1"/>
  <c r="AP52" i="34"/>
  <c r="AQ52" i="34" s="1"/>
  <c r="AP36" i="34"/>
  <c r="AQ36" i="34" s="1"/>
  <c r="AP34" i="34"/>
  <c r="AQ34" i="34" s="1"/>
  <c r="AP32" i="34"/>
  <c r="AQ32" i="34" s="1"/>
  <c r="AP24" i="34"/>
  <c r="AQ24" i="34" s="1"/>
  <c r="AP85" i="34"/>
  <c r="AQ85" i="34" s="1"/>
  <c r="AP82" i="34"/>
  <c r="AQ82" i="34" s="1"/>
  <c r="AP74" i="34"/>
  <c r="AQ74" i="34" s="1"/>
  <c r="AP66" i="34"/>
  <c r="AQ66" i="34" s="1"/>
  <c r="AP46" i="34"/>
  <c r="AQ46" i="34" s="1"/>
  <c r="AP38" i="34"/>
  <c r="AQ38" i="34" s="1"/>
  <c r="AP25" i="34"/>
  <c r="AQ25" i="34" s="1"/>
  <c r="AP87" i="34"/>
  <c r="AQ87" i="34" s="1"/>
  <c r="AP64" i="34"/>
  <c r="AQ64" i="34" s="1"/>
  <c r="AP40" i="34"/>
  <c r="AQ40" i="34" s="1"/>
  <c r="AP26" i="34"/>
  <c r="AQ26" i="34" s="1"/>
  <c r="AP18" i="34"/>
  <c r="AQ18" i="34" s="1"/>
  <c r="AP76" i="34"/>
  <c r="AQ76" i="34" s="1"/>
  <c r="AP62" i="34"/>
  <c r="AQ62" i="34" s="1"/>
  <c r="AP50" i="34"/>
  <c r="AQ50" i="34" s="1"/>
  <c r="AP27" i="34"/>
  <c r="AQ27" i="34" s="1"/>
  <c r="AP60" i="34"/>
  <c r="AQ60" i="34" s="1"/>
  <c r="AP44" i="34"/>
  <c r="AQ44" i="34" s="1"/>
  <c r="AP37" i="34"/>
  <c r="AQ37" i="34" s="1"/>
  <c r="AP35" i="34"/>
  <c r="AQ35" i="34" s="1"/>
  <c r="AP33" i="34"/>
  <c r="AQ33" i="34" s="1"/>
  <c r="AP28" i="34"/>
  <c r="AQ28" i="34" s="1"/>
  <c r="AP89" i="34"/>
  <c r="AQ89" i="34" s="1"/>
  <c r="AP88" i="34"/>
  <c r="AQ88" i="34" s="1"/>
  <c r="AP56" i="34"/>
  <c r="AQ56" i="34" s="1"/>
  <c r="AP48" i="34"/>
  <c r="AQ48" i="34" s="1"/>
  <c r="AP30" i="34"/>
  <c r="AQ30" i="34" s="1"/>
  <c r="AP14" i="34"/>
  <c r="AQ14" i="34" s="1"/>
  <c r="AP12" i="34"/>
  <c r="AQ12" i="34" s="1"/>
  <c r="AP84" i="34"/>
  <c r="AQ84" i="34" s="1"/>
  <c r="AP72" i="34"/>
  <c r="AQ72" i="34" s="1"/>
  <c r="AP31" i="34"/>
  <c r="AQ31" i="34" s="1"/>
  <c r="AP21" i="34"/>
  <c r="AQ21" i="34" s="1"/>
  <c r="AP19" i="34"/>
  <c r="AQ19" i="34" s="1"/>
  <c r="AP58" i="34"/>
  <c r="AQ58" i="34" s="1"/>
  <c r="AP13" i="34"/>
  <c r="AQ13" i="34" s="1"/>
  <c r="AP9" i="34"/>
  <c r="AQ9" i="34" s="1"/>
  <c r="AP80" i="34"/>
  <c r="AQ80" i="34" s="1"/>
  <c r="AP17" i="34"/>
  <c r="AQ17" i="34" s="1"/>
  <c r="AP6" i="34"/>
  <c r="AQ6" i="34" s="1"/>
  <c r="AP20" i="34"/>
  <c r="AQ20" i="34" s="1"/>
  <c r="AP7" i="34"/>
  <c r="AQ7" i="34" s="1"/>
  <c r="AP5" i="34"/>
  <c r="AQ5" i="34" s="1"/>
  <c r="AP86" i="34"/>
  <c r="AQ86" i="34" s="1"/>
  <c r="AP42" i="34"/>
  <c r="AQ42" i="34" s="1"/>
  <c r="AP15" i="34"/>
  <c r="AQ15" i="34" s="1"/>
  <c r="AP8" i="34"/>
  <c r="AQ8" i="34" s="1"/>
  <c r="AP78" i="34"/>
  <c r="AQ78" i="34" s="1"/>
  <c r="AP70" i="34"/>
  <c r="AQ70" i="34" s="1"/>
  <c r="AP54" i="34"/>
  <c r="AQ54" i="34" s="1"/>
  <c r="AP29" i="34"/>
  <c r="AQ29" i="34" s="1"/>
  <c r="AP23" i="34"/>
  <c r="AQ23" i="34" s="1"/>
  <c r="AP16" i="34"/>
  <c r="AQ16" i="34" s="1"/>
  <c r="AP10" i="34"/>
  <c r="AQ10" i="34" s="1"/>
  <c r="AP22" i="34"/>
  <c r="AQ22" i="34" s="1"/>
  <c r="AP11" i="34"/>
  <c r="AQ11" i="34" s="1"/>
  <c r="AX13" i="29"/>
  <c r="BA5" i="34" a="1"/>
  <c r="AX13" i="32"/>
  <c r="AX13" i="30"/>
  <c r="AL3" i="33"/>
  <c r="BA5" i="33" a="1"/>
  <c r="BA5" i="33" s="1"/>
  <c r="BA5" i="32" a="1"/>
  <c r="BA5" i="32" s="1"/>
  <c r="AO3" i="32"/>
  <c r="AY4" i="31"/>
  <c r="AP4" i="31" s="1"/>
  <c r="AV10" i="29"/>
  <c r="AV10" i="2"/>
  <c r="AV10" i="31"/>
  <c r="AB3" i="31"/>
  <c r="BA5" i="30" a="1"/>
  <c r="BA5" i="30" s="1"/>
  <c r="AY4" i="30"/>
  <c r="AP4" i="30" s="1"/>
  <c r="AS6" i="29"/>
  <c r="AV6" i="29"/>
  <c r="AW6" i="29"/>
  <c r="AP105" i="29"/>
  <c r="AP106" i="29"/>
  <c r="AP107" i="29"/>
  <c r="AP108" i="29"/>
  <c r="AP109" i="29"/>
  <c r="AP110" i="29"/>
  <c r="AP111" i="29"/>
  <c r="BF105" i="29"/>
  <c r="BF106" i="29"/>
  <c r="BF107" i="29"/>
  <c r="BF108" i="29"/>
  <c r="BF109" i="29"/>
  <c r="BF110" i="29"/>
  <c r="BF111" i="29"/>
  <c r="BE4" i="29"/>
  <c r="BF4" i="29" s="1"/>
  <c r="AO111" i="29"/>
  <c r="AM111" i="29"/>
  <c r="AL111" i="29"/>
  <c r="AJ111" i="29"/>
  <c r="AO110" i="29"/>
  <c r="AM110" i="29"/>
  <c r="AL110" i="29"/>
  <c r="AJ110" i="29"/>
  <c r="AO109" i="29"/>
  <c r="AM109" i="29"/>
  <c r="AL109" i="29"/>
  <c r="AJ109" i="29"/>
  <c r="AO108" i="29"/>
  <c r="AM108" i="29"/>
  <c r="AL108" i="29"/>
  <c r="AJ108" i="29"/>
  <c r="AO107" i="29"/>
  <c r="AM107" i="29"/>
  <c r="AL107" i="29"/>
  <c r="AJ107" i="29"/>
  <c r="AO106" i="29"/>
  <c r="AM106" i="29"/>
  <c r="AL106" i="29"/>
  <c r="AJ106" i="29"/>
  <c r="AO105" i="29"/>
  <c r="AM105" i="29"/>
  <c r="AL105" i="29"/>
  <c r="AJ105" i="29"/>
  <c r="AY104" i="29"/>
  <c r="AO104" i="29"/>
  <c r="AM104" i="29"/>
  <c r="AL104" i="29"/>
  <c r="AJ104" i="29"/>
  <c r="AY103" i="29"/>
  <c r="AO103" i="29"/>
  <c r="AM103" i="29"/>
  <c r="AL103" i="29"/>
  <c r="AJ103" i="29"/>
  <c r="AY102" i="29"/>
  <c r="AO102" i="29"/>
  <c r="AM102" i="29"/>
  <c r="AL102" i="29"/>
  <c r="AJ102" i="29"/>
  <c r="AY101" i="29"/>
  <c r="AO101" i="29"/>
  <c r="AM101" i="29"/>
  <c r="AL101" i="29"/>
  <c r="AJ101" i="29"/>
  <c r="AY100" i="29"/>
  <c r="AO100" i="29"/>
  <c r="AM100" i="29"/>
  <c r="AL100" i="29"/>
  <c r="AJ100" i="29"/>
  <c r="AY99" i="29"/>
  <c r="AZ99" i="29" s="1"/>
  <c r="AO99" i="29"/>
  <c r="AM99" i="29"/>
  <c r="AL99" i="29"/>
  <c r="AJ99" i="29"/>
  <c r="AY98" i="29"/>
  <c r="AZ98" i="29" s="1"/>
  <c r="AO98" i="29"/>
  <c r="AM98" i="29"/>
  <c r="AL98" i="29"/>
  <c r="AJ98" i="29"/>
  <c r="AY97" i="29"/>
  <c r="AZ97" i="29" s="1"/>
  <c r="AO97" i="29"/>
  <c r="AM97" i="29"/>
  <c r="AL97" i="29"/>
  <c r="AJ97" i="29"/>
  <c r="AY96" i="29"/>
  <c r="AZ96" i="29" s="1"/>
  <c r="AO96" i="29"/>
  <c r="AM96" i="29"/>
  <c r="AL96" i="29"/>
  <c r="AJ96" i="29"/>
  <c r="AY95" i="29"/>
  <c r="AZ95" i="29" s="1"/>
  <c r="AO95" i="29"/>
  <c r="AM95" i="29"/>
  <c r="AL95" i="29"/>
  <c r="AJ95" i="29"/>
  <c r="AY94" i="29"/>
  <c r="AZ94" i="29" s="1"/>
  <c r="AO94" i="29"/>
  <c r="AM94" i="29"/>
  <c r="AL94" i="29"/>
  <c r="AJ94" i="29"/>
  <c r="AY93" i="29"/>
  <c r="AZ93" i="29" s="1"/>
  <c r="AO93" i="29"/>
  <c r="AM93" i="29"/>
  <c r="AL93" i="29"/>
  <c r="AJ93" i="29"/>
  <c r="AY92" i="29"/>
  <c r="AZ92" i="29" s="1"/>
  <c r="AO92" i="29"/>
  <c r="AM92" i="29"/>
  <c r="AL92" i="29"/>
  <c r="AJ92" i="29"/>
  <c r="AY91" i="29"/>
  <c r="AZ91" i="29" s="1"/>
  <c r="AO91" i="29"/>
  <c r="AM91" i="29"/>
  <c r="AL91" i="29"/>
  <c r="AJ91" i="29"/>
  <c r="AY90" i="29"/>
  <c r="AZ90" i="29" s="1"/>
  <c r="AO90" i="29"/>
  <c r="AM90" i="29"/>
  <c r="AL90" i="29"/>
  <c r="AJ90" i="29"/>
  <c r="AY89" i="29"/>
  <c r="AZ89" i="29" s="1"/>
  <c r="AO89" i="29"/>
  <c r="AM89" i="29"/>
  <c r="AL89" i="29"/>
  <c r="AJ89" i="29"/>
  <c r="AY88" i="29"/>
  <c r="AZ88" i="29" s="1"/>
  <c r="AO88" i="29"/>
  <c r="AM88" i="29"/>
  <c r="AL88" i="29"/>
  <c r="AJ88" i="29"/>
  <c r="AY87" i="29"/>
  <c r="AZ87" i="29" s="1"/>
  <c r="AO87" i="29"/>
  <c r="AM87" i="29"/>
  <c r="AL87" i="29"/>
  <c r="AJ87" i="29"/>
  <c r="AY86" i="29"/>
  <c r="AZ86" i="29" s="1"/>
  <c r="AO86" i="29"/>
  <c r="AM86" i="29"/>
  <c r="AL86" i="29"/>
  <c r="AJ86" i="29"/>
  <c r="AY85" i="29"/>
  <c r="AZ85" i="29" s="1"/>
  <c r="AO85" i="29"/>
  <c r="AM85" i="29"/>
  <c r="AL85" i="29"/>
  <c r="AJ85" i="29"/>
  <c r="AY84" i="29"/>
  <c r="AZ84" i="29" s="1"/>
  <c r="AO84" i="29"/>
  <c r="AM84" i="29"/>
  <c r="AL84" i="29"/>
  <c r="AJ84" i="29"/>
  <c r="AY83" i="29"/>
  <c r="AZ83" i="29" s="1"/>
  <c r="AO83" i="29"/>
  <c r="AM83" i="29"/>
  <c r="AL83" i="29"/>
  <c r="AJ83" i="29"/>
  <c r="AY82" i="29"/>
  <c r="AZ82" i="29" s="1"/>
  <c r="AO82" i="29"/>
  <c r="AM82" i="29"/>
  <c r="AL82" i="29"/>
  <c r="AJ82" i="29"/>
  <c r="AY81" i="29"/>
  <c r="AZ81" i="29" s="1"/>
  <c r="AO81" i="29"/>
  <c r="AM81" i="29"/>
  <c r="AL81" i="29"/>
  <c r="AJ81" i="29"/>
  <c r="AY80" i="29"/>
  <c r="AZ80" i="29" s="1"/>
  <c r="AO80" i="29"/>
  <c r="AM80" i="29"/>
  <c r="AL80" i="29"/>
  <c r="AJ80" i="29"/>
  <c r="AY79" i="29"/>
  <c r="AZ79" i="29" s="1"/>
  <c r="AO79" i="29"/>
  <c r="AM79" i="29"/>
  <c r="AL79" i="29"/>
  <c r="AJ79" i="29"/>
  <c r="AY78" i="29"/>
  <c r="AZ78" i="29" s="1"/>
  <c r="AO78" i="29"/>
  <c r="AM78" i="29"/>
  <c r="AL78" i="29"/>
  <c r="AJ78" i="29"/>
  <c r="AY77" i="29"/>
  <c r="AZ77" i="29" s="1"/>
  <c r="AO77" i="29"/>
  <c r="AM77" i="29"/>
  <c r="AL77" i="29"/>
  <c r="AJ77" i="29"/>
  <c r="AY76" i="29"/>
  <c r="AZ76" i="29" s="1"/>
  <c r="AO76" i="29"/>
  <c r="AM76" i="29"/>
  <c r="AL76" i="29"/>
  <c r="AJ76" i="29"/>
  <c r="AY75" i="29"/>
  <c r="AZ75" i="29" s="1"/>
  <c r="AO75" i="29"/>
  <c r="AM75" i="29"/>
  <c r="AL75" i="29"/>
  <c r="AJ75" i="29"/>
  <c r="AY74" i="29"/>
  <c r="AZ74" i="29" s="1"/>
  <c r="AO74" i="29"/>
  <c r="AM74" i="29"/>
  <c r="AL74" i="29"/>
  <c r="AJ74" i="29"/>
  <c r="AY73" i="29"/>
  <c r="AZ73" i="29" s="1"/>
  <c r="AO73" i="29"/>
  <c r="AM73" i="29"/>
  <c r="AL73" i="29"/>
  <c r="AJ73" i="29"/>
  <c r="AY72" i="29"/>
  <c r="AZ72" i="29" s="1"/>
  <c r="AO72" i="29"/>
  <c r="AM72" i="29"/>
  <c r="AL72" i="29"/>
  <c r="AJ72" i="29"/>
  <c r="AY71" i="29"/>
  <c r="AZ71" i="29" s="1"/>
  <c r="AO71" i="29"/>
  <c r="AM71" i="29"/>
  <c r="AL71" i="29"/>
  <c r="AJ71" i="29"/>
  <c r="AY70" i="29"/>
  <c r="AZ70" i="29" s="1"/>
  <c r="AO70" i="29"/>
  <c r="AM70" i="29"/>
  <c r="AL70" i="29"/>
  <c r="AJ70" i="29"/>
  <c r="AY69" i="29"/>
  <c r="AZ69" i="29" s="1"/>
  <c r="AO69" i="29"/>
  <c r="AM69" i="29"/>
  <c r="AL69" i="29"/>
  <c r="AJ69" i="29"/>
  <c r="AY68" i="29"/>
  <c r="AZ68" i="29" s="1"/>
  <c r="AO68" i="29"/>
  <c r="AM68" i="29"/>
  <c r="AL68" i="29"/>
  <c r="AJ68" i="29"/>
  <c r="AY67" i="29"/>
  <c r="AZ67" i="29" s="1"/>
  <c r="AO67" i="29"/>
  <c r="AM67" i="29"/>
  <c r="AL67" i="29"/>
  <c r="AJ67" i="29"/>
  <c r="AY66" i="29"/>
  <c r="AZ66" i="29" s="1"/>
  <c r="AO66" i="29"/>
  <c r="AM66" i="29"/>
  <c r="AL66" i="29"/>
  <c r="AJ66" i="29"/>
  <c r="AY65" i="29"/>
  <c r="AZ65" i="29" s="1"/>
  <c r="AO65" i="29"/>
  <c r="AM65" i="29"/>
  <c r="AL65" i="29"/>
  <c r="AJ65" i="29"/>
  <c r="AY64" i="29"/>
  <c r="AZ64" i="29" s="1"/>
  <c r="AO64" i="29"/>
  <c r="AM64" i="29"/>
  <c r="AL64" i="29"/>
  <c r="AJ64" i="29"/>
  <c r="AY63" i="29"/>
  <c r="AZ63" i="29" s="1"/>
  <c r="AO63" i="29"/>
  <c r="AM63" i="29"/>
  <c r="AL63" i="29"/>
  <c r="AJ63" i="29"/>
  <c r="AY62" i="29"/>
  <c r="AZ62" i="29" s="1"/>
  <c r="AO62" i="29"/>
  <c r="AM62" i="29"/>
  <c r="AL62" i="29"/>
  <c r="AJ62" i="29"/>
  <c r="AY61" i="29"/>
  <c r="AZ61" i="29" s="1"/>
  <c r="AO61" i="29"/>
  <c r="AM61" i="29"/>
  <c r="AL61" i="29"/>
  <c r="AJ61" i="29"/>
  <c r="AY60" i="29"/>
  <c r="AZ60" i="29" s="1"/>
  <c r="AO60" i="29"/>
  <c r="AM60" i="29"/>
  <c r="AL60" i="29"/>
  <c r="AJ60" i="29"/>
  <c r="AY59" i="29"/>
  <c r="AZ59" i="29" s="1"/>
  <c r="AO59" i="29"/>
  <c r="AM59" i="29"/>
  <c r="AL59" i="29"/>
  <c r="AJ59" i="29"/>
  <c r="AY58" i="29"/>
  <c r="AZ58" i="29" s="1"/>
  <c r="AO58" i="29"/>
  <c r="AM58" i="29"/>
  <c r="AL58" i="29"/>
  <c r="AJ58" i="29"/>
  <c r="AY57" i="29"/>
  <c r="AZ57" i="29" s="1"/>
  <c r="AO57" i="29"/>
  <c r="AM57" i="29"/>
  <c r="AL57" i="29"/>
  <c r="AJ57" i="29"/>
  <c r="AY56" i="29"/>
  <c r="AZ56" i="29" s="1"/>
  <c r="AO56" i="29"/>
  <c r="AM56" i="29"/>
  <c r="AL56" i="29"/>
  <c r="AJ56" i="29"/>
  <c r="AY55" i="29"/>
  <c r="AZ55" i="29" s="1"/>
  <c r="AO55" i="29"/>
  <c r="AM55" i="29"/>
  <c r="AL55" i="29"/>
  <c r="AJ55" i="29"/>
  <c r="AY54" i="29"/>
  <c r="AZ54" i="29" s="1"/>
  <c r="AO54" i="29"/>
  <c r="AM54" i="29"/>
  <c r="AL54" i="29"/>
  <c r="AJ54" i="29"/>
  <c r="AY53" i="29"/>
  <c r="AZ53" i="29" s="1"/>
  <c r="AO53" i="29"/>
  <c r="AM53" i="29"/>
  <c r="AL53" i="29"/>
  <c r="AJ53" i="29"/>
  <c r="AY52" i="29"/>
  <c r="AZ52" i="29" s="1"/>
  <c r="AO52" i="29"/>
  <c r="AM52" i="29"/>
  <c r="AL52" i="29"/>
  <c r="AJ52" i="29"/>
  <c r="AY51" i="29"/>
  <c r="AZ51" i="29" s="1"/>
  <c r="AO51" i="29"/>
  <c r="AM51" i="29"/>
  <c r="AL51" i="29"/>
  <c r="AJ51" i="29"/>
  <c r="AY50" i="29"/>
  <c r="AZ50" i="29" s="1"/>
  <c r="AO50" i="29"/>
  <c r="AM50" i="29"/>
  <c r="AL50" i="29"/>
  <c r="AJ50" i="29"/>
  <c r="AY49" i="29"/>
  <c r="AZ49" i="29" s="1"/>
  <c r="AO49" i="29"/>
  <c r="AM49" i="29"/>
  <c r="AL49" i="29"/>
  <c r="AJ49" i="29"/>
  <c r="AY48" i="29"/>
  <c r="AZ48" i="29" s="1"/>
  <c r="AO48" i="29"/>
  <c r="AM48" i="29"/>
  <c r="AL48" i="29"/>
  <c r="AJ48" i="29"/>
  <c r="AY47" i="29"/>
  <c r="AZ47" i="29" s="1"/>
  <c r="AO47" i="29"/>
  <c r="AM47" i="29"/>
  <c r="AL47" i="29"/>
  <c r="AJ47" i="29"/>
  <c r="AY46" i="29"/>
  <c r="AZ46" i="29" s="1"/>
  <c r="AO46" i="29"/>
  <c r="AM46" i="29"/>
  <c r="AL46" i="29"/>
  <c r="AJ46" i="29"/>
  <c r="AY45" i="29"/>
  <c r="AZ45" i="29" s="1"/>
  <c r="AO45" i="29"/>
  <c r="AM45" i="29"/>
  <c r="AL45" i="29"/>
  <c r="AJ45" i="29"/>
  <c r="AY44" i="29"/>
  <c r="AZ44" i="29" s="1"/>
  <c r="AO44" i="29"/>
  <c r="AM44" i="29"/>
  <c r="AL44" i="29"/>
  <c r="AJ44" i="29"/>
  <c r="AY43" i="29"/>
  <c r="AZ43" i="29" s="1"/>
  <c r="AO43" i="29"/>
  <c r="AM43" i="29"/>
  <c r="AL43" i="29"/>
  <c r="AJ43" i="29"/>
  <c r="AY42" i="29"/>
  <c r="AZ42" i="29" s="1"/>
  <c r="AO42" i="29"/>
  <c r="AM42" i="29"/>
  <c r="AL42" i="29"/>
  <c r="AJ42" i="29"/>
  <c r="AY41" i="29"/>
  <c r="AZ41" i="29" s="1"/>
  <c r="AO41" i="29"/>
  <c r="AM41" i="29"/>
  <c r="AL41" i="29"/>
  <c r="AJ41" i="29"/>
  <c r="AY40" i="29"/>
  <c r="AZ40" i="29" s="1"/>
  <c r="AO40" i="29"/>
  <c r="AM40" i="29"/>
  <c r="AL40" i="29"/>
  <c r="AJ40" i="29"/>
  <c r="AY39" i="29"/>
  <c r="AZ39" i="29" s="1"/>
  <c r="AO39" i="29"/>
  <c r="AM39" i="29"/>
  <c r="AL39" i="29"/>
  <c r="AJ39" i="29"/>
  <c r="AY38" i="29"/>
  <c r="AZ38" i="29" s="1"/>
  <c r="AO38" i="29"/>
  <c r="AM38" i="29"/>
  <c r="AL38" i="29"/>
  <c r="AJ38" i="29"/>
  <c r="AY37" i="29"/>
  <c r="AZ37" i="29" s="1"/>
  <c r="AO37" i="29"/>
  <c r="AM37" i="29"/>
  <c r="AL37" i="29"/>
  <c r="AJ37" i="29"/>
  <c r="AY36" i="29"/>
  <c r="AZ36" i="29" s="1"/>
  <c r="AO36" i="29"/>
  <c r="AM36" i="29"/>
  <c r="AL36" i="29"/>
  <c r="AJ36" i="29"/>
  <c r="AY35" i="29"/>
  <c r="AZ35" i="29" s="1"/>
  <c r="AO35" i="29"/>
  <c r="AM35" i="29"/>
  <c r="AL35" i="29"/>
  <c r="AJ35" i="29"/>
  <c r="AY34" i="29"/>
  <c r="AZ34" i="29" s="1"/>
  <c r="AO34" i="29"/>
  <c r="AM34" i="29"/>
  <c r="AL34" i="29"/>
  <c r="AJ34" i="29"/>
  <c r="AY33" i="29"/>
  <c r="AZ33" i="29" s="1"/>
  <c r="AO33" i="29"/>
  <c r="AM33" i="29"/>
  <c r="AL33" i="29"/>
  <c r="AJ33" i="29"/>
  <c r="AY32" i="29"/>
  <c r="AZ32" i="29" s="1"/>
  <c r="AO32" i="29"/>
  <c r="AM32" i="29"/>
  <c r="AL32" i="29"/>
  <c r="AJ32" i="29"/>
  <c r="AY31" i="29"/>
  <c r="AZ31" i="29" s="1"/>
  <c r="AO31" i="29"/>
  <c r="AM31" i="29"/>
  <c r="AL31" i="29"/>
  <c r="AJ31" i="29"/>
  <c r="AY30" i="29"/>
  <c r="AZ30" i="29" s="1"/>
  <c r="AO30" i="29"/>
  <c r="AM30" i="29"/>
  <c r="AL30" i="29"/>
  <c r="AJ30" i="29"/>
  <c r="AY29" i="29"/>
  <c r="AZ29" i="29" s="1"/>
  <c r="AO29" i="29"/>
  <c r="AM29" i="29"/>
  <c r="AL29" i="29"/>
  <c r="AJ29" i="29"/>
  <c r="AY28" i="29"/>
  <c r="AZ28" i="29" s="1"/>
  <c r="AO28" i="29"/>
  <c r="AM28" i="29"/>
  <c r="AL28" i="29"/>
  <c r="AJ28" i="29"/>
  <c r="AY27" i="29"/>
  <c r="AZ27" i="29" s="1"/>
  <c r="AO27" i="29"/>
  <c r="AM27" i="29"/>
  <c r="AL27" i="29"/>
  <c r="AJ27" i="29"/>
  <c r="AY26" i="29"/>
  <c r="AZ26" i="29" s="1"/>
  <c r="AO26" i="29"/>
  <c r="AM26" i="29"/>
  <c r="AL26" i="29"/>
  <c r="AJ26" i="29"/>
  <c r="AY25" i="29"/>
  <c r="AZ25" i="29" s="1"/>
  <c r="AO25" i="29"/>
  <c r="AM25" i="29"/>
  <c r="AL25" i="29"/>
  <c r="AJ25" i="29"/>
  <c r="AY24" i="29"/>
  <c r="AZ24" i="29" s="1"/>
  <c r="AO24" i="29"/>
  <c r="AM24" i="29"/>
  <c r="AL24" i="29"/>
  <c r="AJ24" i="29"/>
  <c r="AY23" i="29"/>
  <c r="AZ23" i="29" s="1"/>
  <c r="AO23" i="29"/>
  <c r="AM23" i="29"/>
  <c r="AL23" i="29"/>
  <c r="AJ23" i="29"/>
  <c r="AY22" i="29"/>
  <c r="AZ22" i="29" s="1"/>
  <c r="AO22" i="29"/>
  <c r="AM22" i="29"/>
  <c r="AL22" i="29"/>
  <c r="AJ22" i="29"/>
  <c r="AY21" i="29"/>
  <c r="AZ21" i="29" s="1"/>
  <c r="AO21" i="29"/>
  <c r="AM21" i="29"/>
  <c r="AL21" i="29"/>
  <c r="AJ21" i="29"/>
  <c r="AY20" i="29"/>
  <c r="AZ20" i="29" s="1"/>
  <c r="AO20" i="29"/>
  <c r="AM20" i="29"/>
  <c r="AL20" i="29"/>
  <c r="AJ20" i="29"/>
  <c r="AY19" i="29"/>
  <c r="AZ19" i="29" s="1"/>
  <c r="AO19" i="29"/>
  <c r="AM19" i="29"/>
  <c r="AL19" i="29"/>
  <c r="AJ19" i="29"/>
  <c r="AY18" i="29"/>
  <c r="AZ18" i="29" s="1"/>
  <c r="AO18" i="29"/>
  <c r="AM18" i="29"/>
  <c r="AL18" i="29"/>
  <c r="AJ18" i="29"/>
  <c r="AY17" i="29"/>
  <c r="AZ17" i="29" s="1"/>
  <c r="AO17" i="29"/>
  <c r="AM17" i="29"/>
  <c r="AL17" i="29"/>
  <c r="AJ17" i="29"/>
  <c r="AY16" i="29"/>
  <c r="AZ16" i="29" s="1"/>
  <c r="AO16" i="29"/>
  <c r="AM16" i="29"/>
  <c r="AL16" i="29"/>
  <c r="AJ16" i="29"/>
  <c r="AY15" i="29"/>
  <c r="AZ15" i="29" s="1"/>
  <c r="AO15" i="29"/>
  <c r="AM15" i="29"/>
  <c r="AL15" i="29"/>
  <c r="AJ15" i="29"/>
  <c r="AY14" i="29"/>
  <c r="AZ14" i="29" s="1"/>
  <c r="AO14" i="29"/>
  <c r="AM14" i="29"/>
  <c r="AL14" i="29"/>
  <c r="AJ14" i="29"/>
  <c r="AY13" i="29"/>
  <c r="AZ13" i="29" s="1"/>
  <c r="AO13" i="29"/>
  <c r="AM13" i="29"/>
  <c r="AL13" i="29"/>
  <c r="AJ13" i="29"/>
  <c r="AY12" i="29"/>
  <c r="AZ12" i="29" s="1"/>
  <c r="AO12" i="29"/>
  <c r="AM12" i="29"/>
  <c r="AL12" i="29"/>
  <c r="AJ12" i="29"/>
  <c r="AY11" i="29"/>
  <c r="AZ11" i="29" s="1"/>
  <c r="AO11" i="29"/>
  <c r="AM11" i="29"/>
  <c r="AL11" i="29"/>
  <c r="AJ11" i="29"/>
  <c r="AY10" i="29"/>
  <c r="AZ10" i="29" s="1"/>
  <c r="AO10" i="29"/>
  <c r="AM10" i="29"/>
  <c r="AL10" i="29"/>
  <c r="AJ10" i="29"/>
  <c r="AY9" i="29"/>
  <c r="AZ9" i="29" s="1"/>
  <c r="AO9" i="29"/>
  <c r="AM9" i="29"/>
  <c r="AL9" i="29"/>
  <c r="AJ9" i="29"/>
  <c r="AY8" i="29"/>
  <c r="AZ8" i="29" s="1"/>
  <c r="AO8" i="29"/>
  <c r="AM8" i="29"/>
  <c r="AL8" i="29"/>
  <c r="AJ8" i="29"/>
  <c r="AY7" i="29"/>
  <c r="AZ7" i="29" s="1"/>
  <c r="AO7" i="29"/>
  <c r="AM7" i="29"/>
  <c r="AL7" i="29"/>
  <c r="AJ7" i="29"/>
  <c r="AY6" i="29"/>
  <c r="AZ6" i="29" s="1"/>
  <c r="AO6" i="29"/>
  <c r="AM6" i="29"/>
  <c r="AL6" i="29"/>
  <c r="AJ6" i="29"/>
  <c r="AY5" i="29"/>
  <c r="AZ5" i="29" s="1"/>
  <c r="AO5" i="29"/>
  <c r="AK3" i="29"/>
  <c r="BE4" i="2"/>
  <c r="BF4" i="2" s="1"/>
  <c r="AY6" i="2"/>
  <c r="AZ6" i="2" s="1"/>
  <c r="AY7" i="2"/>
  <c r="AZ7" i="2" s="1"/>
  <c r="AY8" i="2"/>
  <c r="AZ8" i="2" s="1"/>
  <c r="AY9" i="2"/>
  <c r="AZ9" i="2" s="1"/>
  <c r="AY10" i="2"/>
  <c r="AZ10" i="2" s="1"/>
  <c r="AY11" i="2"/>
  <c r="AZ11" i="2" s="1"/>
  <c r="AY12" i="2"/>
  <c r="AZ12" i="2" s="1"/>
  <c r="AY13" i="2"/>
  <c r="AZ13" i="2" s="1"/>
  <c r="AY14" i="2"/>
  <c r="AZ14" i="2" s="1"/>
  <c r="AY15" i="2"/>
  <c r="AZ15" i="2" s="1"/>
  <c r="AY16" i="2"/>
  <c r="AZ16" i="2" s="1"/>
  <c r="AY17" i="2"/>
  <c r="AZ17" i="2" s="1"/>
  <c r="AY18" i="2"/>
  <c r="AZ18" i="2" s="1"/>
  <c r="AY19" i="2"/>
  <c r="AZ19" i="2" s="1"/>
  <c r="AY20" i="2"/>
  <c r="AZ20" i="2" s="1"/>
  <c r="AY21" i="2"/>
  <c r="AZ21" i="2" s="1"/>
  <c r="AY22" i="2"/>
  <c r="AZ22" i="2" s="1"/>
  <c r="AY23" i="2"/>
  <c r="AZ23" i="2" s="1"/>
  <c r="AY24" i="2"/>
  <c r="AZ24" i="2" s="1"/>
  <c r="AY25" i="2"/>
  <c r="AZ25" i="2" s="1"/>
  <c r="AY26" i="2"/>
  <c r="AZ26" i="2" s="1"/>
  <c r="AY27" i="2"/>
  <c r="AZ27" i="2" s="1"/>
  <c r="AY28" i="2"/>
  <c r="AZ28" i="2" s="1"/>
  <c r="AY29" i="2"/>
  <c r="AZ29" i="2" s="1"/>
  <c r="AY30" i="2"/>
  <c r="AZ30" i="2" s="1"/>
  <c r="AY31" i="2"/>
  <c r="AZ31" i="2" s="1"/>
  <c r="AY32" i="2"/>
  <c r="AZ32" i="2" s="1"/>
  <c r="AY33" i="2"/>
  <c r="AZ33" i="2" s="1"/>
  <c r="AY34" i="2"/>
  <c r="AZ34" i="2" s="1"/>
  <c r="AY35" i="2"/>
  <c r="AZ35" i="2" s="1"/>
  <c r="AY36" i="2"/>
  <c r="AZ36" i="2" s="1"/>
  <c r="AY37" i="2"/>
  <c r="AZ37" i="2" s="1"/>
  <c r="AY5" i="2"/>
  <c r="AZ5" i="2" s="1"/>
  <c r="AV11" i="37" l="1"/>
  <c r="AV11" i="33"/>
  <c r="BD4" i="32"/>
  <c r="AP4" i="32"/>
  <c r="AV11" i="50"/>
  <c r="AM5" i="29"/>
  <c r="BD4" i="41"/>
  <c r="AP4" i="41"/>
  <c r="AO4" i="29"/>
  <c r="AJ4" i="29"/>
  <c r="AL5" i="29"/>
  <c r="AT10" i="29"/>
  <c r="AT10" i="33"/>
  <c r="AV12" i="37"/>
  <c r="AX12" i="44"/>
  <c r="AV12" i="52"/>
  <c r="AX12" i="41"/>
  <c r="AX12" i="51"/>
  <c r="AX12" i="50"/>
  <c r="AV10" i="36"/>
  <c r="AT10" i="52"/>
  <c r="AV10" i="45"/>
  <c r="AT10" i="50"/>
  <c r="AT10" i="45"/>
  <c r="AV11" i="31"/>
  <c r="AV10" i="32"/>
  <c r="AV10" i="40"/>
  <c r="AX11" i="45"/>
  <c r="AV11" i="49"/>
  <c r="AV11" i="41"/>
  <c r="AV11" i="39"/>
  <c r="AV11" i="38"/>
  <c r="AV11" i="51"/>
  <c r="AV11" i="36"/>
  <c r="AV11" i="44"/>
  <c r="AX11" i="37"/>
  <c r="AV11" i="48"/>
  <c r="AV11" i="35"/>
  <c r="AX11" i="32"/>
  <c r="AX11" i="34"/>
  <c r="AV11" i="34"/>
  <c r="AV11" i="47"/>
  <c r="AT10" i="34"/>
  <c r="AT10" i="41"/>
  <c r="AT10" i="49"/>
  <c r="AT10" i="44"/>
  <c r="AT10" i="43"/>
  <c r="AT10" i="38"/>
  <c r="AT10" i="42"/>
  <c r="AX10" i="50"/>
  <c r="AT10" i="30"/>
  <c r="AT10" i="37"/>
  <c r="AT10" i="36"/>
  <c r="AX10" i="45"/>
  <c r="AT10" i="35"/>
  <c r="AV10" i="50"/>
  <c r="AT10" i="31"/>
  <c r="AT10" i="40"/>
  <c r="AV9" i="52"/>
  <c r="AV9" i="44"/>
  <c r="AV9" i="36"/>
  <c r="AV9" i="30"/>
  <c r="AV9" i="39"/>
  <c r="AV9" i="49"/>
  <c r="AV9" i="41"/>
  <c r="AV9" i="33"/>
  <c r="AV9" i="42"/>
  <c r="AV9" i="46"/>
  <c r="AV9" i="38"/>
  <c r="AV9" i="29"/>
  <c r="AV9" i="37"/>
  <c r="AV9" i="2"/>
  <c r="AV9" i="50"/>
  <c r="AV9" i="47"/>
  <c r="AV9" i="51"/>
  <c r="AV9" i="43"/>
  <c r="AV9" i="35"/>
  <c r="AV9" i="48"/>
  <c r="AV9" i="40"/>
  <c r="AV9" i="32"/>
  <c r="AV9" i="45"/>
  <c r="AV9" i="31"/>
  <c r="AV9" i="34"/>
  <c r="AX9" i="49"/>
  <c r="AX9" i="41"/>
  <c r="AX9" i="33"/>
  <c r="AX9" i="46"/>
  <c r="AX9" i="38"/>
  <c r="AX9" i="29"/>
  <c r="AX9" i="31"/>
  <c r="AX9" i="51"/>
  <c r="AX9" i="43"/>
  <c r="AX9" i="35"/>
  <c r="AX9" i="2"/>
  <c r="AX9" i="47"/>
  <c r="AX9" i="52"/>
  <c r="AX9" i="48"/>
  <c r="AX9" i="40"/>
  <c r="AX9" i="32"/>
  <c r="AX9" i="42"/>
  <c r="AX9" i="45"/>
  <c r="AX9" i="37"/>
  <c r="AX9" i="50"/>
  <c r="AX9" i="39"/>
  <c r="AX9" i="44"/>
  <c r="AX9" i="34"/>
  <c r="AX9" i="36"/>
  <c r="AX9" i="30"/>
  <c r="AT9" i="47"/>
  <c r="AT9" i="39"/>
  <c r="AT9" i="31"/>
  <c r="AT9" i="52"/>
  <c r="AT9" i="44"/>
  <c r="AT9" i="36"/>
  <c r="AT9" i="30"/>
  <c r="AT9" i="40"/>
  <c r="AT9" i="50"/>
  <c r="AT9" i="42"/>
  <c r="AT9" i="49"/>
  <c r="AT9" i="41"/>
  <c r="AT9" i="33"/>
  <c r="AT9" i="48"/>
  <c r="AT9" i="37"/>
  <c r="AT9" i="2"/>
  <c r="AT9" i="46"/>
  <c r="AT9" i="38"/>
  <c r="AT9" i="29"/>
  <c r="AT9" i="51"/>
  <c r="AT9" i="43"/>
  <c r="AT9" i="35"/>
  <c r="AT9" i="32"/>
  <c r="AT9" i="45"/>
  <c r="AT9" i="34"/>
  <c r="AX11" i="46"/>
  <c r="AX11" i="40"/>
  <c r="AX11" i="33"/>
  <c r="AX11" i="50"/>
  <c r="AX11" i="47"/>
  <c r="AV11" i="2"/>
  <c r="AV11" i="42"/>
  <c r="AX10" i="32"/>
  <c r="AT10" i="46"/>
  <c r="AT10" i="32"/>
  <c r="AV10" i="34"/>
  <c r="AX10" i="35"/>
  <c r="AT10" i="51"/>
  <c r="AT10" i="39"/>
  <c r="BD4" i="33"/>
  <c r="AP104" i="32"/>
  <c r="AQ104" i="32" s="1"/>
  <c r="AT12" i="40"/>
  <c r="AX10" i="48"/>
  <c r="AV10" i="41"/>
  <c r="AV10" i="43"/>
  <c r="AX10" i="40"/>
  <c r="AX10" i="49"/>
  <c r="AX11" i="51"/>
  <c r="AT12" i="46"/>
  <c r="AV12" i="32"/>
  <c r="AX10" i="44"/>
  <c r="AV10" i="42"/>
  <c r="AX10" i="51"/>
  <c r="AV10" i="47"/>
  <c r="AV10" i="39"/>
  <c r="AX10" i="42"/>
  <c r="AX10" i="41"/>
  <c r="AV10" i="48"/>
  <c r="AV10" i="33"/>
  <c r="AX10" i="37"/>
  <c r="AX11" i="35"/>
  <c r="AV10" i="35"/>
  <c r="AV10" i="51"/>
  <c r="AX10" i="47"/>
  <c r="AX10" i="34"/>
  <c r="AX11" i="44"/>
  <c r="AX12" i="49"/>
  <c r="AV12" i="51"/>
  <c r="AX10" i="36"/>
  <c r="AX10" i="33"/>
  <c r="AX10" i="43"/>
  <c r="AX10" i="46"/>
  <c r="AX10" i="52"/>
  <c r="AX12" i="45"/>
  <c r="AV12" i="45"/>
  <c r="AX12" i="38"/>
  <c r="AX12" i="39"/>
  <c r="AL3" i="32"/>
  <c r="AX11" i="2"/>
  <c r="AX11" i="30"/>
  <c r="AV11" i="43"/>
  <c r="AV11" i="46"/>
  <c r="AX10" i="39"/>
  <c r="AT10" i="47"/>
  <c r="AT11" i="52"/>
  <c r="AT11" i="31"/>
  <c r="AT11" i="45"/>
  <c r="AT11" i="32"/>
  <c r="AT11" i="30"/>
  <c r="AT11" i="33"/>
  <c r="AT11" i="44"/>
  <c r="AP101" i="32"/>
  <c r="AQ101" i="32" s="1"/>
  <c r="AL3" i="30"/>
  <c r="AT12" i="49"/>
  <c r="AT12" i="34"/>
  <c r="AV12" i="47"/>
  <c r="AV12" i="33"/>
  <c r="AV12" i="40"/>
  <c r="AV12" i="48"/>
  <c r="AV12" i="35"/>
  <c r="AV12" i="36"/>
  <c r="AV12" i="43"/>
  <c r="AT12" i="36"/>
  <c r="AT12" i="45"/>
  <c r="AT11" i="49"/>
  <c r="AT11" i="37"/>
  <c r="AT11" i="51"/>
  <c r="AT11" i="43"/>
  <c r="AT11" i="46"/>
  <c r="AT11" i="35"/>
  <c r="AT11" i="40"/>
  <c r="AT11" i="34"/>
  <c r="AT11" i="29"/>
  <c r="AT11" i="50"/>
  <c r="AT12" i="35"/>
  <c r="AV12" i="44"/>
  <c r="AT12" i="44"/>
  <c r="AV12" i="29"/>
  <c r="AT12" i="39"/>
  <c r="AV10" i="44"/>
  <c r="AV10" i="52"/>
  <c r="AV10" i="49"/>
  <c r="AV10" i="30"/>
  <c r="AV10" i="38"/>
  <c r="AV10" i="37"/>
  <c r="AT11" i="42"/>
  <c r="AT11" i="47"/>
  <c r="AT12" i="48"/>
  <c r="AV12" i="2"/>
  <c r="AV12" i="38"/>
  <c r="AV12" i="42"/>
  <c r="AT12" i="42"/>
  <c r="AT12" i="52"/>
  <c r="AT12" i="33"/>
  <c r="AT12" i="2"/>
  <c r="AT12" i="41"/>
  <c r="AT12" i="30"/>
  <c r="AT12" i="29"/>
  <c r="AT12" i="32"/>
  <c r="AT12" i="31"/>
  <c r="AT11" i="41"/>
  <c r="AV12" i="46"/>
  <c r="AV12" i="31"/>
  <c r="AV12" i="30"/>
  <c r="AT12" i="38"/>
  <c r="AT12" i="51"/>
  <c r="AX12" i="33"/>
  <c r="AX12" i="40"/>
  <c r="AX12" i="35"/>
  <c r="AX12" i="30"/>
  <c r="AX12" i="48"/>
  <c r="AX12" i="47"/>
  <c r="AX12" i="32"/>
  <c r="AX12" i="31"/>
  <c r="AX12" i="29"/>
  <c r="AX12" i="43"/>
  <c r="AX12" i="36"/>
  <c r="AX12" i="2"/>
  <c r="AX12" i="46"/>
  <c r="AX11" i="48"/>
  <c r="AX11" i="38"/>
  <c r="AX11" i="29"/>
  <c r="AX11" i="42"/>
  <c r="AX11" i="36"/>
  <c r="AX11" i="49"/>
  <c r="AX11" i="52"/>
  <c r="AX11" i="39"/>
  <c r="AX11" i="41"/>
  <c r="AX11" i="31"/>
  <c r="AT10" i="48"/>
  <c r="AT11" i="39"/>
  <c r="AT11" i="48"/>
  <c r="AV12" i="49"/>
  <c r="AX12" i="52"/>
  <c r="AX12" i="34"/>
  <c r="AX12" i="37"/>
  <c r="AT12" i="50"/>
  <c r="AX10" i="30"/>
  <c r="AX10" i="31"/>
  <c r="AX10" i="29"/>
  <c r="AX10" i="2"/>
  <c r="AT11" i="38"/>
  <c r="AT11" i="36"/>
  <c r="AT12" i="43"/>
  <c r="AT12" i="47"/>
  <c r="AV12" i="41"/>
  <c r="AV12" i="34"/>
  <c r="AV12" i="39"/>
  <c r="AV11" i="32"/>
  <c r="AV11" i="30"/>
  <c r="AV11" i="29"/>
  <c r="AP103" i="33"/>
  <c r="AQ103" i="33" s="1"/>
  <c r="AP100" i="33"/>
  <c r="AQ100" i="33" s="1"/>
  <c r="AP104" i="33"/>
  <c r="AQ104" i="33" s="1"/>
  <c r="AP101" i="33"/>
  <c r="AQ101" i="33" s="1"/>
  <c r="AP99" i="33"/>
  <c r="AQ99" i="33" s="1"/>
  <c r="AP102" i="33"/>
  <c r="AQ102" i="33" s="1"/>
  <c r="AL3" i="31"/>
  <c r="AV8" i="42"/>
  <c r="AV8" i="29"/>
  <c r="AV8" i="2"/>
  <c r="AV8" i="51"/>
  <c r="AV8" i="39"/>
  <c r="AV8" i="50"/>
  <c r="AV8" i="49"/>
  <c r="AV8" i="46"/>
  <c r="AV8" i="45"/>
  <c r="AV8" i="44"/>
  <c r="AV8" i="41"/>
  <c r="AV8" i="40"/>
  <c r="AV8" i="48"/>
  <c r="AV8" i="38"/>
  <c r="AV8" i="35"/>
  <c r="AV8" i="32"/>
  <c r="AV8" i="43"/>
  <c r="AV8" i="52"/>
  <c r="AV8" i="47"/>
  <c r="AV8" i="36"/>
  <c r="AV8" i="33"/>
  <c r="AV8" i="31"/>
  <c r="AV8" i="30"/>
  <c r="AV8" i="34"/>
  <c r="AV8" i="37"/>
  <c r="BD4" i="36"/>
  <c r="BD4" i="37"/>
  <c r="BD52" i="47"/>
  <c r="BF52" i="48" s="1"/>
  <c r="BD11" i="47"/>
  <c r="BF11" i="48" s="1"/>
  <c r="BD7" i="47"/>
  <c r="BF7" i="48" s="1"/>
  <c r="BD43" i="47"/>
  <c r="BF43" i="48" s="1"/>
  <c r="BD62" i="47"/>
  <c r="BF62" i="48" s="1"/>
  <c r="BD71" i="47"/>
  <c r="BF71" i="48" s="1"/>
  <c r="BD84" i="47"/>
  <c r="BF84" i="48" s="1"/>
  <c r="BD82" i="47"/>
  <c r="BF82" i="48" s="1"/>
  <c r="BD101" i="47"/>
  <c r="BF101" i="48" s="1"/>
  <c r="BD28" i="47"/>
  <c r="BF28" i="48" s="1"/>
  <c r="BD14" i="47"/>
  <c r="BF14" i="48" s="1"/>
  <c r="BD12" i="47"/>
  <c r="BF12" i="48" s="1"/>
  <c r="BD36" i="47"/>
  <c r="BF36" i="48" s="1"/>
  <c r="BD35" i="47"/>
  <c r="BF35" i="48" s="1"/>
  <c r="BD63" i="47"/>
  <c r="BF63" i="48" s="1"/>
  <c r="BD65" i="47"/>
  <c r="BF65" i="48" s="1"/>
  <c r="BD85" i="47"/>
  <c r="BF85" i="48" s="1"/>
  <c r="BD74" i="47"/>
  <c r="BF74" i="48" s="1"/>
  <c r="BD104" i="47"/>
  <c r="BF104" i="48" s="1"/>
  <c r="BD18" i="47"/>
  <c r="BF18" i="48" s="1"/>
  <c r="BD13" i="47"/>
  <c r="BF13" i="48" s="1"/>
  <c r="BD26" i="47"/>
  <c r="BF26" i="48" s="1"/>
  <c r="BD67" i="47"/>
  <c r="BF67" i="48" s="1"/>
  <c r="BD23" i="47"/>
  <c r="BF23" i="48" s="1"/>
  <c r="BD45" i="47"/>
  <c r="BF45" i="48" s="1"/>
  <c r="BD56" i="47"/>
  <c r="BF56" i="48" s="1"/>
  <c r="BD73" i="47"/>
  <c r="BF73" i="48" s="1"/>
  <c r="BD88" i="47"/>
  <c r="BF88" i="48" s="1"/>
  <c r="BD92" i="47"/>
  <c r="BF92" i="48" s="1"/>
  <c r="BD78" i="47"/>
  <c r="BF78" i="48" s="1"/>
  <c r="BD99" i="47"/>
  <c r="BF99" i="48" s="1"/>
  <c r="BD5" i="47"/>
  <c r="BF5" i="48" s="1"/>
  <c r="BD10" i="47"/>
  <c r="BF10" i="48" s="1"/>
  <c r="BD22" i="47"/>
  <c r="BF22" i="48" s="1"/>
  <c r="BD42" i="47"/>
  <c r="BF42" i="48" s="1"/>
  <c r="BD38" i="47"/>
  <c r="BF38" i="48" s="1"/>
  <c r="BD48" i="47"/>
  <c r="BF48" i="48" s="1"/>
  <c r="BD37" i="47"/>
  <c r="BF37" i="48" s="1"/>
  <c r="BD54" i="47"/>
  <c r="BF54" i="48" s="1"/>
  <c r="BD59" i="47"/>
  <c r="BF59" i="48" s="1"/>
  <c r="BD64" i="47"/>
  <c r="BF64" i="48" s="1"/>
  <c r="BD91" i="47"/>
  <c r="BF91" i="48" s="1"/>
  <c r="BD70" i="47"/>
  <c r="BF70" i="48" s="1"/>
  <c r="BD87" i="47"/>
  <c r="BF87" i="48" s="1"/>
  <c r="BD97" i="47"/>
  <c r="BF97" i="48" s="1"/>
  <c r="BD4" i="50"/>
  <c r="BD103" i="50" s="1"/>
  <c r="BF103" i="51" s="1"/>
  <c r="BD4" i="52"/>
  <c r="BD4" i="51"/>
  <c r="BD99" i="50"/>
  <c r="BF99" i="51" s="1"/>
  <c r="BD97" i="50"/>
  <c r="BF97" i="51" s="1"/>
  <c r="BD93" i="50"/>
  <c r="BF93" i="51" s="1"/>
  <c r="BD91" i="50"/>
  <c r="BF91" i="51" s="1"/>
  <c r="BD89" i="50"/>
  <c r="BF89" i="51" s="1"/>
  <c r="BD85" i="50"/>
  <c r="BF85" i="51" s="1"/>
  <c r="BD83" i="50"/>
  <c r="BF83" i="51" s="1"/>
  <c r="BD94" i="50"/>
  <c r="BF94" i="51" s="1"/>
  <c r="BD82" i="50"/>
  <c r="BF82" i="51" s="1"/>
  <c r="BD80" i="50"/>
  <c r="BF80" i="51" s="1"/>
  <c r="BD78" i="50"/>
  <c r="BF78" i="51" s="1"/>
  <c r="BD74" i="50"/>
  <c r="BF74" i="51" s="1"/>
  <c r="BD72" i="50"/>
  <c r="BF72" i="51" s="1"/>
  <c r="BD70" i="50"/>
  <c r="BF70" i="51" s="1"/>
  <c r="BD81" i="50"/>
  <c r="BF81" i="51" s="1"/>
  <c r="BD98" i="50"/>
  <c r="BF98" i="51" s="1"/>
  <c r="BD68" i="50"/>
  <c r="BF68" i="51" s="1"/>
  <c r="BD64" i="50"/>
  <c r="BF64" i="51" s="1"/>
  <c r="BD62" i="50"/>
  <c r="BF62" i="51" s="1"/>
  <c r="BD60" i="50"/>
  <c r="BF60" i="51" s="1"/>
  <c r="BD100" i="50"/>
  <c r="BF100" i="51" s="1"/>
  <c r="BD102" i="50"/>
  <c r="BF102" i="51" s="1"/>
  <c r="BD79" i="50"/>
  <c r="BF79" i="51" s="1"/>
  <c r="BD104" i="50"/>
  <c r="BF104" i="51" s="1"/>
  <c r="BD96" i="50"/>
  <c r="BF96" i="51" s="1"/>
  <c r="BD84" i="50"/>
  <c r="BF84" i="51" s="1"/>
  <c r="BD67" i="50"/>
  <c r="BF67" i="51" s="1"/>
  <c r="BD65" i="50"/>
  <c r="BF65" i="51" s="1"/>
  <c r="BD63" i="50"/>
  <c r="BF63" i="51" s="1"/>
  <c r="BD59" i="50"/>
  <c r="BF59" i="51" s="1"/>
  <c r="BD57" i="50"/>
  <c r="BF57" i="51" s="1"/>
  <c r="BD55" i="50"/>
  <c r="BF55" i="51" s="1"/>
  <c r="BD88" i="50"/>
  <c r="BF88" i="51" s="1"/>
  <c r="BD86" i="50"/>
  <c r="BF86" i="51" s="1"/>
  <c r="BD69" i="50"/>
  <c r="BF69" i="51" s="1"/>
  <c r="BD52" i="50"/>
  <c r="BF52" i="51" s="1"/>
  <c r="BD50" i="50"/>
  <c r="BF50" i="51" s="1"/>
  <c r="BD48" i="50"/>
  <c r="BF48" i="51" s="1"/>
  <c r="BD44" i="50"/>
  <c r="BF44" i="51" s="1"/>
  <c r="BD42" i="50"/>
  <c r="BF42" i="51" s="1"/>
  <c r="BD40" i="50"/>
  <c r="BF40" i="51" s="1"/>
  <c r="BD43" i="50"/>
  <c r="BF43" i="51" s="1"/>
  <c r="BD41" i="50"/>
  <c r="BF41" i="51" s="1"/>
  <c r="BD25" i="50"/>
  <c r="BF25" i="51" s="1"/>
  <c r="BD49" i="50"/>
  <c r="BF49" i="51" s="1"/>
  <c r="BD39" i="50"/>
  <c r="BF39" i="51" s="1"/>
  <c r="BD38" i="50"/>
  <c r="BF38" i="51" s="1"/>
  <c r="BD51" i="50"/>
  <c r="BF51" i="51" s="1"/>
  <c r="BD56" i="50"/>
  <c r="BF56" i="51" s="1"/>
  <c r="BD30" i="50"/>
  <c r="BF30" i="51" s="1"/>
  <c r="BD47" i="50"/>
  <c r="BF47" i="51" s="1"/>
  <c r="BD37" i="50"/>
  <c r="BF37" i="51" s="1"/>
  <c r="BD35" i="50"/>
  <c r="BF35" i="51" s="1"/>
  <c r="BD31" i="50"/>
  <c r="BF31" i="51" s="1"/>
  <c r="BD23" i="50"/>
  <c r="BF23" i="51" s="1"/>
  <c r="BD28" i="50"/>
  <c r="BF28" i="51" s="1"/>
  <c r="BD14" i="50"/>
  <c r="BF14" i="51" s="1"/>
  <c r="BD9" i="50"/>
  <c r="BF9" i="51" s="1"/>
  <c r="BD10" i="50"/>
  <c r="BF10" i="51" s="1"/>
  <c r="BD18" i="50"/>
  <c r="BF18" i="51" s="1"/>
  <c r="BD15" i="50"/>
  <c r="BF15" i="51" s="1"/>
  <c r="BD11" i="50"/>
  <c r="BF11" i="51" s="1"/>
  <c r="BD12" i="50"/>
  <c r="BF12" i="51" s="1"/>
  <c r="BD26" i="50"/>
  <c r="BF26" i="51" s="1"/>
  <c r="BD20" i="50"/>
  <c r="BF20" i="51" s="1"/>
  <c r="BD13" i="50"/>
  <c r="BF13" i="51" s="1"/>
  <c r="BD29" i="50"/>
  <c r="BF29" i="51" s="1"/>
  <c r="BD6" i="50"/>
  <c r="BF6" i="51" s="1"/>
  <c r="BD5" i="50"/>
  <c r="BF5" i="51" s="1"/>
  <c r="BD36" i="50"/>
  <c r="BF36" i="51" s="1"/>
  <c r="BD34" i="50"/>
  <c r="BF34" i="51" s="1"/>
  <c r="BD7" i="50"/>
  <c r="BF7" i="51" s="1"/>
  <c r="BD24" i="50"/>
  <c r="BF24" i="51" s="1"/>
  <c r="BD16" i="50"/>
  <c r="BF16" i="51" s="1"/>
  <c r="AP97" i="50"/>
  <c r="AQ97" i="50" s="1"/>
  <c r="AP95" i="50"/>
  <c r="AQ95" i="50" s="1"/>
  <c r="AP85" i="50"/>
  <c r="AQ85" i="50" s="1"/>
  <c r="AP84" i="50"/>
  <c r="AQ84" i="50" s="1"/>
  <c r="AP98" i="50"/>
  <c r="AQ98" i="50" s="1"/>
  <c r="AP83" i="50"/>
  <c r="AQ83" i="50" s="1"/>
  <c r="AP81" i="50"/>
  <c r="AQ81" i="50" s="1"/>
  <c r="AP91" i="50"/>
  <c r="AQ91" i="50" s="1"/>
  <c r="AP90" i="50"/>
  <c r="AQ90" i="50" s="1"/>
  <c r="AP82" i="50"/>
  <c r="AQ82" i="50" s="1"/>
  <c r="AP80" i="50"/>
  <c r="AQ80" i="50" s="1"/>
  <c r="AP96" i="50"/>
  <c r="AQ96" i="50" s="1"/>
  <c r="AP76" i="50"/>
  <c r="AQ76" i="50" s="1"/>
  <c r="AP75" i="50"/>
  <c r="AQ75" i="50" s="1"/>
  <c r="AP74" i="50"/>
  <c r="AQ74" i="50" s="1"/>
  <c r="AP73" i="50"/>
  <c r="AQ73" i="50" s="1"/>
  <c r="AP88" i="50"/>
  <c r="AQ88" i="50" s="1"/>
  <c r="AP86" i="50"/>
  <c r="AQ86" i="50" s="1"/>
  <c r="AP93" i="50"/>
  <c r="AQ93" i="50" s="1"/>
  <c r="AP94" i="50"/>
  <c r="AQ94" i="50" s="1"/>
  <c r="AP89" i="50"/>
  <c r="AQ89" i="50" s="1"/>
  <c r="AP79" i="50"/>
  <c r="AQ79" i="50" s="1"/>
  <c r="AP78" i="50"/>
  <c r="AQ78" i="50" s="1"/>
  <c r="AP63" i="50"/>
  <c r="AQ63" i="50" s="1"/>
  <c r="AP54" i="50"/>
  <c r="AQ54" i="50" s="1"/>
  <c r="AP52" i="50"/>
  <c r="AQ52" i="50" s="1"/>
  <c r="AP50" i="50"/>
  <c r="AQ50" i="50" s="1"/>
  <c r="AP48" i="50"/>
  <c r="AQ48" i="50" s="1"/>
  <c r="AP46" i="50"/>
  <c r="AQ46" i="50" s="1"/>
  <c r="AP44" i="50"/>
  <c r="AQ44" i="50" s="1"/>
  <c r="AP58" i="50"/>
  <c r="AQ58" i="50" s="1"/>
  <c r="AP77" i="50"/>
  <c r="AQ77" i="50" s="1"/>
  <c r="AP68" i="50"/>
  <c r="AQ68" i="50" s="1"/>
  <c r="AP61" i="50"/>
  <c r="AQ61" i="50" s="1"/>
  <c r="AP92" i="50"/>
  <c r="AQ92" i="50" s="1"/>
  <c r="AP72" i="50"/>
  <c r="AQ72" i="50" s="1"/>
  <c r="AP70" i="50"/>
  <c r="AQ70" i="50" s="1"/>
  <c r="AP66" i="50"/>
  <c r="AQ66" i="50" s="1"/>
  <c r="AP64" i="50"/>
  <c r="AQ64" i="50" s="1"/>
  <c r="AP87" i="50"/>
  <c r="AQ87" i="50" s="1"/>
  <c r="AP62" i="50"/>
  <c r="AQ62" i="50" s="1"/>
  <c r="AP71" i="50"/>
  <c r="AQ71" i="50" s="1"/>
  <c r="AP69" i="50"/>
  <c r="AQ69" i="50" s="1"/>
  <c r="AP67" i="50"/>
  <c r="AQ67" i="50" s="1"/>
  <c r="AP57" i="50"/>
  <c r="AQ57" i="50" s="1"/>
  <c r="AP56" i="50"/>
  <c r="AQ56" i="50" s="1"/>
  <c r="AP55" i="50"/>
  <c r="AQ55" i="50" s="1"/>
  <c r="AP25" i="50"/>
  <c r="AQ25" i="50" s="1"/>
  <c r="AP17" i="50"/>
  <c r="AQ17" i="50" s="1"/>
  <c r="AP47" i="50"/>
  <c r="AQ47" i="50" s="1"/>
  <c r="AP53" i="50"/>
  <c r="AQ53" i="50" s="1"/>
  <c r="AP37" i="50"/>
  <c r="AQ37" i="50" s="1"/>
  <c r="AP59" i="50"/>
  <c r="AQ59" i="50" s="1"/>
  <c r="AP49" i="50"/>
  <c r="AQ49" i="50" s="1"/>
  <c r="AP43" i="50"/>
  <c r="AQ43" i="50" s="1"/>
  <c r="AP42" i="50"/>
  <c r="AQ42" i="50" s="1"/>
  <c r="AP41" i="50"/>
  <c r="AQ41" i="50" s="1"/>
  <c r="AP40" i="50"/>
  <c r="AQ40" i="50" s="1"/>
  <c r="AP39" i="50"/>
  <c r="AQ39" i="50" s="1"/>
  <c r="AP30" i="50"/>
  <c r="AQ30" i="50" s="1"/>
  <c r="AP22" i="50"/>
  <c r="AQ22" i="50" s="1"/>
  <c r="AP60" i="50"/>
  <c r="AQ60" i="50" s="1"/>
  <c r="AP45" i="50"/>
  <c r="AQ45" i="50" s="1"/>
  <c r="AP31" i="50"/>
  <c r="AQ31" i="50" s="1"/>
  <c r="AP23" i="50"/>
  <c r="AQ23" i="50" s="1"/>
  <c r="AP38" i="50"/>
  <c r="AQ38" i="50" s="1"/>
  <c r="AP28" i="50"/>
  <c r="AQ28" i="50" s="1"/>
  <c r="AP21" i="50"/>
  <c r="AQ21" i="50" s="1"/>
  <c r="AP14" i="50"/>
  <c r="AQ14" i="50" s="1"/>
  <c r="AP9" i="50"/>
  <c r="AQ9" i="50" s="1"/>
  <c r="AP6" i="50"/>
  <c r="AQ6" i="50" s="1"/>
  <c r="AP18" i="50"/>
  <c r="AQ18" i="50" s="1"/>
  <c r="AP10" i="50"/>
  <c r="AQ10" i="50" s="1"/>
  <c r="AP27" i="50"/>
  <c r="AQ27" i="50" s="1"/>
  <c r="AP36" i="50"/>
  <c r="AQ36" i="50" s="1"/>
  <c r="AP34" i="50"/>
  <c r="AQ34" i="50" s="1"/>
  <c r="AP32" i="50"/>
  <c r="AQ32" i="50" s="1"/>
  <c r="AP15" i="50"/>
  <c r="AQ15" i="50" s="1"/>
  <c r="AP11" i="50"/>
  <c r="AQ11" i="50" s="1"/>
  <c r="AP35" i="50"/>
  <c r="AQ35" i="50" s="1"/>
  <c r="AP33" i="50"/>
  <c r="AQ33" i="50" s="1"/>
  <c r="AP8" i="50"/>
  <c r="AQ8" i="50" s="1"/>
  <c r="AP26" i="50"/>
  <c r="AQ26" i="50" s="1"/>
  <c r="AP12" i="50"/>
  <c r="AQ12" i="50" s="1"/>
  <c r="AP29" i="50"/>
  <c r="AQ29" i="50" s="1"/>
  <c r="AP20" i="50"/>
  <c r="AQ20" i="50" s="1"/>
  <c r="AP19" i="50"/>
  <c r="AQ19" i="50" s="1"/>
  <c r="AP13" i="50"/>
  <c r="AQ13" i="50" s="1"/>
  <c r="AP24" i="50"/>
  <c r="AQ24" i="50" s="1"/>
  <c r="AP65" i="50"/>
  <c r="AQ65" i="50" s="1"/>
  <c r="AP51" i="50"/>
  <c r="AQ51" i="50" s="1"/>
  <c r="AP16" i="50"/>
  <c r="AQ16" i="50" s="1"/>
  <c r="AP7" i="50"/>
  <c r="AQ7" i="50" s="1"/>
  <c r="AP5" i="50"/>
  <c r="AQ5" i="50" s="1"/>
  <c r="BD104" i="49"/>
  <c r="BF104" i="50" s="1"/>
  <c r="BD102" i="49"/>
  <c r="BF102" i="50" s="1"/>
  <c r="BD100" i="49"/>
  <c r="BF100" i="50" s="1"/>
  <c r="BD98" i="49"/>
  <c r="BF98" i="50" s="1"/>
  <c r="BD96" i="49"/>
  <c r="BF96" i="50" s="1"/>
  <c r="BD94" i="49"/>
  <c r="BF94" i="50" s="1"/>
  <c r="BD92" i="49"/>
  <c r="BF92" i="50" s="1"/>
  <c r="BD90" i="49"/>
  <c r="BF90" i="50" s="1"/>
  <c r="BD88" i="49"/>
  <c r="BF88" i="50" s="1"/>
  <c r="BD86" i="49"/>
  <c r="BF86" i="50" s="1"/>
  <c r="BD84" i="49"/>
  <c r="BF84" i="50" s="1"/>
  <c r="BD89" i="49"/>
  <c r="BF89" i="50" s="1"/>
  <c r="BD99" i="49"/>
  <c r="BF99" i="50" s="1"/>
  <c r="BD87" i="49"/>
  <c r="BF87" i="50" s="1"/>
  <c r="BD85" i="49"/>
  <c r="BF85" i="50" s="1"/>
  <c r="BD97" i="49"/>
  <c r="BF97" i="50" s="1"/>
  <c r="BD83" i="49"/>
  <c r="BF83" i="50" s="1"/>
  <c r="BD81" i="49"/>
  <c r="BF81" i="50" s="1"/>
  <c r="BD79" i="49"/>
  <c r="BF79" i="50" s="1"/>
  <c r="BD77" i="49"/>
  <c r="BF77" i="50" s="1"/>
  <c r="BD75" i="49"/>
  <c r="BF75" i="50" s="1"/>
  <c r="BD73" i="49"/>
  <c r="BF73" i="50" s="1"/>
  <c r="BD71" i="49"/>
  <c r="BF71" i="50" s="1"/>
  <c r="BD69" i="49"/>
  <c r="BF69" i="50" s="1"/>
  <c r="BD80" i="49"/>
  <c r="BF80" i="50" s="1"/>
  <c r="BD68" i="49"/>
  <c r="BF68" i="50" s="1"/>
  <c r="BD74" i="49"/>
  <c r="BF74" i="50" s="1"/>
  <c r="BD103" i="49"/>
  <c r="BF103" i="50" s="1"/>
  <c r="BD82" i="49"/>
  <c r="BF82" i="50" s="1"/>
  <c r="BD95" i="49"/>
  <c r="BF95" i="50" s="1"/>
  <c r="BD91" i="49"/>
  <c r="BF91" i="50" s="1"/>
  <c r="BD72" i="49"/>
  <c r="BF72" i="50" s="1"/>
  <c r="BD93" i="49"/>
  <c r="BF93" i="50" s="1"/>
  <c r="BD67" i="49"/>
  <c r="BF67" i="50" s="1"/>
  <c r="BD60" i="49"/>
  <c r="BF60" i="50" s="1"/>
  <c r="BD56" i="49"/>
  <c r="BF56" i="50" s="1"/>
  <c r="BD55" i="49"/>
  <c r="BF55" i="50" s="1"/>
  <c r="BD24" i="49"/>
  <c r="BF24" i="50" s="1"/>
  <c r="BD16" i="49"/>
  <c r="BF16" i="50" s="1"/>
  <c r="BD62" i="49"/>
  <c r="BF62" i="50" s="1"/>
  <c r="BD54" i="49"/>
  <c r="BF54" i="50" s="1"/>
  <c r="BD53" i="49"/>
  <c r="BF53" i="50" s="1"/>
  <c r="BD25" i="49"/>
  <c r="BF25" i="50" s="1"/>
  <c r="BD17" i="49"/>
  <c r="BF17" i="50" s="1"/>
  <c r="BD76" i="49"/>
  <c r="BF76" i="50" s="1"/>
  <c r="BD64" i="49"/>
  <c r="BF64" i="50" s="1"/>
  <c r="BD52" i="49"/>
  <c r="BF52" i="50" s="1"/>
  <c r="BD51" i="49"/>
  <c r="BF51" i="50" s="1"/>
  <c r="BD26" i="49"/>
  <c r="BF26" i="50" s="1"/>
  <c r="BD18" i="49"/>
  <c r="BF18" i="50" s="1"/>
  <c r="BD10" i="49"/>
  <c r="BF10" i="50" s="1"/>
  <c r="BD101" i="49"/>
  <c r="BF101" i="50" s="1"/>
  <c r="BD66" i="49"/>
  <c r="BF66" i="50" s="1"/>
  <c r="BD50" i="49"/>
  <c r="BF50" i="50" s="1"/>
  <c r="BD48" i="49"/>
  <c r="BF48" i="50" s="1"/>
  <c r="BD46" i="49"/>
  <c r="BF46" i="50" s="1"/>
  <c r="BD44" i="49"/>
  <c r="BF44" i="50" s="1"/>
  <c r="BD42" i="49"/>
  <c r="BF42" i="50" s="1"/>
  <c r="BD40" i="49"/>
  <c r="BF40" i="50" s="1"/>
  <c r="BD38" i="49"/>
  <c r="BF38" i="50" s="1"/>
  <c r="BD36" i="49"/>
  <c r="BF36" i="50" s="1"/>
  <c r="BD34" i="49"/>
  <c r="BF34" i="50" s="1"/>
  <c r="BD32" i="49"/>
  <c r="BF32" i="50" s="1"/>
  <c r="BD27" i="49"/>
  <c r="BF27" i="50" s="1"/>
  <c r="BD19" i="49"/>
  <c r="BF19" i="50" s="1"/>
  <c r="BD59" i="49"/>
  <c r="BF59" i="50" s="1"/>
  <c r="BD57" i="49"/>
  <c r="BF57" i="50" s="1"/>
  <c r="BD78" i="49"/>
  <c r="BF78" i="50" s="1"/>
  <c r="BD61" i="49"/>
  <c r="BF61" i="50" s="1"/>
  <c r="BD29" i="49"/>
  <c r="BF29" i="50" s="1"/>
  <c r="BD21" i="49"/>
  <c r="BF21" i="50" s="1"/>
  <c r="BD13" i="49"/>
  <c r="BF13" i="50" s="1"/>
  <c r="BD70" i="49"/>
  <c r="BF70" i="50" s="1"/>
  <c r="BD63" i="49"/>
  <c r="BF63" i="50" s="1"/>
  <c r="BD30" i="49"/>
  <c r="BF30" i="50" s="1"/>
  <c r="BD45" i="49"/>
  <c r="BF45" i="50" s="1"/>
  <c r="BD20" i="49"/>
  <c r="BF20" i="50" s="1"/>
  <c r="BD15" i="49"/>
  <c r="BF15" i="50" s="1"/>
  <c r="BD9" i="49"/>
  <c r="BF9" i="50" s="1"/>
  <c r="BD65" i="49"/>
  <c r="BF65" i="50" s="1"/>
  <c r="BD35" i="49"/>
  <c r="BF35" i="50" s="1"/>
  <c r="BD58" i="49"/>
  <c r="BF58" i="50" s="1"/>
  <c r="BD41" i="49"/>
  <c r="BF41" i="50" s="1"/>
  <c r="BD47" i="49"/>
  <c r="BF47" i="50" s="1"/>
  <c r="BD31" i="49"/>
  <c r="BF31" i="50" s="1"/>
  <c r="BD14" i="49"/>
  <c r="BF14" i="50" s="1"/>
  <c r="BD12" i="49"/>
  <c r="BF12" i="50" s="1"/>
  <c r="BD37" i="49"/>
  <c r="BF37" i="50" s="1"/>
  <c r="BD28" i="49"/>
  <c r="BF28" i="50" s="1"/>
  <c r="BD49" i="49"/>
  <c r="BF49" i="50" s="1"/>
  <c r="BD39" i="49"/>
  <c r="BF39" i="50" s="1"/>
  <c r="BD43" i="49"/>
  <c r="BF43" i="50" s="1"/>
  <c r="BD6" i="49"/>
  <c r="BF6" i="50" s="1"/>
  <c r="BD8" i="49"/>
  <c r="BF8" i="50" s="1"/>
  <c r="BD5" i="49"/>
  <c r="BF5" i="50" s="1"/>
  <c r="BD33" i="49"/>
  <c r="BF33" i="50" s="1"/>
  <c r="BD23" i="49"/>
  <c r="BF23" i="50" s="1"/>
  <c r="BD22" i="49"/>
  <c r="BF22" i="50" s="1"/>
  <c r="BD11" i="49"/>
  <c r="BF11" i="50" s="1"/>
  <c r="BD7" i="49"/>
  <c r="BF7" i="50" s="1"/>
  <c r="AP95" i="49"/>
  <c r="AQ95" i="49" s="1"/>
  <c r="AP83" i="49"/>
  <c r="AQ83" i="49" s="1"/>
  <c r="AP81" i="49"/>
  <c r="AQ81" i="49" s="1"/>
  <c r="AP79" i="49"/>
  <c r="AQ79" i="49" s="1"/>
  <c r="AP77" i="49"/>
  <c r="AQ77" i="49" s="1"/>
  <c r="AP93" i="49"/>
  <c r="AQ93" i="49" s="1"/>
  <c r="AP98" i="49"/>
  <c r="AQ98" i="49" s="1"/>
  <c r="AP96" i="49"/>
  <c r="AQ96" i="49" s="1"/>
  <c r="AP91" i="49"/>
  <c r="AQ91" i="49" s="1"/>
  <c r="AP92" i="49"/>
  <c r="AQ92" i="49" s="1"/>
  <c r="AP86" i="49"/>
  <c r="AQ86" i="49" s="1"/>
  <c r="AP85" i="49"/>
  <c r="AQ85" i="49" s="1"/>
  <c r="AP75" i="49"/>
  <c r="AQ75" i="49" s="1"/>
  <c r="AP67" i="49"/>
  <c r="AQ67" i="49" s="1"/>
  <c r="AP65" i="49"/>
  <c r="AQ65" i="49" s="1"/>
  <c r="AP63" i="49"/>
  <c r="AQ63" i="49" s="1"/>
  <c r="AP61" i="49"/>
  <c r="AQ61" i="49" s="1"/>
  <c r="AP59" i="49"/>
  <c r="AQ59" i="49" s="1"/>
  <c r="AP94" i="49"/>
  <c r="AQ94" i="49" s="1"/>
  <c r="AP88" i="49"/>
  <c r="AQ88" i="49" s="1"/>
  <c r="AP73" i="49"/>
  <c r="AQ73" i="49" s="1"/>
  <c r="AP72" i="49"/>
  <c r="AQ72" i="49" s="1"/>
  <c r="AP78" i="49"/>
  <c r="AQ78" i="49" s="1"/>
  <c r="AP76" i="49"/>
  <c r="AQ76" i="49" s="1"/>
  <c r="AP71" i="49"/>
  <c r="AQ71" i="49" s="1"/>
  <c r="AP70" i="49"/>
  <c r="AQ70" i="49" s="1"/>
  <c r="AP90" i="49"/>
  <c r="AQ90" i="49" s="1"/>
  <c r="AP87" i="49"/>
  <c r="AQ87" i="49" s="1"/>
  <c r="AP80" i="49"/>
  <c r="AQ80" i="49" s="1"/>
  <c r="AP74" i="49"/>
  <c r="AQ74" i="49" s="1"/>
  <c r="AP89" i="49"/>
  <c r="AQ89" i="49" s="1"/>
  <c r="AP82" i="49"/>
  <c r="AQ82" i="49" s="1"/>
  <c r="AP66" i="49"/>
  <c r="AQ66" i="49" s="1"/>
  <c r="AP50" i="49"/>
  <c r="AQ50" i="49" s="1"/>
  <c r="AP48" i="49"/>
  <c r="AQ48" i="49" s="1"/>
  <c r="AP46" i="49"/>
  <c r="AQ46" i="49" s="1"/>
  <c r="AP44" i="49"/>
  <c r="AQ44" i="49" s="1"/>
  <c r="AP42" i="49"/>
  <c r="AQ42" i="49" s="1"/>
  <c r="AP40" i="49"/>
  <c r="AQ40" i="49" s="1"/>
  <c r="AP38" i="49"/>
  <c r="AQ38" i="49" s="1"/>
  <c r="AP36" i="49"/>
  <c r="AQ36" i="49" s="1"/>
  <c r="AP34" i="49"/>
  <c r="AQ34" i="49" s="1"/>
  <c r="AP32" i="49"/>
  <c r="AQ32" i="49" s="1"/>
  <c r="AP24" i="49"/>
  <c r="AQ24" i="49" s="1"/>
  <c r="AP16" i="49"/>
  <c r="AQ16" i="49" s="1"/>
  <c r="AP57" i="49"/>
  <c r="AQ57" i="49" s="1"/>
  <c r="AP25" i="49"/>
  <c r="AQ25" i="49" s="1"/>
  <c r="AP17" i="49"/>
  <c r="AQ17" i="49" s="1"/>
  <c r="AP84" i="49"/>
  <c r="AQ84" i="49" s="1"/>
  <c r="AP69" i="49"/>
  <c r="AQ69" i="49" s="1"/>
  <c r="AP68" i="49"/>
  <c r="AQ68" i="49" s="1"/>
  <c r="AP26" i="49"/>
  <c r="AQ26" i="49" s="1"/>
  <c r="AP18" i="49"/>
  <c r="AQ18" i="49" s="1"/>
  <c r="AP27" i="49"/>
  <c r="AQ27" i="49" s="1"/>
  <c r="AP19" i="49"/>
  <c r="AQ19" i="49" s="1"/>
  <c r="AP58" i="49"/>
  <c r="AQ58" i="49" s="1"/>
  <c r="AP49" i="49"/>
  <c r="AQ49" i="49" s="1"/>
  <c r="AP47" i="49"/>
  <c r="AQ47" i="49" s="1"/>
  <c r="AP45" i="49"/>
  <c r="AQ45" i="49" s="1"/>
  <c r="AP43" i="49"/>
  <c r="AQ43" i="49" s="1"/>
  <c r="AP41" i="49"/>
  <c r="AQ41" i="49" s="1"/>
  <c r="AP39" i="49"/>
  <c r="AQ39" i="49" s="1"/>
  <c r="AP37" i="49"/>
  <c r="AQ37" i="49" s="1"/>
  <c r="AP35" i="49"/>
  <c r="AQ35" i="49" s="1"/>
  <c r="AP33" i="49"/>
  <c r="AQ33" i="49" s="1"/>
  <c r="AP60" i="49"/>
  <c r="AQ60" i="49" s="1"/>
  <c r="AP56" i="49"/>
  <c r="AQ56" i="49" s="1"/>
  <c r="AP55" i="49"/>
  <c r="AQ55" i="49" s="1"/>
  <c r="AP29" i="49"/>
  <c r="AQ29" i="49" s="1"/>
  <c r="AP21" i="49"/>
  <c r="AQ21" i="49" s="1"/>
  <c r="AP13" i="49"/>
  <c r="AQ13" i="49" s="1"/>
  <c r="AP97" i="49"/>
  <c r="AQ97" i="49" s="1"/>
  <c r="AP62" i="49"/>
  <c r="AQ62" i="49" s="1"/>
  <c r="AP54" i="49"/>
  <c r="AQ54" i="49" s="1"/>
  <c r="AP53" i="49"/>
  <c r="AQ53" i="49" s="1"/>
  <c r="AP30" i="49"/>
  <c r="AQ30" i="49" s="1"/>
  <c r="AP28" i="49"/>
  <c r="AQ28" i="49" s="1"/>
  <c r="AP15" i="49"/>
  <c r="AQ15" i="49" s="1"/>
  <c r="AP9" i="49"/>
  <c r="AQ9" i="49" s="1"/>
  <c r="AP6" i="49"/>
  <c r="AQ6" i="49" s="1"/>
  <c r="AP10" i="49"/>
  <c r="AQ10" i="49" s="1"/>
  <c r="AP31" i="49"/>
  <c r="AQ31" i="49" s="1"/>
  <c r="AP14" i="49"/>
  <c r="AQ14" i="49" s="1"/>
  <c r="AP12" i="49"/>
  <c r="AQ12" i="49" s="1"/>
  <c r="AP52" i="49"/>
  <c r="AQ52" i="49" s="1"/>
  <c r="AP8" i="49"/>
  <c r="AQ8" i="49" s="1"/>
  <c r="AP64" i="49"/>
  <c r="AQ64" i="49" s="1"/>
  <c r="AP51" i="49"/>
  <c r="AQ51" i="49" s="1"/>
  <c r="AP23" i="49"/>
  <c r="AQ23" i="49" s="1"/>
  <c r="AP22" i="49"/>
  <c r="AQ22" i="49" s="1"/>
  <c r="AP11" i="49"/>
  <c r="AQ11" i="49" s="1"/>
  <c r="AP20" i="49"/>
  <c r="AQ20" i="49" s="1"/>
  <c r="AP7" i="49"/>
  <c r="AQ7" i="49" s="1"/>
  <c r="AP5" i="49"/>
  <c r="AQ5" i="49" s="1"/>
  <c r="BD103" i="48"/>
  <c r="BF103" i="49" s="1"/>
  <c r="BD101" i="48"/>
  <c r="BF101" i="49" s="1"/>
  <c r="BD99" i="48"/>
  <c r="BF99" i="49" s="1"/>
  <c r="BD97" i="48"/>
  <c r="BF97" i="49" s="1"/>
  <c r="BD95" i="48"/>
  <c r="BF95" i="49" s="1"/>
  <c r="BD93" i="48"/>
  <c r="BF93" i="49" s="1"/>
  <c r="BD91" i="48"/>
  <c r="BF91" i="49" s="1"/>
  <c r="BD89" i="48"/>
  <c r="BF89" i="49" s="1"/>
  <c r="BD87" i="48"/>
  <c r="BF87" i="49" s="1"/>
  <c r="BD85" i="48"/>
  <c r="BF85" i="49" s="1"/>
  <c r="BD83" i="48"/>
  <c r="BF83" i="49" s="1"/>
  <c r="BD82" i="48"/>
  <c r="BF82" i="49" s="1"/>
  <c r="BD80" i="48"/>
  <c r="BF80" i="49" s="1"/>
  <c r="BD78" i="48"/>
  <c r="BF78" i="49" s="1"/>
  <c r="BD76" i="48"/>
  <c r="BF76" i="49" s="1"/>
  <c r="BD74" i="48"/>
  <c r="BF74" i="49" s="1"/>
  <c r="BD72" i="48"/>
  <c r="BF72" i="49" s="1"/>
  <c r="BD70" i="48"/>
  <c r="BF70" i="49" s="1"/>
  <c r="BD68" i="48"/>
  <c r="BF68" i="49" s="1"/>
  <c r="BD66" i="48"/>
  <c r="BF66" i="49" s="1"/>
  <c r="BD94" i="48"/>
  <c r="BF94" i="49" s="1"/>
  <c r="BD90" i="48"/>
  <c r="BF90" i="49" s="1"/>
  <c r="BD104" i="48"/>
  <c r="BF104" i="49" s="1"/>
  <c r="BD100" i="48"/>
  <c r="BF100" i="49" s="1"/>
  <c r="BD88" i="48"/>
  <c r="BF88" i="49" s="1"/>
  <c r="BD86" i="48"/>
  <c r="BF86" i="49" s="1"/>
  <c r="BD92" i="48"/>
  <c r="BF92" i="49" s="1"/>
  <c r="BD84" i="48"/>
  <c r="BF84" i="49" s="1"/>
  <c r="BD81" i="48"/>
  <c r="BF81" i="49" s="1"/>
  <c r="BD79" i="48"/>
  <c r="BF79" i="49" s="1"/>
  <c r="BD77" i="48"/>
  <c r="BF77" i="49" s="1"/>
  <c r="BD75" i="48"/>
  <c r="BF75" i="49" s="1"/>
  <c r="BD73" i="48"/>
  <c r="BF73" i="49" s="1"/>
  <c r="BD71" i="48"/>
  <c r="BF71" i="49" s="1"/>
  <c r="BD102" i="48"/>
  <c r="BF102" i="49" s="1"/>
  <c r="BD65" i="48"/>
  <c r="BF65" i="49" s="1"/>
  <c r="BD62" i="48"/>
  <c r="BF62" i="49" s="1"/>
  <c r="BD58" i="48"/>
  <c r="BF58" i="49" s="1"/>
  <c r="BD54" i="48"/>
  <c r="BF54" i="49" s="1"/>
  <c r="BD50" i="48"/>
  <c r="BF50" i="49" s="1"/>
  <c r="BD42" i="48"/>
  <c r="BF42" i="49" s="1"/>
  <c r="BD40" i="48"/>
  <c r="BF40" i="49" s="1"/>
  <c r="BD38" i="48"/>
  <c r="BF38" i="49" s="1"/>
  <c r="BD36" i="48"/>
  <c r="BF36" i="49" s="1"/>
  <c r="BD34" i="48"/>
  <c r="BF34" i="49" s="1"/>
  <c r="BD32" i="48"/>
  <c r="BF32" i="49" s="1"/>
  <c r="BD27" i="48"/>
  <c r="BF27" i="49" s="1"/>
  <c r="BD98" i="48"/>
  <c r="BF98" i="49" s="1"/>
  <c r="BD44" i="48"/>
  <c r="BF44" i="49" s="1"/>
  <c r="BD61" i="48"/>
  <c r="BF61" i="49" s="1"/>
  <c r="BD57" i="48"/>
  <c r="BF57" i="49" s="1"/>
  <c r="BD53" i="48"/>
  <c r="BF53" i="49" s="1"/>
  <c r="BD49" i="48"/>
  <c r="BF49" i="49" s="1"/>
  <c r="BD29" i="48"/>
  <c r="BF29" i="49" s="1"/>
  <c r="BD96" i="48"/>
  <c r="BF96" i="49" s="1"/>
  <c r="BD67" i="48"/>
  <c r="BF67" i="49" s="1"/>
  <c r="BD30" i="48"/>
  <c r="BF30" i="49" s="1"/>
  <c r="BD64" i="48"/>
  <c r="BF64" i="49" s="1"/>
  <c r="BD60" i="48"/>
  <c r="BF60" i="49" s="1"/>
  <c r="BD56" i="48"/>
  <c r="BF56" i="49" s="1"/>
  <c r="BD52" i="48"/>
  <c r="BF52" i="49" s="1"/>
  <c r="BD48" i="48"/>
  <c r="BF48" i="49" s="1"/>
  <c r="BD46" i="48"/>
  <c r="BF46" i="49" s="1"/>
  <c r="BD43" i="48"/>
  <c r="BF43" i="49" s="1"/>
  <c r="BD41" i="48"/>
  <c r="BF41" i="49" s="1"/>
  <c r="BD39" i="48"/>
  <c r="BF39" i="49" s="1"/>
  <c r="BD37" i="48"/>
  <c r="BF37" i="49" s="1"/>
  <c r="BD35" i="48"/>
  <c r="BF35" i="49" s="1"/>
  <c r="BD33" i="48"/>
  <c r="BF33" i="49" s="1"/>
  <c r="BD31" i="48"/>
  <c r="BF31" i="49" s="1"/>
  <c r="BD69" i="48"/>
  <c r="BF69" i="49" s="1"/>
  <c r="BD28" i="48"/>
  <c r="BF28" i="49" s="1"/>
  <c r="BD17" i="48"/>
  <c r="BF17" i="49" s="1"/>
  <c r="BD9" i="48"/>
  <c r="BF9" i="49" s="1"/>
  <c r="BD45" i="48"/>
  <c r="BF45" i="49" s="1"/>
  <c r="BD24" i="48"/>
  <c r="BF24" i="49" s="1"/>
  <c r="BD18" i="48"/>
  <c r="BF18" i="49" s="1"/>
  <c r="BD10" i="48"/>
  <c r="BF10" i="49" s="1"/>
  <c r="BD19" i="48"/>
  <c r="BF19" i="49" s="1"/>
  <c r="BD11" i="48"/>
  <c r="BF11" i="49" s="1"/>
  <c r="BD59" i="48"/>
  <c r="BF59" i="49" s="1"/>
  <c r="BD51" i="48"/>
  <c r="BF51" i="49" s="1"/>
  <c r="BD20" i="48"/>
  <c r="BF20" i="49" s="1"/>
  <c r="BD12" i="48"/>
  <c r="BF12" i="49" s="1"/>
  <c r="BD23" i="48"/>
  <c r="BF23" i="49" s="1"/>
  <c r="BD15" i="48"/>
  <c r="BF15" i="49" s="1"/>
  <c r="BD26" i="48"/>
  <c r="BF26" i="49" s="1"/>
  <c r="BD25" i="48"/>
  <c r="BF25" i="49" s="1"/>
  <c r="BD21" i="48"/>
  <c r="BF21" i="49" s="1"/>
  <c r="BD13" i="48"/>
  <c r="BF13" i="49" s="1"/>
  <c r="BD22" i="48"/>
  <c r="BF22" i="49" s="1"/>
  <c r="BD14" i="48"/>
  <c r="BF14" i="49" s="1"/>
  <c r="BD6" i="48"/>
  <c r="BF6" i="49" s="1"/>
  <c r="BD8" i="48"/>
  <c r="BF8" i="49" s="1"/>
  <c r="BD5" i="48"/>
  <c r="BF5" i="49" s="1"/>
  <c r="BD7" i="48"/>
  <c r="BF7" i="49" s="1"/>
  <c r="BD63" i="48"/>
  <c r="BF63" i="49" s="1"/>
  <c r="BD47" i="48"/>
  <c r="BF47" i="49" s="1"/>
  <c r="BD16" i="48"/>
  <c r="BF16" i="49" s="1"/>
  <c r="BD55" i="48"/>
  <c r="BF55" i="49" s="1"/>
  <c r="AP98" i="48"/>
  <c r="AQ98" i="48" s="1"/>
  <c r="AP96" i="48"/>
  <c r="AQ96" i="48" s="1"/>
  <c r="AP94" i="48"/>
  <c r="AQ94" i="48" s="1"/>
  <c r="AP92" i="48"/>
  <c r="AQ92" i="48" s="1"/>
  <c r="AP97" i="48"/>
  <c r="AQ97" i="48" s="1"/>
  <c r="AP95" i="48"/>
  <c r="AQ95" i="48" s="1"/>
  <c r="AP93" i="48"/>
  <c r="AQ93" i="48" s="1"/>
  <c r="AP91" i="48"/>
  <c r="AQ91" i="48" s="1"/>
  <c r="AP85" i="48"/>
  <c r="AQ85" i="48" s="1"/>
  <c r="AP84" i="48"/>
  <c r="AQ84" i="48" s="1"/>
  <c r="AP83" i="48"/>
  <c r="AQ83" i="48" s="1"/>
  <c r="AP81" i="48"/>
  <c r="AQ81" i="48" s="1"/>
  <c r="AP79" i="48"/>
  <c r="AQ79" i="48" s="1"/>
  <c r="AP77" i="48"/>
  <c r="AQ77" i="48" s="1"/>
  <c r="AP75" i="48"/>
  <c r="AQ75" i="48" s="1"/>
  <c r="AP90" i="48"/>
  <c r="AQ90" i="48" s="1"/>
  <c r="AP82" i="48"/>
  <c r="AQ82" i="48" s="1"/>
  <c r="AP80" i="48"/>
  <c r="AQ80" i="48" s="1"/>
  <c r="AP78" i="48"/>
  <c r="AQ78" i="48" s="1"/>
  <c r="AP76" i="48"/>
  <c r="AQ76" i="48" s="1"/>
  <c r="AP74" i="48"/>
  <c r="AQ74" i="48" s="1"/>
  <c r="AP72" i="48"/>
  <c r="AQ72" i="48" s="1"/>
  <c r="AP66" i="48"/>
  <c r="AQ66" i="48" s="1"/>
  <c r="AP65" i="48"/>
  <c r="AQ65" i="48" s="1"/>
  <c r="AP63" i="48"/>
  <c r="AQ63" i="48" s="1"/>
  <c r="AP61" i="48"/>
  <c r="AQ61" i="48" s="1"/>
  <c r="AP59" i="48"/>
  <c r="AQ59" i="48" s="1"/>
  <c r="AP57" i="48"/>
  <c r="AQ57" i="48" s="1"/>
  <c r="AP55" i="48"/>
  <c r="AQ55" i="48" s="1"/>
  <c r="AP53" i="48"/>
  <c r="AQ53" i="48" s="1"/>
  <c r="AP51" i="48"/>
  <c r="AQ51" i="48" s="1"/>
  <c r="AP49" i="48"/>
  <c r="AQ49" i="48" s="1"/>
  <c r="AP47" i="48"/>
  <c r="AQ47" i="48" s="1"/>
  <c r="AP45" i="48"/>
  <c r="AQ45" i="48" s="1"/>
  <c r="AP73" i="48"/>
  <c r="AQ73" i="48" s="1"/>
  <c r="AP71" i="48"/>
  <c r="AQ71" i="48" s="1"/>
  <c r="AP64" i="48"/>
  <c r="AQ64" i="48" s="1"/>
  <c r="AP62" i="48"/>
  <c r="AQ62" i="48" s="1"/>
  <c r="AP60" i="48"/>
  <c r="AQ60" i="48" s="1"/>
  <c r="AP58" i="48"/>
  <c r="AQ58" i="48" s="1"/>
  <c r="AP56" i="48"/>
  <c r="AQ56" i="48" s="1"/>
  <c r="AP54" i="48"/>
  <c r="AQ54" i="48" s="1"/>
  <c r="AP52" i="48"/>
  <c r="AQ52" i="48" s="1"/>
  <c r="AP50" i="48"/>
  <c r="AQ50" i="48" s="1"/>
  <c r="AP48" i="48"/>
  <c r="AQ48" i="48" s="1"/>
  <c r="AP86" i="48"/>
  <c r="AQ86" i="48" s="1"/>
  <c r="AP70" i="48"/>
  <c r="AQ70" i="48" s="1"/>
  <c r="AP46" i="48"/>
  <c r="AQ46" i="48" s="1"/>
  <c r="AP27" i="48"/>
  <c r="AQ27" i="48" s="1"/>
  <c r="AP89" i="48"/>
  <c r="AQ89" i="48" s="1"/>
  <c r="AP69" i="48"/>
  <c r="AQ69" i="48" s="1"/>
  <c r="AP43" i="48"/>
  <c r="AQ43" i="48" s="1"/>
  <c r="AP41" i="48"/>
  <c r="AQ41" i="48" s="1"/>
  <c r="AP39" i="48"/>
  <c r="AQ39" i="48" s="1"/>
  <c r="AP37" i="48"/>
  <c r="AQ37" i="48" s="1"/>
  <c r="AP35" i="48"/>
  <c r="AQ35" i="48" s="1"/>
  <c r="AP33" i="48"/>
  <c r="AQ33" i="48" s="1"/>
  <c r="AP88" i="48"/>
  <c r="AQ88" i="48" s="1"/>
  <c r="AP29" i="48"/>
  <c r="AQ29" i="48" s="1"/>
  <c r="AP87" i="48"/>
  <c r="AQ87" i="48" s="1"/>
  <c r="AP30" i="48"/>
  <c r="AQ30" i="48" s="1"/>
  <c r="AP31" i="48"/>
  <c r="AQ31" i="48" s="1"/>
  <c r="AP68" i="48"/>
  <c r="AQ68" i="48" s="1"/>
  <c r="AP44" i="48"/>
  <c r="AQ44" i="48" s="1"/>
  <c r="AP42" i="48"/>
  <c r="AQ42" i="48" s="1"/>
  <c r="AP40" i="48"/>
  <c r="AQ40" i="48" s="1"/>
  <c r="AP38" i="48"/>
  <c r="AQ38" i="48" s="1"/>
  <c r="AP36" i="48"/>
  <c r="AQ36" i="48" s="1"/>
  <c r="AP34" i="48"/>
  <c r="AQ34" i="48" s="1"/>
  <c r="AP32" i="48"/>
  <c r="AQ32" i="48" s="1"/>
  <c r="AP17" i="48"/>
  <c r="AQ17" i="48" s="1"/>
  <c r="AP9" i="48"/>
  <c r="AQ9" i="48" s="1"/>
  <c r="AP6" i="48"/>
  <c r="AQ6" i="48" s="1"/>
  <c r="AP24" i="48"/>
  <c r="AQ24" i="48" s="1"/>
  <c r="AP18" i="48"/>
  <c r="AQ18" i="48" s="1"/>
  <c r="AP10" i="48"/>
  <c r="AQ10" i="48" s="1"/>
  <c r="AP67" i="48"/>
  <c r="AQ67" i="48" s="1"/>
  <c r="AP19" i="48"/>
  <c r="AQ19" i="48" s="1"/>
  <c r="AP11" i="48"/>
  <c r="AQ11" i="48" s="1"/>
  <c r="AP26" i="48"/>
  <c r="AQ26" i="48" s="1"/>
  <c r="AP20" i="48"/>
  <c r="AQ20" i="48" s="1"/>
  <c r="AP12" i="48"/>
  <c r="AQ12" i="48" s="1"/>
  <c r="AP25" i="48"/>
  <c r="AQ25" i="48" s="1"/>
  <c r="AP21" i="48"/>
  <c r="AQ21" i="48" s="1"/>
  <c r="AP13" i="48"/>
  <c r="AQ13" i="48" s="1"/>
  <c r="AP28" i="48"/>
  <c r="AQ28" i="48" s="1"/>
  <c r="AP23" i="48"/>
  <c r="AQ23" i="48" s="1"/>
  <c r="AP22" i="48"/>
  <c r="AQ22" i="48" s="1"/>
  <c r="AP14" i="48"/>
  <c r="AQ14" i="48" s="1"/>
  <c r="AP15" i="48"/>
  <c r="AQ15" i="48" s="1"/>
  <c r="AP8" i="48"/>
  <c r="AQ8" i="48" s="1"/>
  <c r="AP7" i="48"/>
  <c r="AQ7" i="48" s="1"/>
  <c r="AP16" i="48"/>
  <c r="AQ16" i="48" s="1"/>
  <c r="AP5" i="48"/>
  <c r="AQ5" i="48" s="1"/>
  <c r="AP98" i="47"/>
  <c r="AQ98" i="47" s="1"/>
  <c r="AP96" i="47"/>
  <c r="AQ96" i="47" s="1"/>
  <c r="AP94" i="47"/>
  <c r="AQ94" i="47" s="1"/>
  <c r="AP92" i="47"/>
  <c r="AQ92" i="47" s="1"/>
  <c r="AP90" i="47"/>
  <c r="AQ90" i="47" s="1"/>
  <c r="AP97" i="47"/>
  <c r="AQ97" i="47" s="1"/>
  <c r="AP95" i="47"/>
  <c r="AQ95" i="47" s="1"/>
  <c r="AP93" i="47"/>
  <c r="AQ93" i="47" s="1"/>
  <c r="AP91" i="47"/>
  <c r="AQ91" i="47" s="1"/>
  <c r="AP89" i="47"/>
  <c r="AQ89" i="47" s="1"/>
  <c r="AP87" i="47"/>
  <c r="AQ87" i="47" s="1"/>
  <c r="AP86" i="47"/>
  <c r="AQ86" i="47" s="1"/>
  <c r="AP82" i="47"/>
  <c r="AQ82" i="47" s="1"/>
  <c r="AP80" i="47"/>
  <c r="AQ80" i="47" s="1"/>
  <c r="AP78" i="47"/>
  <c r="AQ78" i="47" s="1"/>
  <c r="AP85" i="47"/>
  <c r="AQ85" i="47" s="1"/>
  <c r="AP81" i="47"/>
  <c r="AQ81" i="47" s="1"/>
  <c r="AP84" i="47"/>
  <c r="AQ84" i="47" s="1"/>
  <c r="AP77" i="47"/>
  <c r="AQ77" i="47" s="1"/>
  <c r="AP76" i="47"/>
  <c r="AQ76" i="47" s="1"/>
  <c r="AP75" i="47"/>
  <c r="AQ75" i="47" s="1"/>
  <c r="AP72" i="47"/>
  <c r="AQ72" i="47" s="1"/>
  <c r="AP71" i="47"/>
  <c r="AQ71" i="47" s="1"/>
  <c r="AP65" i="47"/>
  <c r="AQ65" i="47" s="1"/>
  <c r="AP63" i="47"/>
  <c r="AQ63" i="47" s="1"/>
  <c r="AP61" i="47"/>
  <c r="AQ61" i="47" s="1"/>
  <c r="AP88" i="47"/>
  <c r="AQ88" i="47" s="1"/>
  <c r="AP52" i="47"/>
  <c r="AQ52" i="47" s="1"/>
  <c r="AP50" i="47"/>
  <c r="AQ50" i="47" s="1"/>
  <c r="AP48" i="47"/>
  <c r="AQ48" i="47" s="1"/>
  <c r="AP46" i="47"/>
  <c r="AQ46" i="47" s="1"/>
  <c r="AP44" i="47"/>
  <c r="AQ44" i="47" s="1"/>
  <c r="AP42" i="47"/>
  <c r="AQ42" i="47" s="1"/>
  <c r="AP83" i="47"/>
  <c r="AQ83" i="47" s="1"/>
  <c r="AP68" i="47"/>
  <c r="AQ68" i="47" s="1"/>
  <c r="AP60" i="47"/>
  <c r="AQ60" i="47" s="1"/>
  <c r="AP69" i="47"/>
  <c r="AQ69" i="47" s="1"/>
  <c r="AP74" i="47"/>
  <c r="AQ74" i="47" s="1"/>
  <c r="AP79" i="47"/>
  <c r="AQ79" i="47" s="1"/>
  <c r="AP64" i="47"/>
  <c r="AQ64" i="47" s="1"/>
  <c r="AP55" i="47"/>
  <c r="AQ55" i="47" s="1"/>
  <c r="AP54" i="47"/>
  <c r="AQ54" i="47" s="1"/>
  <c r="AP51" i="47"/>
  <c r="AQ51" i="47" s="1"/>
  <c r="AP49" i="47"/>
  <c r="AQ49" i="47" s="1"/>
  <c r="AP47" i="47"/>
  <c r="AQ47" i="47" s="1"/>
  <c r="AP45" i="47"/>
  <c r="AQ45" i="47" s="1"/>
  <c r="AP43" i="47"/>
  <c r="AQ43" i="47" s="1"/>
  <c r="AP41" i="47"/>
  <c r="AQ41" i="47" s="1"/>
  <c r="AP39" i="47"/>
  <c r="AQ39" i="47" s="1"/>
  <c r="AP37" i="47"/>
  <c r="AQ37" i="47" s="1"/>
  <c r="AP35" i="47"/>
  <c r="AQ35" i="47" s="1"/>
  <c r="AP33" i="47"/>
  <c r="AQ33" i="47" s="1"/>
  <c r="AP70" i="47"/>
  <c r="AQ70" i="47" s="1"/>
  <c r="AP53" i="47"/>
  <c r="AQ53" i="47" s="1"/>
  <c r="AP73" i="47"/>
  <c r="AQ73" i="47" s="1"/>
  <c r="AP66" i="47"/>
  <c r="AQ66" i="47" s="1"/>
  <c r="AP67" i="47"/>
  <c r="AQ67" i="47" s="1"/>
  <c r="AP31" i="47"/>
  <c r="AQ31" i="47" s="1"/>
  <c r="AP23" i="47"/>
  <c r="AQ23" i="47" s="1"/>
  <c r="AP57" i="47"/>
  <c r="AQ57" i="47" s="1"/>
  <c r="AP56" i="47"/>
  <c r="AQ56" i="47" s="1"/>
  <c r="AP15" i="47"/>
  <c r="AQ15" i="47" s="1"/>
  <c r="AP7" i="47"/>
  <c r="AQ7" i="47" s="1"/>
  <c r="AP32" i="47"/>
  <c r="AQ32" i="47" s="1"/>
  <c r="AP30" i="47"/>
  <c r="AQ30" i="47" s="1"/>
  <c r="AP16" i="47"/>
  <c r="AQ16" i="47" s="1"/>
  <c r="AP26" i="47"/>
  <c r="AQ26" i="47" s="1"/>
  <c r="AP19" i="47"/>
  <c r="AQ19" i="47" s="1"/>
  <c r="AP11" i="47"/>
  <c r="AQ11" i="47" s="1"/>
  <c r="AP36" i="47"/>
  <c r="AQ36" i="47" s="1"/>
  <c r="AP29" i="47"/>
  <c r="AQ29" i="47" s="1"/>
  <c r="AP24" i="47"/>
  <c r="AQ24" i="47" s="1"/>
  <c r="AP20" i="47"/>
  <c r="AQ20" i="47" s="1"/>
  <c r="AP12" i="47"/>
  <c r="AQ12" i="47" s="1"/>
  <c r="AP62" i="47"/>
  <c r="AQ62" i="47" s="1"/>
  <c r="AP59" i="47"/>
  <c r="AQ59" i="47" s="1"/>
  <c r="AP21" i="47"/>
  <c r="AQ21" i="47" s="1"/>
  <c r="AP13" i="47"/>
  <c r="AQ13" i="47" s="1"/>
  <c r="AP58" i="47"/>
  <c r="AQ58" i="47" s="1"/>
  <c r="AP40" i="47"/>
  <c r="AQ40" i="47" s="1"/>
  <c r="AP38" i="47"/>
  <c r="AQ38" i="47" s="1"/>
  <c r="AP27" i="47"/>
  <c r="AQ27" i="47" s="1"/>
  <c r="AP25" i="47"/>
  <c r="AQ25" i="47" s="1"/>
  <c r="AP22" i="47"/>
  <c r="AQ22" i="47" s="1"/>
  <c r="AP14" i="47"/>
  <c r="AQ14" i="47" s="1"/>
  <c r="AP28" i="47"/>
  <c r="AQ28" i="47" s="1"/>
  <c r="AP17" i="47"/>
  <c r="AQ17" i="47" s="1"/>
  <c r="AP10" i="47"/>
  <c r="AQ10" i="47" s="1"/>
  <c r="AP5" i="47"/>
  <c r="AQ5" i="47" s="1"/>
  <c r="AP6" i="47"/>
  <c r="AQ6" i="47" s="1"/>
  <c r="AP18" i="47"/>
  <c r="AQ18" i="47" s="1"/>
  <c r="AP8" i="47"/>
  <c r="AQ8" i="47" s="1"/>
  <c r="AP9" i="47"/>
  <c r="AQ9" i="47" s="1"/>
  <c r="AP34" i="47"/>
  <c r="AQ34" i="47" s="1"/>
  <c r="BH110" i="47"/>
  <c r="BI110" i="47" s="1"/>
  <c r="BD4" i="46"/>
  <c r="BD103" i="45"/>
  <c r="BF103" i="46" s="1"/>
  <c r="BD101" i="45"/>
  <c r="BF101" i="46" s="1"/>
  <c r="BD99" i="45"/>
  <c r="BF99" i="46" s="1"/>
  <c r="BD97" i="45"/>
  <c r="BF97" i="46" s="1"/>
  <c r="BD95" i="45"/>
  <c r="BF95" i="46" s="1"/>
  <c r="BD93" i="45"/>
  <c r="BF93" i="46" s="1"/>
  <c r="BD91" i="45"/>
  <c r="BF91" i="46" s="1"/>
  <c r="BD89" i="45"/>
  <c r="BF89" i="46" s="1"/>
  <c r="BD87" i="45"/>
  <c r="BF87" i="46" s="1"/>
  <c r="BD104" i="45"/>
  <c r="BF104" i="46" s="1"/>
  <c r="BD102" i="45"/>
  <c r="BF102" i="46" s="1"/>
  <c r="BD100" i="45"/>
  <c r="BF100" i="46" s="1"/>
  <c r="BD98" i="45"/>
  <c r="BF98" i="46" s="1"/>
  <c r="BD96" i="45"/>
  <c r="BF96" i="46" s="1"/>
  <c r="BD94" i="45"/>
  <c r="BF94" i="46" s="1"/>
  <c r="BD92" i="45"/>
  <c r="BF92" i="46" s="1"/>
  <c r="BD90" i="45"/>
  <c r="BF90" i="46" s="1"/>
  <c r="BD88" i="45"/>
  <c r="BF88" i="46" s="1"/>
  <c r="BD86" i="45"/>
  <c r="BF86" i="46" s="1"/>
  <c r="BD84" i="45"/>
  <c r="BF84" i="46" s="1"/>
  <c r="BD85" i="45"/>
  <c r="BF85" i="46" s="1"/>
  <c r="BD83" i="45"/>
  <c r="BF83" i="46" s="1"/>
  <c r="BD81" i="45"/>
  <c r="BF81" i="46" s="1"/>
  <c r="BD79" i="45"/>
  <c r="BF79" i="46" s="1"/>
  <c r="BD77" i="45"/>
  <c r="BF77" i="46" s="1"/>
  <c r="BD75" i="45"/>
  <c r="BF75" i="46" s="1"/>
  <c r="BD73" i="45"/>
  <c r="BF73" i="46" s="1"/>
  <c r="BD71" i="45"/>
  <c r="BF71" i="46" s="1"/>
  <c r="BD69" i="45"/>
  <c r="BF69" i="46" s="1"/>
  <c r="BD82" i="45"/>
  <c r="BF82" i="46" s="1"/>
  <c r="BD76" i="45"/>
  <c r="BF76" i="46" s="1"/>
  <c r="BD74" i="45"/>
  <c r="BF74" i="46" s="1"/>
  <c r="BD72" i="45"/>
  <c r="BF72" i="46" s="1"/>
  <c r="BD70" i="45"/>
  <c r="BF70" i="46" s="1"/>
  <c r="BD78" i="45"/>
  <c r="BF78" i="46" s="1"/>
  <c r="BD80" i="45"/>
  <c r="BF80" i="46" s="1"/>
  <c r="BD63" i="45"/>
  <c r="BF63" i="46" s="1"/>
  <c r="BD66" i="45"/>
  <c r="BF66" i="46" s="1"/>
  <c r="BD60" i="45"/>
  <c r="BF60" i="46" s="1"/>
  <c r="BD59" i="45"/>
  <c r="BF59" i="46" s="1"/>
  <c r="BD58" i="45"/>
  <c r="BF58" i="46" s="1"/>
  <c r="BD65" i="45"/>
  <c r="BF65" i="46" s="1"/>
  <c r="BD62" i="45"/>
  <c r="BF62" i="46" s="1"/>
  <c r="BD57" i="45"/>
  <c r="BF57" i="46" s="1"/>
  <c r="BD56" i="45"/>
  <c r="BF56" i="46" s="1"/>
  <c r="BD61" i="45"/>
  <c r="BF61" i="46" s="1"/>
  <c r="BD53" i="45"/>
  <c r="BF53" i="46" s="1"/>
  <c r="BD52" i="45"/>
  <c r="BF52" i="46" s="1"/>
  <c r="BD67" i="45"/>
  <c r="BF67" i="46" s="1"/>
  <c r="BD64" i="45"/>
  <c r="BF64" i="46" s="1"/>
  <c r="BD51" i="45"/>
  <c r="BF51" i="46" s="1"/>
  <c r="BD49" i="45"/>
  <c r="BF49" i="46" s="1"/>
  <c r="BD47" i="45"/>
  <c r="BF47" i="46" s="1"/>
  <c r="BD45" i="45"/>
  <c r="BF45" i="46" s="1"/>
  <c r="BD43" i="45"/>
  <c r="BF43" i="46" s="1"/>
  <c r="BD41" i="45"/>
  <c r="BF41" i="46" s="1"/>
  <c r="BD39" i="45"/>
  <c r="BF39" i="46" s="1"/>
  <c r="BD37" i="45"/>
  <c r="BF37" i="46" s="1"/>
  <c r="BD35" i="45"/>
  <c r="BF35" i="46" s="1"/>
  <c r="BD55" i="45"/>
  <c r="BF55" i="46" s="1"/>
  <c r="BD54" i="45"/>
  <c r="BF54" i="46" s="1"/>
  <c r="BD40" i="45"/>
  <c r="BF40" i="46" s="1"/>
  <c r="BD38" i="45"/>
  <c r="BF38" i="46" s="1"/>
  <c r="BD33" i="45"/>
  <c r="BF33" i="46" s="1"/>
  <c r="BD31" i="45"/>
  <c r="BF31" i="46" s="1"/>
  <c r="BD23" i="45"/>
  <c r="BF23" i="46" s="1"/>
  <c r="BD15" i="45"/>
  <c r="BF15" i="46" s="1"/>
  <c r="BD42" i="45"/>
  <c r="BF42" i="46" s="1"/>
  <c r="BD36" i="45"/>
  <c r="BF36" i="46" s="1"/>
  <c r="BD48" i="45"/>
  <c r="BF48" i="46" s="1"/>
  <c r="BD50" i="45"/>
  <c r="BF50" i="46" s="1"/>
  <c r="BD28" i="45"/>
  <c r="BF28" i="46" s="1"/>
  <c r="BD20" i="45"/>
  <c r="BF20" i="46" s="1"/>
  <c r="BD29" i="45"/>
  <c r="BF29" i="46" s="1"/>
  <c r="BD21" i="45"/>
  <c r="BF21" i="46" s="1"/>
  <c r="BD16" i="45"/>
  <c r="BF16" i="46" s="1"/>
  <c r="BD6" i="45"/>
  <c r="BF6" i="46" s="1"/>
  <c r="BD14" i="45"/>
  <c r="BF14" i="46" s="1"/>
  <c r="BD13" i="45"/>
  <c r="BF13" i="46" s="1"/>
  <c r="BD10" i="45"/>
  <c r="BF10" i="46" s="1"/>
  <c r="BD46" i="45"/>
  <c r="BF46" i="46" s="1"/>
  <c r="BD18" i="45"/>
  <c r="BF18" i="46" s="1"/>
  <c r="BD17" i="45"/>
  <c r="BF17" i="46" s="1"/>
  <c r="BD12" i="45"/>
  <c r="BF12" i="46" s="1"/>
  <c r="BD44" i="45"/>
  <c r="BF44" i="46" s="1"/>
  <c r="BD34" i="45"/>
  <c r="BF34" i="46" s="1"/>
  <c r="BD27" i="45"/>
  <c r="BF27" i="46" s="1"/>
  <c r="BD24" i="45"/>
  <c r="BF24" i="46" s="1"/>
  <c r="BD22" i="45"/>
  <c r="BF22" i="46" s="1"/>
  <c r="BD19" i="45"/>
  <c r="BF19" i="46" s="1"/>
  <c r="BD7" i="45"/>
  <c r="BF7" i="46" s="1"/>
  <c r="BD68" i="45"/>
  <c r="BF68" i="46" s="1"/>
  <c r="BD30" i="45"/>
  <c r="BF30" i="46" s="1"/>
  <c r="BD25" i="45"/>
  <c r="BF25" i="46" s="1"/>
  <c r="BD11" i="45"/>
  <c r="BF11" i="46" s="1"/>
  <c r="BD8" i="45"/>
  <c r="BF8" i="46" s="1"/>
  <c r="BD5" i="45"/>
  <c r="BF5" i="46" s="1"/>
  <c r="BD32" i="45"/>
  <c r="BF32" i="46" s="1"/>
  <c r="BD26" i="45"/>
  <c r="BF26" i="46" s="1"/>
  <c r="BD9" i="45"/>
  <c r="BF9" i="46" s="1"/>
  <c r="AP98" i="45"/>
  <c r="AQ98" i="45" s="1"/>
  <c r="AP96" i="45"/>
  <c r="AQ96" i="45" s="1"/>
  <c r="AP94" i="45"/>
  <c r="AQ94" i="45" s="1"/>
  <c r="AP87" i="45"/>
  <c r="AQ87" i="45" s="1"/>
  <c r="AP90" i="45"/>
  <c r="AQ90" i="45" s="1"/>
  <c r="AP93" i="45"/>
  <c r="AQ93" i="45" s="1"/>
  <c r="AP97" i="45"/>
  <c r="AQ97" i="45" s="1"/>
  <c r="AP86" i="45"/>
  <c r="AQ86" i="45" s="1"/>
  <c r="AP85" i="45"/>
  <c r="AQ85" i="45" s="1"/>
  <c r="AP92" i="45"/>
  <c r="AQ92" i="45" s="1"/>
  <c r="AP79" i="45"/>
  <c r="AQ79" i="45" s="1"/>
  <c r="AP68" i="45"/>
  <c r="AQ68" i="45" s="1"/>
  <c r="AP66" i="45"/>
  <c r="AQ66" i="45" s="1"/>
  <c r="AP64" i="45"/>
  <c r="AQ64" i="45" s="1"/>
  <c r="AP62" i="45"/>
  <c r="AQ62" i="45" s="1"/>
  <c r="AP95" i="45"/>
  <c r="AQ95" i="45" s="1"/>
  <c r="AP80" i="45"/>
  <c r="AQ80" i="45" s="1"/>
  <c r="AP91" i="45"/>
  <c r="AQ91" i="45" s="1"/>
  <c r="AP84" i="45"/>
  <c r="AQ84" i="45" s="1"/>
  <c r="AP89" i="45"/>
  <c r="AQ89" i="45" s="1"/>
  <c r="AP81" i="45"/>
  <c r="AQ81" i="45" s="1"/>
  <c r="AP82" i="45"/>
  <c r="AQ82" i="45" s="1"/>
  <c r="AP76" i="45"/>
  <c r="AQ76" i="45" s="1"/>
  <c r="AP75" i="45"/>
  <c r="AQ75" i="45" s="1"/>
  <c r="AP74" i="45"/>
  <c r="AQ74" i="45" s="1"/>
  <c r="AP73" i="45"/>
  <c r="AQ73" i="45" s="1"/>
  <c r="AP72" i="45"/>
  <c r="AQ72" i="45" s="1"/>
  <c r="AP67" i="45"/>
  <c r="AQ67" i="45" s="1"/>
  <c r="AP65" i="45"/>
  <c r="AQ65" i="45" s="1"/>
  <c r="AP63" i="45"/>
  <c r="AQ63" i="45" s="1"/>
  <c r="AP61" i="45"/>
  <c r="AQ61" i="45" s="1"/>
  <c r="AP88" i="45"/>
  <c r="AQ88" i="45" s="1"/>
  <c r="AP77" i="45"/>
  <c r="AQ77" i="45" s="1"/>
  <c r="AP71" i="45"/>
  <c r="AQ71" i="45" s="1"/>
  <c r="AP70" i="45"/>
  <c r="AQ70" i="45" s="1"/>
  <c r="AP57" i="45"/>
  <c r="AQ57" i="45" s="1"/>
  <c r="AP56" i="45"/>
  <c r="AQ56" i="45" s="1"/>
  <c r="AP55" i="45"/>
  <c r="AQ55" i="45" s="1"/>
  <c r="AP54" i="45"/>
  <c r="AQ54" i="45" s="1"/>
  <c r="AP51" i="45"/>
  <c r="AQ51" i="45" s="1"/>
  <c r="AP83" i="45"/>
  <c r="AQ83" i="45" s="1"/>
  <c r="AP60" i="45"/>
  <c r="AQ60" i="45" s="1"/>
  <c r="AP49" i="45"/>
  <c r="AQ49" i="45" s="1"/>
  <c r="AP44" i="45"/>
  <c r="AQ44" i="45" s="1"/>
  <c r="AP31" i="45"/>
  <c r="AQ31" i="45" s="1"/>
  <c r="AP23" i="45"/>
  <c r="AQ23" i="45" s="1"/>
  <c r="AP15" i="45"/>
  <c r="AQ15" i="45" s="1"/>
  <c r="AP52" i="45"/>
  <c r="AQ52" i="45" s="1"/>
  <c r="AP50" i="45"/>
  <c r="AQ50" i="45" s="1"/>
  <c r="AP34" i="45"/>
  <c r="AQ34" i="45" s="1"/>
  <c r="AP32" i="45"/>
  <c r="AQ32" i="45" s="1"/>
  <c r="AP58" i="45"/>
  <c r="AQ58" i="45" s="1"/>
  <c r="AP53" i="45"/>
  <c r="AQ53" i="45" s="1"/>
  <c r="AP45" i="45"/>
  <c r="AQ45" i="45" s="1"/>
  <c r="AP78" i="45"/>
  <c r="AQ78" i="45" s="1"/>
  <c r="AP59" i="45"/>
  <c r="AQ59" i="45" s="1"/>
  <c r="AP46" i="45"/>
  <c r="AQ46" i="45" s="1"/>
  <c r="AP47" i="45"/>
  <c r="AQ47" i="45" s="1"/>
  <c r="AP42" i="45"/>
  <c r="AQ42" i="45" s="1"/>
  <c r="AP37" i="45"/>
  <c r="AQ37" i="45" s="1"/>
  <c r="AP36" i="45"/>
  <c r="AQ36" i="45" s="1"/>
  <c r="AP33" i="45"/>
  <c r="AQ33" i="45" s="1"/>
  <c r="AP28" i="45"/>
  <c r="AQ28" i="45" s="1"/>
  <c r="AP20" i="45"/>
  <c r="AQ20" i="45" s="1"/>
  <c r="AP48" i="45"/>
  <c r="AQ48" i="45" s="1"/>
  <c r="AP35" i="45"/>
  <c r="AQ35" i="45" s="1"/>
  <c r="AP29" i="45"/>
  <c r="AQ29" i="45" s="1"/>
  <c r="AP21" i="45"/>
  <c r="AQ21" i="45" s="1"/>
  <c r="AP24" i="45"/>
  <c r="AQ24" i="45" s="1"/>
  <c r="AP14" i="45"/>
  <c r="AQ14" i="45" s="1"/>
  <c r="AP13" i="45"/>
  <c r="AQ13" i="45" s="1"/>
  <c r="AP69" i="45"/>
  <c r="AQ69" i="45" s="1"/>
  <c r="AP43" i="45"/>
  <c r="AQ43" i="45" s="1"/>
  <c r="AP30" i="45"/>
  <c r="AQ30" i="45" s="1"/>
  <c r="AP22" i="45"/>
  <c r="AQ22" i="45" s="1"/>
  <c r="AP18" i="45"/>
  <c r="AQ18" i="45" s="1"/>
  <c r="AP17" i="45"/>
  <c r="AQ17" i="45" s="1"/>
  <c r="AP12" i="45"/>
  <c r="AQ12" i="45" s="1"/>
  <c r="AP10" i="45"/>
  <c r="AQ10" i="45" s="1"/>
  <c r="AP27" i="45"/>
  <c r="AQ27" i="45" s="1"/>
  <c r="AP41" i="45"/>
  <c r="AQ41" i="45" s="1"/>
  <c r="AP39" i="45"/>
  <c r="AQ39" i="45" s="1"/>
  <c r="AP38" i="45"/>
  <c r="AQ38" i="45" s="1"/>
  <c r="AP19" i="45"/>
  <c r="AQ19" i="45" s="1"/>
  <c r="AP7" i="45"/>
  <c r="AQ7" i="45" s="1"/>
  <c r="AP5" i="45"/>
  <c r="AQ5" i="45" s="1"/>
  <c r="AP40" i="45"/>
  <c r="AQ40" i="45" s="1"/>
  <c r="AP25" i="45"/>
  <c r="AQ25" i="45" s="1"/>
  <c r="AP11" i="45"/>
  <c r="AQ11" i="45" s="1"/>
  <c r="AP8" i="45"/>
  <c r="AQ8" i="45" s="1"/>
  <c r="AP26" i="45"/>
  <c r="AQ26" i="45" s="1"/>
  <c r="AP16" i="45"/>
  <c r="AQ16" i="45" s="1"/>
  <c r="AP9" i="45"/>
  <c r="AQ9" i="45" s="1"/>
  <c r="AP6" i="45"/>
  <c r="AQ6" i="45" s="1"/>
  <c r="AP98" i="44"/>
  <c r="AQ98" i="44" s="1"/>
  <c r="AP90" i="44"/>
  <c r="AQ90" i="44" s="1"/>
  <c r="AP95" i="44"/>
  <c r="AQ95" i="44" s="1"/>
  <c r="AP85" i="44"/>
  <c r="AQ85" i="44" s="1"/>
  <c r="AP94" i="44"/>
  <c r="AQ94" i="44" s="1"/>
  <c r="AP88" i="44"/>
  <c r="AQ88" i="44" s="1"/>
  <c r="AP82" i="44"/>
  <c r="AQ82" i="44" s="1"/>
  <c r="AP80" i="44"/>
  <c r="AQ80" i="44" s="1"/>
  <c r="AP78" i="44"/>
  <c r="AQ78" i="44" s="1"/>
  <c r="AP93" i="44"/>
  <c r="AQ93" i="44" s="1"/>
  <c r="AP86" i="44"/>
  <c r="AQ86" i="44" s="1"/>
  <c r="AP97" i="44"/>
  <c r="AQ97" i="44" s="1"/>
  <c r="AP84" i="44"/>
  <c r="AQ84" i="44" s="1"/>
  <c r="AP92" i="44"/>
  <c r="AQ92" i="44" s="1"/>
  <c r="AP83" i="44"/>
  <c r="AQ83" i="44" s="1"/>
  <c r="AP74" i="44"/>
  <c r="AQ74" i="44" s="1"/>
  <c r="AP69" i="44"/>
  <c r="AQ69" i="44" s="1"/>
  <c r="AP89" i="44"/>
  <c r="AQ89" i="44" s="1"/>
  <c r="AP72" i="44"/>
  <c r="AQ72" i="44" s="1"/>
  <c r="AP63" i="44"/>
  <c r="AQ63" i="44" s="1"/>
  <c r="AP61" i="44"/>
  <c r="AQ61" i="44" s="1"/>
  <c r="AP79" i="44"/>
  <c r="AQ79" i="44" s="1"/>
  <c r="AP67" i="44"/>
  <c r="AQ67" i="44" s="1"/>
  <c r="AP66" i="44"/>
  <c r="AQ66" i="44" s="1"/>
  <c r="AP87" i="44"/>
  <c r="AQ87" i="44" s="1"/>
  <c r="AP77" i="44"/>
  <c r="AQ77" i="44" s="1"/>
  <c r="AP70" i="44"/>
  <c r="AQ70" i="44" s="1"/>
  <c r="AP65" i="44"/>
  <c r="AQ65" i="44" s="1"/>
  <c r="AP75" i="44"/>
  <c r="AQ75" i="44" s="1"/>
  <c r="AP91" i="44"/>
  <c r="AQ91" i="44" s="1"/>
  <c r="AP71" i="44"/>
  <c r="AQ71" i="44" s="1"/>
  <c r="AP60" i="44"/>
  <c r="AQ60" i="44" s="1"/>
  <c r="AP48" i="44"/>
  <c r="AQ48" i="44" s="1"/>
  <c r="AP47" i="44"/>
  <c r="AQ47" i="44" s="1"/>
  <c r="AP57" i="44"/>
  <c r="AQ57" i="44" s="1"/>
  <c r="AP52" i="44"/>
  <c r="AQ52" i="44" s="1"/>
  <c r="AP30" i="44"/>
  <c r="AQ30" i="44" s="1"/>
  <c r="AP96" i="44"/>
  <c r="AQ96" i="44" s="1"/>
  <c r="AP81" i="44"/>
  <c r="AQ81" i="44" s="1"/>
  <c r="AP31" i="44"/>
  <c r="AQ31" i="44" s="1"/>
  <c r="AP58" i="44"/>
  <c r="AQ58" i="44" s="1"/>
  <c r="AP53" i="44"/>
  <c r="AQ53" i="44" s="1"/>
  <c r="AP46" i="44"/>
  <c r="AQ46" i="44" s="1"/>
  <c r="AP44" i="44"/>
  <c r="AQ44" i="44" s="1"/>
  <c r="AP42" i="44"/>
  <c r="AQ42" i="44" s="1"/>
  <c r="AP40" i="44"/>
  <c r="AQ40" i="44" s="1"/>
  <c r="AP38" i="44"/>
  <c r="AQ38" i="44" s="1"/>
  <c r="AP36" i="44"/>
  <c r="AQ36" i="44" s="1"/>
  <c r="AP34" i="44"/>
  <c r="AQ34" i="44" s="1"/>
  <c r="AP32" i="44"/>
  <c r="AQ32" i="44" s="1"/>
  <c r="AP68" i="44"/>
  <c r="AQ68" i="44" s="1"/>
  <c r="AP64" i="44"/>
  <c r="AQ64" i="44" s="1"/>
  <c r="AP59" i="44"/>
  <c r="AQ59" i="44" s="1"/>
  <c r="AP51" i="44"/>
  <c r="AQ51" i="44" s="1"/>
  <c r="AP27" i="44"/>
  <c r="AQ27" i="44" s="1"/>
  <c r="AP54" i="44"/>
  <c r="AQ54" i="44" s="1"/>
  <c r="AP35" i="44"/>
  <c r="AQ35" i="44" s="1"/>
  <c r="AP19" i="44"/>
  <c r="AQ19" i="44" s="1"/>
  <c r="AP11" i="44"/>
  <c r="AQ11" i="44" s="1"/>
  <c r="AP39" i="44"/>
  <c r="AQ39" i="44" s="1"/>
  <c r="AP20" i="44"/>
  <c r="AQ20" i="44" s="1"/>
  <c r="AP12" i="44"/>
  <c r="AQ12" i="44" s="1"/>
  <c r="AP56" i="44"/>
  <c r="AQ56" i="44" s="1"/>
  <c r="AP62" i="44"/>
  <c r="AQ62" i="44" s="1"/>
  <c r="AP21" i="44"/>
  <c r="AQ21" i="44" s="1"/>
  <c r="AP13" i="44"/>
  <c r="AQ13" i="44" s="1"/>
  <c r="AP17" i="44"/>
  <c r="AQ17" i="44" s="1"/>
  <c r="AP37" i="44"/>
  <c r="AQ37" i="44" s="1"/>
  <c r="AP73" i="44"/>
  <c r="AQ73" i="44" s="1"/>
  <c r="AP55" i="44"/>
  <c r="AQ55" i="44" s="1"/>
  <c r="AP45" i="44"/>
  <c r="AQ45" i="44" s="1"/>
  <c r="AP33" i="44"/>
  <c r="AQ33" i="44" s="1"/>
  <c r="AP29" i="44"/>
  <c r="AQ29" i="44" s="1"/>
  <c r="AP28" i="44"/>
  <c r="AQ28" i="44" s="1"/>
  <c r="AP26" i="44"/>
  <c r="AQ26" i="44" s="1"/>
  <c r="AP22" i="44"/>
  <c r="AQ22" i="44" s="1"/>
  <c r="AP14" i="44"/>
  <c r="AQ14" i="44" s="1"/>
  <c r="AP6" i="44"/>
  <c r="AQ6" i="44" s="1"/>
  <c r="AP25" i="44"/>
  <c r="AQ25" i="44" s="1"/>
  <c r="AP50" i="44"/>
  <c r="AQ50" i="44" s="1"/>
  <c r="AP49" i="44"/>
  <c r="AQ49" i="44" s="1"/>
  <c r="AP43" i="44"/>
  <c r="AQ43" i="44" s="1"/>
  <c r="AP23" i="44"/>
  <c r="AQ23" i="44" s="1"/>
  <c r="AP15" i="44"/>
  <c r="AQ15" i="44" s="1"/>
  <c r="AP7" i="44"/>
  <c r="AQ7" i="44" s="1"/>
  <c r="AP5" i="44"/>
  <c r="AQ5" i="44" s="1"/>
  <c r="AP41" i="44"/>
  <c r="AQ41" i="44" s="1"/>
  <c r="AP24" i="44"/>
  <c r="AQ24" i="44" s="1"/>
  <c r="AP16" i="44"/>
  <c r="AQ16" i="44" s="1"/>
  <c r="AP8" i="44"/>
  <c r="AQ8" i="44" s="1"/>
  <c r="AP9" i="44"/>
  <c r="AQ9" i="44" s="1"/>
  <c r="AP76" i="44"/>
  <c r="AQ76" i="44" s="1"/>
  <c r="AP18" i="44"/>
  <c r="AQ18" i="44" s="1"/>
  <c r="AP10" i="44"/>
  <c r="AQ10" i="44" s="1"/>
  <c r="BD103" i="44"/>
  <c r="BF103" i="45" s="1"/>
  <c r="BD101" i="44"/>
  <c r="BF101" i="45" s="1"/>
  <c r="BD99" i="44"/>
  <c r="BF99" i="45" s="1"/>
  <c r="BD97" i="44"/>
  <c r="BF97" i="45" s="1"/>
  <c r="BD95" i="44"/>
  <c r="BF95" i="45" s="1"/>
  <c r="BD93" i="44"/>
  <c r="BF93" i="45" s="1"/>
  <c r="BD91" i="44"/>
  <c r="BF91" i="45" s="1"/>
  <c r="BD89" i="44"/>
  <c r="BF89" i="45" s="1"/>
  <c r="BD87" i="44"/>
  <c r="BF87" i="45" s="1"/>
  <c r="BD85" i="44"/>
  <c r="BF85" i="45" s="1"/>
  <c r="BD83" i="44"/>
  <c r="BF83" i="45" s="1"/>
  <c r="BD104" i="44"/>
  <c r="BF104" i="45" s="1"/>
  <c r="BD102" i="44"/>
  <c r="BF102" i="45" s="1"/>
  <c r="BD100" i="44"/>
  <c r="BF100" i="45" s="1"/>
  <c r="BD98" i="44"/>
  <c r="BF98" i="45" s="1"/>
  <c r="BD96" i="44"/>
  <c r="BF96" i="45" s="1"/>
  <c r="BD94" i="44"/>
  <c r="BF94" i="45" s="1"/>
  <c r="BD92" i="44"/>
  <c r="BF92" i="45" s="1"/>
  <c r="BD90" i="44"/>
  <c r="BF90" i="45" s="1"/>
  <c r="BD88" i="44"/>
  <c r="BF88" i="45" s="1"/>
  <c r="BD86" i="44"/>
  <c r="BF86" i="45" s="1"/>
  <c r="BD84" i="44"/>
  <c r="BF84" i="45" s="1"/>
  <c r="BD81" i="44"/>
  <c r="BF81" i="45" s="1"/>
  <c r="BD79" i="44"/>
  <c r="BF79" i="45" s="1"/>
  <c r="BD77" i="44"/>
  <c r="BF77" i="45" s="1"/>
  <c r="BD75" i="44"/>
  <c r="BF75" i="45" s="1"/>
  <c r="BD73" i="44"/>
  <c r="BF73" i="45" s="1"/>
  <c r="BD71" i="44"/>
  <c r="BF71" i="45" s="1"/>
  <c r="BD69" i="44"/>
  <c r="BF69" i="45" s="1"/>
  <c r="BD67" i="44"/>
  <c r="BF67" i="45" s="1"/>
  <c r="BD65" i="44"/>
  <c r="BF65" i="45" s="1"/>
  <c r="BD82" i="44"/>
  <c r="BF82" i="45" s="1"/>
  <c r="BD80" i="44"/>
  <c r="BF80" i="45" s="1"/>
  <c r="BD78" i="44"/>
  <c r="BF78" i="45" s="1"/>
  <c r="BD76" i="44"/>
  <c r="BF76" i="45" s="1"/>
  <c r="BD74" i="44"/>
  <c r="BF74" i="45" s="1"/>
  <c r="BD72" i="44"/>
  <c r="BF72" i="45" s="1"/>
  <c r="BD70" i="44"/>
  <c r="BF70" i="45" s="1"/>
  <c r="BD68" i="44"/>
  <c r="BF68" i="45" s="1"/>
  <c r="BD64" i="44"/>
  <c r="BF64" i="45" s="1"/>
  <c r="BD62" i="44"/>
  <c r="BF62" i="45" s="1"/>
  <c r="BD60" i="44"/>
  <c r="BF60" i="45" s="1"/>
  <c r="BD58" i="44"/>
  <c r="BF58" i="45" s="1"/>
  <c r="BD56" i="44"/>
  <c r="BF56" i="45" s="1"/>
  <c r="BD54" i="44"/>
  <c r="BF54" i="45" s="1"/>
  <c r="BD52" i="44"/>
  <c r="BF52" i="45" s="1"/>
  <c r="BD50" i="44"/>
  <c r="BF50" i="45" s="1"/>
  <c r="BD48" i="44"/>
  <c r="BF48" i="45" s="1"/>
  <c r="BD63" i="44"/>
  <c r="BF63" i="45" s="1"/>
  <c r="BD61" i="44"/>
  <c r="BF61" i="45" s="1"/>
  <c r="BD59" i="44"/>
  <c r="BF59" i="45" s="1"/>
  <c r="BD57" i="44"/>
  <c r="BF57" i="45" s="1"/>
  <c r="BD55" i="44"/>
  <c r="BF55" i="45" s="1"/>
  <c r="BD66" i="44"/>
  <c r="BF66" i="45" s="1"/>
  <c r="BD30" i="44"/>
  <c r="BF30" i="45" s="1"/>
  <c r="BD51" i="44"/>
  <c r="BF51" i="45" s="1"/>
  <c r="BD45" i="44"/>
  <c r="BF45" i="45" s="1"/>
  <c r="BD43" i="44"/>
  <c r="BF43" i="45" s="1"/>
  <c r="BD41" i="44"/>
  <c r="BF41" i="45" s="1"/>
  <c r="BD39" i="44"/>
  <c r="BF39" i="45" s="1"/>
  <c r="BD37" i="44"/>
  <c r="BF37" i="45" s="1"/>
  <c r="BD35" i="44"/>
  <c r="BF35" i="45" s="1"/>
  <c r="BD33" i="44"/>
  <c r="BF33" i="45" s="1"/>
  <c r="BD31" i="44"/>
  <c r="BF31" i="45" s="1"/>
  <c r="BD49" i="44"/>
  <c r="BF49" i="45" s="1"/>
  <c r="BD47" i="44"/>
  <c r="BF47" i="45" s="1"/>
  <c r="BD46" i="44"/>
  <c r="BF46" i="45" s="1"/>
  <c r="BD44" i="44"/>
  <c r="BF44" i="45" s="1"/>
  <c r="BD42" i="44"/>
  <c r="BF42" i="45" s="1"/>
  <c r="BD40" i="44"/>
  <c r="BF40" i="45" s="1"/>
  <c r="BD38" i="44"/>
  <c r="BF38" i="45" s="1"/>
  <c r="BD36" i="44"/>
  <c r="BF36" i="45" s="1"/>
  <c r="BD34" i="44"/>
  <c r="BF34" i="45" s="1"/>
  <c r="BD32" i="44"/>
  <c r="BF32" i="45" s="1"/>
  <c r="BD27" i="44"/>
  <c r="BF27" i="45" s="1"/>
  <c r="BD19" i="44"/>
  <c r="BF19" i="45" s="1"/>
  <c r="BD11" i="44"/>
  <c r="BF11" i="45" s="1"/>
  <c r="BD20" i="44"/>
  <c r="BF20" i="45" s="1"/>
  <c r="BD12" i="44"/>
  <c r="BF12" i="45" s="1"/>
  <c r="BD17" i="44"/>
  <c r="BF17" i="45" s="1"/>
  <c r="BD18" i="44"/>
  <c r="BF18" i="45" s="1"/>
  <c r="BD21" i="44"/>
  <c r="BF21" i="45" s="1"/>
  <c r="BD13" i="44"/>
  <c r="BF13" i="45" s="1"/>
  <c r="BD9" i="44"/>
  <c r="BF9" i="45" s="1"/>
  <c r="BD22" i="44"/>
  <c r="BF22" i="45" s="1"/>
  <c r="BD14" i="44"/>
  <c r="BF14" i="45" s="1"/>
  <c r="BD6" i="44"/>
  <c r="BF6" i="45" s="1"/>
  <c r="BD10" i="44"/>
  <c r="BF10" i="45" s="1"/>
  <c r="BD53" i="44"/>
  <c r="BF53" i="45" s="1"/>
  <c r="BD29" i="44"/>
  <c r="BF29" i="45" s="1"/>
  <c r="BD28" i="44"/>
  <c r="BF28" i="45" s="1"/>
  <c r="BD26" i="44"/>
  <c r="BF26" i="45" s="1"/>
  <c r="BD23" i="44"/>
  <c r="BF23" i="45" s="1"/>
  <c r="BD15" i="44"/>
  <c r="BF15" i="45" s="1"/>
  <c r="BD7" i="44"/>
  <c r="BF7" i="45" s="1"/>
  <c r="BD24" i="44"/>
  <c r="BF24" i="45" s="1"/>
  <c r="BD16" i="44"/>
  <c r="BF16" i="45" s="1"/>
  <c r="BD8" i="44"/>
  <c r="BF8" i="45" s="1"/>
  <c r="BD5" i="44"/>
  <c r="BF5" i="45" s="1"/>
  <c r="BD25" i="44"/>
  <c r="BF25" i="45" s="1"/>
  <c r="BD4" i="43"/>
  <c r="BD4" i="42"/>
  <c r="BD103" i="41"/>
  <c r="BF103" i="42" s="1"/>
  <c r="BD101" i="41"/>
  <c r="BF101" i="42" s="1"/>
  <c r="BD99" i="41"/>
  <c r="BF99" i="42" s="1"/>
  <c r="BD97" i="41"/>
  <c r="BF97" i="42" s="1"/>
  <c r="BD95" i="41"/>
  <c r="BF95" i="42" s="1"/>
  <c r="BD93" i="41"/>
  <c r="BF93" i="42" s="1"/>
  <c r="BD91" i="41"/>
  <c r="BF91" i="42" s="1"/>
  <c r="BD89" i="41"/>
  <c r="BF89" i="42" s="1"/>
  <c r="BD87" i="41"/>
  <c r="BF87" i="42" s="1"/>
  <c r="BD85" i="41"/>
  <c r="BF85" i="42" s="1"/>
  <c r="BD83" i="41"/>
  <c r="BF83" i="42" s="1"/>
  <c r="BD81" i="41"/>
  <c r="BF81" i="42" s="1"/>
  <c r="BD79" i="41"/>
  <c r="BF79" i="42" s="1"/>
  <c r="BD77" i="41"/>
  <c r="BF77" i="42" s="1"/>
  <c r="BD104" i="41"/>
  <c r="BF104" i="42" s="1"/>
  <c r="BD102" i="41"/>
  <c r="BF102" i="42" s="1"/>
  <c r="BD100" i="41"/>
  <c r="BF100" i="42" s="1"/>
  <c r="BD98" i="41"/>
  <c r="BF98" i="42" s="1"/>
  <c r="BD96" i="41"/>
  <c r="BF96" i="42" s="1"/>
  <c r="BD86" i="41"/>
  <c r="BF86" i="42" s="1"/>
  <c r="BD82" i="41"/>
  <c r="BF82" i="42" s="1"/>
  <c r="BD75" i="41"/>
  <c r="BF75" i="42" s="1"/>
  <c r="BD73" i="41"/>
  <c r="BF73" i="42" s="1"/>
  <c r="BD71" i="41"/>
  <c r="BF71" i="42" s="1"/>
  <c r="BD88" i="41"/>
  <c r="BF88" i="42" s="1"/>
  <c r="BD80" i="41"/>
  <c r="BF80" i="42" s="1"/>
  <c r="BD78" i="41"/>
  <c r="BF78" i="42" s="1"/>
  <c r="BD94" i="41"/>
  <c r="BF94" i="42" s="1"/>
  <c r="BD90" i="41"/>
  <c r="BF90" i="42" s="1"/>
  <c r="BD76" i="41"/>
  <c r="BF76" i="42" s="1"/>
  <c r="BD74" i="41"/>
  <c r="BF74" i="42" s="1"/>
  <c r="BD72" i="41"/>
  <c r="BF72" i="42" s="1"/>
  <c r="BD70" i="41"/>
  <c r="BF70" i="42" s="1"/>
  <c r="BD68" i="41"/>
  <c r="BF68" i="42" s="1"/>
  <c r="BD66" i="41"/>
  <c r="BF66" i="42" s="1"/>
  <c r="BD64" i="41"/>
  <c r="BF64" i="42" s="1"/>
  <c r="BD62" i="41"/>
  <c r="BF62" i="42" s="1"/>
  <c r="BD92" i="41"/>
  <c r="BF92" i="42" s="1"/>
  <c r="BD67" i="41"/>
  <c r="BF67" i="42" s="1"/>
  <c r="BD59" i="41"/>
  <c r="BF59" i="42" s="1"/>
  <c r="BD57" i="41"/>
  <c r="BF57" i="42" s="1"/>
  <c r="BD55" i="41"/>
  <c r="BF55" i="42" s="1"/>
  <c r="BD53" i="41"/>
  <c r="BF53" i="42" s="1"/>
  <c r="BD51" i="41"/>
  <c r="BF51" i="42" s="1"/>
  <c r="BD49" i="41"/>
  <c r="BF49" i="42" s="1"/>
  <c r="BD47" i="41"/>
  <c r="BF47" i="42" s="1"/>
  <c r="BD45" i="41"/>
  <c r="BF45" i="42" s="1"/>
  <c r="BD65" i="41"/>
  <c r="BF65" i="42" s="1"/>
  <c r="BD63" i="41"/>
  <c r="BF63" i="42" s="1"/>
  <c r="BD61" i="41"/>
  <c r="BF61" i="42" s="1"/>
  <c r="BD60" i="41"/>
  <c r="BF60" i="42" s="1"/>
  <c r="BD46" i="41"/>
  <c r="BF46" i="42" s="1"/>
  <c r="BD54" i="41"/>
  <c r="BF54" i="42" s="1"/>
  <c r="BD44" i="41"/>
  <c r="BF44" i="42" s="1"/>
  <c r="BD42" i="41"/>
  <c r="BF42" i="42" s="1"/>
  <c r="BD40" i="41"/>
  <c r="BF40" i="42" s="1"/>
  <c r="BD38" i="41"/>
  <c r="BF38" i="42" s="1"/>
  <c r="BD36" i="41"/>
  <c r="BF36" i="42" s="1"/>
  <c r="BD34" i="41"/>
  <c r="BF34" i="42" s="1"/>
  <c r="BD32" i="41"/>
  <c r="BF32" i="42" s="1"/>
  <c r="BD84" i="41"/>
  <c r="BF84" i="42" s="1"/>
  <c r="BD69" i="41"/>
  <c r="BF69" i="42" s="1"/>
  <c r="BD58" i="41"/>
  <c r="BF58" i="42" s="1"/>
  <c r="BD56" i="41"/>
  <c r="BF56" i="42" s="1"/>
  <c r="BD30" i="41"/>
  <c r="BF30" i="42" s="1"/>
  <c r="BD43" i="41"/>
  <c r="BF43" i="42" s="1"/>
  <c r="BD41" i="41"/>
  <c r="BF41" i="42" s="1"/>
  <c r="BD39" i="41"/>
  <c r="BF39" i="42" s="1"/>
  <c r="BD37" i="41"/>
  <c r="BF37" i="42" s="1"/>
  <c r="BD35" i="41"/>
  <c r="BF35" i="42" s="1"/>
  <c r="BD33" i="41"/>
  <c r="BF33" i="42" s="1"/>
  <c r="BD31" i="41"/>
  <c r="BF31" i="42" s="1"/>
  <c r="BD29" i="41"/>
  <c r="BF29" i="42" s="1"/>
  <c r="BD27" i="41"/>
  <c r="BF27" i="42" s="1"/>
  <c r="BD24" i="41"/>
  <c r="BF24" i="42" s="1"/>
  <c r="BD16" i="41"/>
  <c r="BF16" i="42" s="1"/>
  <c r="BD8" i="41"/>
  <c r="BF8" i="42" s="1"/>
  <c r="BD5" i="41"/>
  <c r="BF5" i="42" s="1"/>
  <c r="BD25" i="41"/>
  <c r="BF25" i="42" s="1"/>
  <c r="BD17" i="41"/>
  <c r="BF17" i="42" s="1"/>
  <c r="BD9" i="41"/>
  <c r="BF9" i="42" s="1"/>
  <c r="BD48" i="41"/>
  <c r="BF48" i="42" s="1"/>
  <c r="BD18" i="41"/>
  <c r="BF18" i="42" s="1"/>
  <c r="BD10" i="41"/>
  <c r="BF10" i="42" s="1"/>
  <c r="BD23" i="41"/>
  <c r="BF23" i="42" s="1"/>
  <c r="BD15" i="41"/>
  <c r="BF15" i="42" s="1"/>
  <c r="BD52" i="41"/>
  <c r="BF52" i="42" s="1"/>
  <c r="BD50" i="41"/>
  <c r="BF50" i="42" s="1"/>
  <c r="BD19" i="41"/>
  <c r="BF19" i="42" s="1"/>
  <c r="BD11" i="41"/>
  <c r="BF11" i="42" s="1"/>
  <c r="BD20" i="41"/>
  <c r="BF20" i="42" s="1"/>
  <c r="BD12" i="41"/>
  <c r="BF12" i="42" s="1"/>
  <c r="BD28" i="41"/>
  <c r="BF28" i="42" s="1"/>
  <c r="BD21" i="41"/>
  <c r="BF21" i="42" s="1"/>
  <c r="BD13" i="41"/>
  <c r="BF13" i="42" s="1"/>
  <c r="BD26" i="41"/>
  <c r="BF26" i="42" s="1"/>
  <c r="BD22" i="41"/>
  <c r="BF22" i="42" s="1"/>
  <c r="BD14" i="41"/>
  <c r="BF14" i="42" s="1"/>
  <c r="BD6" i="41"/>
  <c r="BF6" i="42" s="1"/>
  <c r="BD7" i="41"/>
  <c r="BF7" i="42" s="1"/>
  <c r="AP98" i="41"/>
  <c r="AQ98" i="41" s="1"/>
  <c r="AP96" i="41"/>
  <c r="AQ96" i="41" s="1"/>
  <c r="AP94" i="41"/>
  <c r="AQ94" i="41" s="1"/>
  <c r="AP92" i="41"/>
  <c r="AQ92" i="41" s="1"/>
  <c r="AP90" i="41"/>
  <c r="AQ90" i="41" s="1"/>
  <c r="AP88" i="41"/>
  <c r="AQ88" i="41" s="1"/>
  <c r="AP86" i="41"/>
  <c r="AQ86" i="41" s="1"/>
  <c r="AP97" i="41"/>
  <c r="AQ97" i="41" s="1"/>
  <c r="AP87" i="41"/>
  <c r="AQ87" i="41" s="1"/>
  <c r="AP76" i="41"/>
  <c r="AQ76" i="41" s="1"/>
  <c r="AP74" i="41"/>
  <c r="AQ74" i="41" s="1"/>
  <c r="AP72" i="41"/>
  <c r="AQ72" i="41" s="1"/>
  <c r="AP70" i="41"/>
  <c r="AQ70" i="41" s="1"/>
  <c r="AP95" i="41"/>
  <c r="AQ95" i="41" s="1"/>
  <c r="AP89" i="41"/>
  <c r="AQ89" i="41" s="1"/>
  <c r="AP85" i="41"/>
  <c r="AQ85" i="41" s="1"/>
  <c r="AP84" i="41"/>
  <c r="AQ84" i="41" s="1"/>
  <c r="AP93" i="41"/>
  <c r="AQ93" i="41" s="1"/>
  <c r="AP83" i="41"/>
  <c r="AQ83" i="41" s="1"/>
  <c r="AP82" i="41"/>
  <c r="AQ82" i="41" s="1"/>
  <c r="AP91" i="41"/>
  <c r="AQ91" i="41" s="1"/>
  <c r="AP81" i="41"/>
  <c r="AQ81" i="41" s="1"/>
  <c r="AP80" i="41"/>
  <c r="AQ80" i="41" s="1"/>
  <c r="AP75" i="41"/>
  <c r="AQ75" i="41" s="1"/>
  <c r="AP78" i="41"/>
  <c r="AQ78" i="41" s="1"/>
  <c r="AP60" i="41"/>
  <c r="AQ60" i="41" s="1"/>
  <c r="AP58" i="41"/>
  <c r="AQ58" i="41" s="1"/>
  <c r="AP56" i="41"/>
  <c r="AQ56" i="41" s="1"/>
  <c r="AP54" i="41"/>
  <c r="AQ54" i="41" s="1"/>
  <c r="AP52" i="41"/>
  <c r="AQ52" i="41" s="1"/>
  <c r="AP73" i="41"/>
  <c r="AQ73" i="41" s="1"/>
  <c r="AP69" i="41"/>
  <c r="AQ69" i="41" s="1"/>
  <c r="AP71" i="41"/>
  <c r="AQ71" i="41" s="1"/>
  <c r="AP68" i="41"/>
  <c r="AQ68" i="41" s="1"/>
  <c r="AP67" i="41"/>
  <c r="AQ67" i="41" s="1"/>
  <c r="AP79" i="41"/>
  <c r="AQ79" i="41" s="1"/>
  <c r="AP77" i="41"/>
  <c r="AQ77" i="41" s="1"/>
  <c r="AP66" i="41"/>
  <c r="AQ66" i="41" s="1"/>
  <c r="AP65" i="41"/>
  <c r="AQ65" i="41" s="1"/>
  <c r="AP59" i="41"/>
  <c r="AQ59" i="41" s="1"/>
  <c r="AP57" i="41"/>
  <c r="AQ57" i="41" s="1"/>
  <c r="AP64" i="41"/>
  <c r="AQ64" i="41" s="1"/>
  <c r="AP63" i="41"/>
  <c r="AQ63" i="41" s="1"/>
  <c r="AP51" i="41"/>
  <c r="AQ51" i="41" s="1"/>
  <c r="AP50" i="41"/>
  <c r="AQ50" i="41" s="1"/>
  <c r="AP43" i="41"/>
  <c r="AQ43" i="41" s="1"/>
  <c r="AP41" i="41"/>
  <c r="AQ41" i="41" s="1"/>
  <c r="AP39" i="41"/>
  <c r="AQ39" i="41" s="1"/>
  <c r="AP37" i="41"/>
  <c r="AQ37" i="41" s="1"/>
  <c r="AP35" i="41"/>
  <c r="AQ35" i="41" s="1"/>
  <c r="AP33" i="41"/>
  <c r="AQ33" i="41" s="1"/>
  <c r="AP62" i="41"/>
  <c r="AQ62" i="41" s="1"/>
  <c r="AP53" i="41"/>
  <c r="AQ53" i="41" s="1"/>
  <c r="AP49" i="41"/>
  <c r="AQ49" i="41" s="1"/>
  <c r="AP48" i="41"/>
  <c r="AQ48" i="41" s="1"/>
  <c r="AP47" i="41"/>
  <c r="AQ47" i="41" s="1"/>
  <c r="AP46" i="41"/>
  <c r="AQ46" i="41" s="1"/>
  <c r="AP30" i="41"/>
  <c r="AQ30" i="41" s="1"/>
  <c r="AP61" i="41"/>
  <c r="AQ61" i="41" s="1"/>
  <c r="AP45" i="41"/>
  <c r="AQ45" i="41" s="1"/>
  <c r="AP31" i="41"/>
  <c r="AQ31" i="41" s="1"/>
  <c r="AP40" i="41"/>
  <c r="AQ40" i="41" s="1"/>
  <c r="AP29" i="41"/>
  <c r="AQ29" i="41" s="1"/>
  <c r="AP27" i="41"/>
  <c r="AQ27" i="41" s="1"/>
  <c r="AP24" i="41"/>
  <c r="AQ24" i="41" s="1"/>
  <c r="AP16" i="41"/>
  <c r="AQ16" i="41" s="1"/>
  <c r="AP8" i="41"/>
  <c r="AQ8" i="41" s="1"/>
  <c r="AP42" i="41"/>
  <c r="AQ42" i="41" s="1"/>
  <c r="AP25" i="41"/>
  <c r="AQ25" i="41" s="1"/>
  <c r="AP17" i="41"/>
  <c r="AQ17" i="41" s="1"/>
  <c r="AP9" i="41"/>
  <c r="AQ9" i="41" s="1"/>
  <c r="AP6" i="41"/>
  <c r="AQ6" i="41" s="1"/>
  <c r="AP55" i="41"/>
  <c r="AQ55" i="41" s="1"/>
  <c r="AP44" i="41"/>
  <c r="AQ44" i="41" s="1"/>
  <c r="AP18" i="41"/>
  <c r="AQ18" i="41" s="1"/>
  <c r="AP10" i="41"/>
  <c r="AQ10" i="41" s="1"/>
  <c r="AP38" i="41"/>
  <c r="AQ38" i="41" s="1"/>
  <c r="AP15" i="41"/>
  <c r="AQ15" i="41" s="1"/>
  <c r="AP19" i="41"/>
  <c r="AQ19" i="41" s="1"/>
  <c r="AP11" i="41"/>
  <c r="AQ11" i="41" s="1"/>
  <c r="AP7" i="41"/>
  <c r="AQ7" i="41" s="1"/>
  <c r="AP5" i="41"/>
  <c r="AQ5" i="41" s="1"/>
  <c r="AQ4" i="41" s="1"/>
  <c r="AQ3" i="41" s="1"/>
  <c r="AP20" i="41"/>
  <c r="AQ20" i="41" s="1"/>
  <c r="AP12" i="41"/>
  <c r="AQ12" i="41" s="1"/>
  <c r="AP34" i="41"/>
  <c r="AQ34" i="41" s="1"/>
  <c r="AP28" i="41"/>
  <c r="AQ28" i="41" s="1"/>
  <c r="AP21" i="41"/>
  <c r="AQ21" i="41" s="1"/>
  <c r="AP13" i="41"/>
  <c r="AQ13" i="41" s="1"/>
  <c r="AP23" i="41"/>
  <c r="AQ23" i="41" s="1"/>
  <c r="AP36" i="41"/>
  <c r="AQ36" i="41" s="1"/>
  <c r="AP32" i="41"/>
  <c r="AQ32" i="41" s="1"/>
  <c r="AP26" i="41"/>
  <c r="AQ26" i="41" s="1"/>
  <c r="AP22" i="41"/>
  <c r="AQ22" i="41" s="1"/>
  <c r="AP14" i="41"/>
  <c r="AQ14" i="41" s="1"/>
  <c r="BD4" i="40"/>
  <c r="BD103" i="39"/>
  <c r="BF103" i="40" s="1"/>
  <c r="BD101" i="39"/>
  <c r="BF101" i="40" s="1"/>
  <c r="BD99" i="39"/>
  <c r="BF99" i="40" s="1"/>
  <c r="BD97" i="39"/>
  <c r="BF97" i="40" s="1"/>
  <c r="BD95" i="39"/>
  <c r="BF95" i="40" s="1"/>
  <c r="BD93" i="39"/>
  <c r="BF93" i="40" s="1"/>
  <c r="BD91" i="39"/>
  <c r="BF91" i="40" s="1"/>
  <c r="BD89" i="39"/>
  <c r="BF89" i="40" s="1"/>
  <c r="BD87" i="39"/>
  <c r="BF87" i="40" s="1"/>
  <c r="BD85" i="39"/>
  <c r="BF85" i="40" s="1"/>
  <c r="BD83" i="39"/>
  <c r="BF83" i="40" s="1"/>
  <c r="BD81" i="39"/>
  <c r="BF81" i="40" s="1"/>
  <c r="BD79" i="39"/>
  <c r="BF79" i="40" s="1"/>
  <c r="BD77" i="39"/>
  <c r="BF77" i="40" s="1"/>
  <c r="BD75" i="39"/>
  <c r="BF75" i="40" s="1"/>
  <c r="BD73" i="39"/>
  <c r="BF73" i="40" s="1"/>
  <c r="BD71" i="39"/>
  <c r="BF71" i="40" s="1"/>
  <c r="BD69" i="39"/>
  <c r="BF69" i="40" s="1"/>
  <c r="BD67" i="39"/>
  <c r="BF67" i="40" s="1"/>
  <c r="BD65" i="39"/>
  <c r="BF65" i="40" s="1"/>
  <c r="BD63" i="39"/>
  <c r="BF63" i="40" s="1"/>
  <c r="BD94" i="39"/>
  <c r="BF94" i="40" s="1"/>
  <c r="BD78" i="39"/>
  <c r="BF78" i="40" s="1"/>
  <c r="BD57" i="39"/>
  <c r="BF57" i="40" s="1"/>
  <c r="BD56" i="39"/>
  <c r="BF56" i="40" s="1"/>
  <c r="BD54" i="39"/>
  <c r="BF54" i="40" s="1"/>
  <c r="BD48" i="39"/>
  <c r="BF48" i="40" s="1"/>
  <c r="BD30" i="39"/>
  <c r="BF30" i="40" s="1"/>
  <c r="BD88" i="39"/>
  <c r="BF88" i="40" s="1"/>
  <c r="BD72" i="39"/>
  <c r="BF72" i="40" s="1"/>
  <c r="BD59" i="39"/>
  <c r="BF59" i="40" s="1"/>
  <c r="BD58" i="39"/>
  <c r="BF58" i="40" s="1"/>
  <c r="BD53" i="39"/>
  <c r="BF53" i="40" s="1"/>
  <c r="BD50" i="39"/>
  <c r="BF50" i="40" s="1"/>
  <c r="BD43" i="39"/>
  <c r="BF43" i="40" s="1"/>
  <c r="BD41" i="39"/>
  <c r="BF41" i="40" s="1"/>
  <c r="BD39" i="39"/>
  <c r="BF39" i="40" s="1"/>
  <c r="BD37" i="39"/>
  <c r="BF37" i="40" s="1"/>
  <c r="BD35" i="39"/>
  <c r="BF35" i="40" s="1"/>
  <c r="BD33" i="39"/>
  <c r="BF33" i="40" s="1"/>
  <c r="BD31" i="39"/>
  <c r="BF31" i="40" s="1"/>
  <c r="BD98" i="39"/>
  <c r="BF98" i="40" s="1"/>
  <c r="BD82" i="39"/>
  <c r="BF82" i="40" s="1"/>
  <c r="BD61" i="39"/>
  <c r="BF61" i="40" s="1"/>
  <c r="BD60" i="39"/>
  <c r="BF60" i="40" s="1"/>
  <c r="BD45" i="39"/>
  <c r="BF45" i="40" s="1"/>
  <c r="BD92" i="39"/>
  <c r="BF92" i="40" s="1"/>
  <c r="BD76" i="39"/>
  <c r="BF76" i="40" s="1"/>
  <c r="BD66" i="39"/>
  <c r="BF66" i="40" s="1"/>
  <c r="BD62" i="39"/>
  <c r="BF62" i="40" s="1"/>
  <c r="BD52" i="39"/>
  <c r="BF52" i="40" s="1"/>
  <c r="BD47" i="39"/>
  <c r="BF47" i="40" s="1"/>
  <c r="BD86" i="39"/>
  <c r="BF86" i="40" s="1"/>
  <c r="BD70" i="39"/>
  <c r="BF70" i="40" s="1"/>
  <c r="BD96" i="39"/>
  <c r="BF96" i="40" s="1"/>
  <c r="BD80" i="39"/>
  <c r="BF80" i="40" s="1"/>
  <c r="BD51" i="39"/>
  <c r="BF51" i="40" s="1"/>
  <c r="BD42" i="39"/>
  <c r="BF42" i="40" s="1"/>
  <c r="BD40" i="39"/>
  <c r="BF40" i="40" s="1"/>
  <c r="BD38" i="39"/>
  <c r="BF38" i="40" s="1"/>
  <c r="BD36" i="39"/>
  <c r="BF36" i="40" s="1"/>
  <c r="BD34" i="39"/>
  <c r="BF34" i="40" s="1"/>
  <c r="BD32" i="39"/>
  <c r="BF32" i="40" s="1"/>
  <c r="BD74" i="39"/>
  <c r="BF74" i="40" s="1"/>
  <c r="BD23" i="39"/>
  <c r="BF23" i="40" s="1"/>
  <c r="BD15" i="39"/>
  <c r="BF15" i="40" s="1"/>
  <c r="BD7" i="39"/>
  <c r="BF7" i="40" s="1"/>
  <c r="BD44" i="39"/>
  <c r="BF44" i="40" s="1"/>
  <c r="BD24" i="39"/>
  <c r="BF24" i="40" s="1"/>
  <c r="BD16" i="39"/>
  <c r="BF16" i="40" s="1"/>
  <c r="BD8" i="39"/>
  <c r="BF8" i="40" s="1"/>
  <c r="BD5" i="39"/>
  <c r="BF5" i="40" s="1"/>
  <c r="BD100" i="39"/>
  <c r="BF100" i="40" s="1"/>
  <c r="BD49" i="39"/>
  <c r="BF49" i="40" s="1"/>
  <c r="BD46" i="39"/>
  <c r="BF46" i="40" s="1"/>
  <c r="BD25" i="39"/>
  <c r="BF25" i="40" s="1"/>
  <c r="BD17" i="39"/>
  <c r="BF17" i="40" s="1"/>
  <c r="BD9" i="39"/>
  <c r="BF9" i="40" s="1"/>
  <c r="BD26" i="39"/>
  <c r="BF26" i="40" s="1"/>
  <c r="BD18" i="39"/>
  <c r="BF18" i="40" s="1"/>
  <c r="BD10" i="39"/>
  <c r="BF10" i="40" s="1"/>
  <c r="BD64" i="39"/>
  <c r="BF64" i="40" s="1"/>
  <c r="BD102" i="39"/>
  <c r="BF102" i="40" s="1"/>
  <c r="BD84" i="39"/>
  <c r="BF84" i="40" s="1"/>
  <c r="BD27" i="39"/>
  <c r="BF27" i="40" s="1"/>
  <c r="BD19" i="39"/>
  <c r="BF19" i="40" s="1"/>
  <c r="BD11" i="39"/>
  <c r="BF11" i="40" s="1"/>
  <c r="BD28" i="39"/>
  <c r="BF28" i="40" s="1"/>
  <c r="BD20" i="39"/>
  <c r="BF20" i="40" s="1"/>
  <c r="BD12" i="39"/>
  <c r="BF12" i="40" s="1"/>
  <c r="BD55" i="39"/>
  <c r="BF55" i="40" s="1"/>
  <c r="BD22" i="39"/>
  <c r="BF22" i="40" s="1"/>
  <c r="BD14" i="39"/>
  <c r="BF14" i="40" s="1"/>
  <c r="BD104" i="39"/>
  <c r="BF104" i="40" s="1"/>
  <c r="BD90" i="39"/>
  <c r="BF90" i="40" s="1"/>
  <c r="BD68" i="39"/>
  <c r="BF68" i="40" s="1"/>
  <c r="BD29" i="39"/>
  <c r="BF29" i="40" s="1"/>
  <c r="BD21" i="39"/>
  <c r="BF21" i="40" s="1"/>
  <c r="BD13" i="39"/>
  <c r="BF13" i="40" s="1"/>
  <c r="BD6" i="39"/>
  <c r="BF6" i="40" s="1"/>
  <c r="AP98" i="39"/>
  <c r="AQ98" i="39" s="1"/>
  <c r="AP96" i="39"/>
  <c r="AQ96" i="39" s="1"/>
  <c r="AP94" i="39"/>
  <c r="AQ94" i="39" s="1"/>
  <c r="AP92" i="39"/>
  <c r="AQ92" i="39" s="1"/>
  <c r="AP90" i="39"/>
  <c r="AQ90" i="39" s="1"/>
  <c r="AP88" i="39"/>
  <c r="AQ88" i="39" s="1"/>
  <c r="AP86" i="39"/>
  <c r="AQ86" i="39" s="1"/>
  <c r="AP84" i="39"/>
  <c r="AQ84" i="39" s="1"/>
  <c r="AP82" i="39"/>
  <c r="AQ82" i="39" s="1"/>
  <c r="AP80" i="39"/>
  <c r="AQ80" i="39" s="1"/>
  <c r="AP78" i="39"/>
  <c r="AQ78" i="39" s="1"/>
  <c r="AP76" i="39"/>
  <c r="AQ76" i="39" s="1"/>
  <c r="AP74" i="39"/>
  <c r="AQ74" i="39" s="1"/>
  <c r="AP72" i="39"/>
  <c r="AQ72" i="39" s="1"/>
  <c r="AP70" i="39"/>
  <c r="AQ70" i="39" s="1"/>
  <c r="AP68" i="39"/>
  <c r="AQ68" i="39" s="1"/>
  <c r="AP66" i="39"/>
  <c r="AQ66" i="39" s="1"/>
  <c r="AP64" i="39"/>
  <c r="AQ64" i="39" s="1"/>
  <c r="AP62" i="39"/>
  <c r="AQ62" i="39" s="1"/>
  <c r="AP60" i="39"/>
  <c r="AQ60" i="39" s="1"/>
  <c r="AP58" i="39"/>
  <c r="AQ58" i="39" s="1"/>
  <c r="AP56" i="39"/>
  <c r="AQ56" i="39" s="1"/>
  <c r="AP54" i="39"/>
  <c r="AQ54" i="39" s="1"/>
  <c r="AP52" i="39"/>
  <c r="AQ52" i="39" s="1"/>
  <c r="AP97" i="39"/>
  <c r="AQ97" i="39" s="1"/>
  <c r="AP95" i="39"/>
  <c r="AQ95" i="39" s="1"/>
  <c r="AP93" i="39"/>
  <c r="AQ93" i="39" s="1"/>
  <c r="AP91" i="39"/>
  <c r="AQ91" i="39" s="1"/>
  <c r="AP89" i="39"/>
  <c r="AQ89" i="39" s="1"/>
  <c r="AP87" i="39"/>
  <c r="AQ87" i="39" s="1"/>
  <c r="AP85" i="39"/>
  <c r="AQ85" i="39" s="1"/>
  <c r="AP83" i="39"/>
  <c r="AQ83" i="39" s="1"/>
  <c r="AP81" i="39"/>
  <c r="AQ81" i="39" s="1"/>
  <c r="AP79" i="39"/>
  <c r="AQ79" i="39" s="1"/>
  <c r="AP77" i="39"/>
  <c r="AQ77" i="39" s="1"/>
  <c r="AP75" i="39"/>
  <c r="AQ75" i="39" s="1"/>
  <c r="AP73" i="39"/>
  <c r="AQ73" i="39" s="1"/>
  <c r="AP71" i="39"/>
  <c r="AQ71" i="39" s="1"/>
  <c r="AP69" i="39"/>
  <c r="AQ69" i="39" s="1"/>
  <c r="AP67" i="39"/>
  <c r="AQ67" i="39" s="1"/>
  <c r="AP65" i="39"/>
  <c r="AQ65" i="39" s="1"/>
  <c r="AP63" i="39"/>
  <c r="AQ63" i="39" s="1"/>
  <c r="AP61" i="39"/>
  <c r="AQ61" i="39" s="1"/>
  <c r="AP59" i="39"/>
  <c r="AQ59" i="39" s="1"/>
  <c r="AP57" i="39"/>
  <c r="AQ57" i="39" s="1"/>
  <c r="AP55" i="39"/>
  <c r="AQ55" i="39" s="1"/>
  <c r="AP47" i="39"/>
  <c r="AQ47" i="39" s="1"/>
  <c r="AP30" i="39"/>
  <c r="AQ30" i="39" s="1"/>
  <c r="AP49" i="39"/>
  <c r="AQ49" i="39" s="1"/>
  <c r="AP31" i="39"/>
  <c r="AQ31" i="39" s="1"/>
  <c r="AP51" i="39"/>
  <c r="AQ51" i="39" s="1"/>
  <c r="AP42" i="39"/>
  <c r="AQ42" i="39" s="1"/>
  <c r="AP40" i="39"/>
  <c r="AQ40" i="39" s="1"/>
  <c r="AP38" i="39"/>
  <c r="AQ38" i="39" s="1"/>
  <c r="AP36" i="39"/>
  <c r="AQ36" i="39" s="1"/>
  <c r="AP34" i="39"/>
  <c r="AQ34" i="39" s="1"/>
  <c r="AP32" i="39"/>
  <c r="AQ32" i="39" s="1"/>
  <c r="AP44" i="39"/>
  <c r="AQ44" i="39" s="1"/>
  <c r="AP53" i="39"/>
  <c r="AQ53" i="39" s="1"/>
  <c r="AP48" i="39"/>
  <c r="AQ48" i="39" s="1"/>
  <c r="AP33" i="39"/>
  <c r="AQ33" i="39" s="1"/>
  <c r="AP23" i="39"/>
  <c r="AQ23" i="39" s="1"/>
  <c r="AP15" i="39"/>
  <c r="AQ15" i="39" s="1"/>
  <c r="AP7" i="39"/>
  <c r="AQ7" i="39" s="1"/>
  <c r="AP5" i="39"/>
  <c r="AQ5" i="39" s="1"/>
  <c r="AP24" i="39"/>
  <c r="AQ24" i="39" s="1"/>
  <c r="AP16" i="39"/>
  <c r="AQ16" i="39" s="1"/>
  <c r="AP8" i="39"/>
  <c r="AQ8" i="39" s="1"/>
  <c r="AP45" i="39"/>
  <c r="AQ45" i="39" s="1"/>
  <c r="AP37" i="39"/>
  <c r="AQ37" i="39" s="1"/>
  <c r="AP25" i="39"/>
  <c r="AQ25" i="39" s="1"/>
  <c r="AP17" i="39"/>
  <c r="AQ17" i="39" s="1"/>
  <c r="AP9" i="39"/>
  <c r="AQ9" i="39" s="1"/>
  <c r="AP6" i="39"/>
  <c r="AQ6" i="39" s="1"/>
  <c r="AP26" i="39"/>
  <c r="AQ26" i="39" s="1"/>
  <c r="AP18" i="39"/>
  <c r="AQ18" i="39" s="1"/>
  <c r="AP10" i="39"/>
  <c r="AQ10" i="39" s="1"/>
  <c r="AP22" i="39"/>
  <c r="AQ22" i="39" s="1"/>
  <c r="AP50" i="39"/>
  <c r="AQ50" i="39" s="1"/>
  <c r="AP41" i="39"/>
  <c r="AQ41" i="39" s="1"/>
  <c r="AP27" i="39"/>
  <c r="AQ27" i="39" s="1"/>
  <c r="AP19" i="39"/>
  <c r="AQ19" i="39" s="1"/>
  <c r="AP11" i="39"/>
  <c r="AQ11" i="39" s="1"/>
  <c r="AP46" i="39"/>
  <c r="AQ46" i="39" s="1"/>
  <c r="AP35" i="39"/>
  <c r="AQ35" i="39" s="1"/>
  <c r="AP28" i="39"/>
  <c r="AQ28" i="39" s="1"/>
  <c r="AP20" i="39"/>
  <c r="AQ20" i="39" s="1"/>
  <c r="AP12" i="39"/>
  <c r="AQ12" i="39" s="1"/>
  <c r="AP39" i="39"/>
  <c r="AQ39" i="39" s="1"/>
  <c r="AP43" i="39"/>
  <c r="AQ43" i="39" s="1"/>
  <c r="AP29" i="39"/>
  <c r="AQ29" i="39" s="1"/>
  <c r="AP21" i="39"/>
  <c r="AQ21" i="39" s="1"/>
  <c r="AP13" i="39"/>
  <c r="AQ13" i="39" s="1"/>
  <c r="AP14" i="39"/>
  <c r="AQ14" i="39" s="1"/>
  <c r="BD4" i="38"/>
  <c r="BD12" i="36"/>
  <c r="BF12" i="37" s="1"/>
  <c r="BD50" i="36"/>
  <c r="BF50" i="37" s="1"/>
  <c r="BD30" i="36"/>
  <c r="BF30" i="37" s="1"/>
  <c r="BD27" i="36"/>
  <c r="BF27" i="37" s="1"/>
  <c r="BD45" i="36"/>
  <c r="BF45" i="37" s="1"/>
  <c r="BD80" i="36"/>
  <c r="BF80" i="37" s="1"/>
  <c r="BD23" i="36"/>
  <c r="BF23" i="37" s="1"/>
  <c r="BD82" i="36"/>
  <c r="BF82" i="37" s="1"/>
  <c r="BD79" i="36"/>
  <c r="BF79" i="37" s="1"/>
  <c r="BD91" i="36"/>
  <c r="BF91" i="37" s="1"/>
  <c r="BD22" i="36"/>
  <c r="BF22" i="37" s="1"/>
  <c r="BD86" i="36"/>
  <c r="BF86" i="37" s="1"/>
  <c r="BD33" i="36"/>
  <c r="BF33" i="37" s="1"/>
  <c r="BD37" i="36"/>
  <c r="BF37" i="37" s="1"/>
  <c r="BD49" i="36"/>
  <c r="BF49" i="37" s="1"/>
  <c r="BD41" i="36"/>
  <c r="BF41" i="37" s="1"/>
  <c r="BD28" i="36"/>
  <c r="BF28" i="37" s="1"/>
  <c r="BD55" i="36"/>
  <c r="BF55" i="37" s="1"/>
  <c r="BD68" i="36"/>
  <c r="BF68" i="37" s="1"/>
  <c r="BD92" i="36"/>
  <c r="BF92" i="37" s="1"/>
  <c r="BD81" i="36"/>
  <c r="BF81" i="37" s="1"/>
  <c r="BD93" i="36"/>
  <c r="BF93" i="37" s="1"/>
  <c r="BD9" i="36"/>
  <c r="BF9" i="37" s="1"/>
  <c r="BD13" i="36"/>
  <c r="BF13" i="37" s="1"/>
  <c r="BD46" i="36"/>
  <c r="BF46" i="37" s="1"/>
  <c r="BD38" i="36"/>
  <c r="BF38" i="37" s="1"/>
  <c r="BD53" i="36"/>
  <c r="BF53" i="37" s="1"/>
  <c r="BD42" i="36"/>
  <c r="BF42" i="37" s="1"/>
  <c r="BD31" i="36"/>
  <c r="BF31" i="37" s="1"/>
  <c r="BD57" i="36"/>
  <c r="BF57" i="37" s="1"/>
  <c r="BD78" i="36"/>
  <c r="BF78" i="37" s="1"/>
  <c r="BD84" i="36"/>
  <c r="BF84" i="37" s="1"/>
  <c r="BD17" i="36"/>
  <c r="BD7" i="36"/>
  <c r="BF7" i="37" s="1"/>
  <c r="BD34" i="36"/>
  <c r="BF34" i="37" s="1"/>
  <c r="BD14" i="36"/>
  <c r="BF14" i="37" s="1"/>
  <c r="BD66" i="36"/>
  <c r="BF66" i="37" s="1"/>
  <c r="BD56" i="36"/>
  <c r="BF56" i="37" s="1"/>
  <c r="BD43" i="36"/>
  <c r="BF43" i="37" s="1"/>
  <c r="BD32" i="36"/>
  <c r="BF32" i="37" s="1"/>
  <c r="BD59" i="36"/>
  <c r="BF59" i="37" s="1"/>
  <c r="BD29" i="36"/>
  <c r="BF29" i="37" s="1"/>
  <c r="BD69" i="36"/>
  <c r="BF69" i="37" s="1"/>
  <c r="BD26" i="36"/>
  <c r="BF26" i="37" s="1"/>
  <c r="BD16" i="36"/>
  <c r="BF16" i="37" s="1"/>
  <c r="BD6" i="36"/>
  <c r="BD10" i="36"/>
  <c r="BF10" i="37" s="1"/>
  <c r="BD76" i="36"/>
  <c r="BF76" i="37" s="1"/>
  <c r="BD58" i="36"/>
  <c r="BF58" i="37" s="1"/>
  <c r="BD74" i="36"/>
  <c r="BF74" i="37" s="1"/>
  <c r="BD47" i="36"/>
  <c r="BF47" i="37" s="1"/>
  <c r="BD61" i="36"/>
  <c r="BF61" i="37" s="1"/>
  <c r="BD70" i="36"/>
  <c r="BF70" i="37" s="1"/>
  <c r="BD71" i="36"/>
  <c r="BF71" i="37" s="1"/>
  <c r="BD83" i="36"/>
  <c r="BF83" i="37" s="1"/>
  <c r="BD4" i="35"/>
  <c r="BA5" i="34"/>
  <c r="BD5" i="34" s="1"/>
  <c r="BF5" i="35" s="1"/>
  <c r="BD92" i="34"/>
  <c r="BF92" i="35" s="1"/>
  <c r="BD74" i="34"/>
  <c r="BF74" i="35" s="1"/>
  <c r="BD58" i="34"/>
  <c r="BF58" i="35" s="1"/>
  <c r="BD42" i="34"/>
  <c r="BF42" i="35" s="1"/>
  <c r="BD25" i="34"/>
  <c r="BF25" i="35" s="1"/>
  <c r="BD61" i="34"/>
  <c r="BF61" i="35" s="1"/>
  <c r="BD59" i="34"/>
  <c r="BF59" i="35" s="1"/>
  <c r="BD38" i="34"/>
  <c r="BF38" i="35" s="1"/>
  <c r="BD6" i="34"/>
  <c r="BF6" i="35" s="1"/>
  <c r="BD20" i="34"/>
  <c r="BF20" i="35" s="1"/>
  <c r="BD10" i="34"/>
  <c r="BF10" i="35" s="1"/>
  <c r="BD91" i="34"/>
  <c r="BF91" i="35" s="1"/>
  <c r="BD72" i="34"/>
  <c r="BF72" i="35" s="1"/>
  <c r="BD56" i="34"/>
  <c r="BF56" i="35" s="1"/>
  <c r="BD40" i="34"/>
  <c r="BF40" i="35" s="1"/>
  <c r="BD39" i="34"/>
  <c r="BF39" i="35" s="1"/>
  <c r="BD49" i="34"/>
  <c r="BF49" i="35" s="1"/>
  <c r="BD29" i="34"/>
  <c r="BF29" i="35" s="1"/>
  <c r="BD35" i="34"/>
  <c r="BF35" i="35" s="1"/>
  <c r="BD15" i="34"/>
  <c r="BF15" i="35" s="1"/>
  <c r="BD32" i="34"/>
  <c r="BF32" i="35" s="1"/>
  <c r="BD87" i="34"/>
  <c r="BF87" i="35" s="1"/>
  <c r="BD70" i="34"/>
  <c r="BF70" i="35" s="1"/>
  <c r="BD54" i="34"/>
  <c r="BF54" i="35" s="1"/>
  <c r="BD85" i="34"/>
  <c r="BF85" i="35" s="1"/>
  <c r="BD77" i="34"/>
  <c r="BF77" i="35" s="1"/>
  <c r="BD79" i="34"/>
  <c r="BF79" i="35" s="1"/>
  <c r="BD36" i="34"/>
  <c r="BF36" i="35" s="1"/>
  <c r="BD28" i="34"/>
  <c r="BF28" i="35" s="1"/>
  <c r="BD14" i="34"/>
  <c r="BF14" i="35" s="1"/>
  <c r="BD57" i="34"/>
  <c r="BF57" i="35" s="1"/>
  <c r="BD8" i="34"/>
  <c r="BF8" i="35" s="1"/>
  <c r="BD47" i="34"/>
  <c r="BF47" i="35" s="1"/>
  <c r="BD50" i="34"/>
  <c r="BF50" i="35" s="1"/>
  <c r="BD41" i="34"/>
  <c r="BF41" i="35" s="1"/>
  <c r="BD63" i="34"/>
  <c r="BF63" i="35" s="1"/>
  <c r="BD21" i="34"/>
  <c r="BF21" i="35" s="1"/>
  <c r="BD69" i="34"/>
  <c r="BF69" i="35" s="1"/>
  <c r="BD86" i="34"/>
  <c r="BF86" i="35" s="1"/>
  <c r="BD68" i="34"/>
  <c r="BF68" i="35" s="1"/>
  <c r="BD52" i="34"/>
  <c r="BF52" i="35" s="1"/>
  <c r="BD84" i="34"/>
  <c r="BF84" i="35" s="1"/>
  <c r="BD67" i="34"/>
  <c r="BF67" i="35" s="1"/>
  <c r="BD71" i="34"/>
  <c r="BF71" i="35" s="1"/>
  <c r="BD34" i="34"/>
  <c r="BF34" i="35" s="1"/>
  <c r="BD12" i="34"/>
  <c r="BF12" i="35" s="1"/>
  <c r="BD31" i="34"/>
  <c r="BF31" i="35" s="1"/>
  <c r="BD23" i="34"/>
  <c r="BF23" i="35" s="1"/>
  <c r="BD82" i="34"/>
  <c r="BF82" i="35" s="1"/>
  <c r="BD66" i="34"/>
  <c r="BF66" i="35" s="1"/>
  <c r="BD83" i="34"/>
  <c r="BF83" i="35" s="1"/>
  <c r="BD17" i="34"/>
  <c r="BF17" i="35" s="1"/>
  <c r="BD22" i="34"/>
  <c r="BF22" i="35" s="1"/>
  <c r="BD90" i="34"/>
  <c r="BF90" i="35" s="1"/>
  <c r="BD80" i="34"/>
  <c r="BF80" i="35" s="1"/>
  <c r="BD64" i="34"/>
  <c r="BF64" i="35" s="1"/>
  <c r="BD48" i="34"/>
  <c r="BF48" i="35" s="1"/>
  <c r="BD24" i="34"/>
  <c r="BF24" i="35" s="1"/>
  <c r="BD45" i="34"/>
  <c r="BF45" i="35" s="1"/>
  <c r="BD27" i="34"/>
  <c r="BF27" i="35" s="1"/>
  <c r="BD75" i="34"/>
  <c r="BF75" i="35" s="1"/>
  <c r="BD9" i="34"/>
  <c r="BF9" i="35" s="1"/>
  <c r="BD7" i="34"/>
  <c r="BF7" i="35" s="1"/>
  <c r="BD37" i="34"/>
  <c r="BF37" i="35" s="1"/>
  <c r="BD11" i="34"/>
  <c r="BF11" i="35" s="1"/>
  <c r="BD88" i="34"/>
  <c r="BF88" i="35" s="1"/>
  <c r="BD76" i="34"/>
  <c r="BF76" i="35" s="1"/>
  <c r="BD44" i="34"/>
  <c r="BF44" i="35" s="1"/>
  <c r="BD93" i="34"/>
  <c r="BF93" i="35" s="1"/>
  <c r="BD18" i="34"/>
  <c r="BF18" i="35" s="1"/>
  <c r="BD30" i="34"/>
  <c r="BF30" i="35" s="1"/>
  <c r="BD33" i="34"/>
  <c r="BF33" i="35" s="1"/>
  <c r="BD89" i="34"/>
  <c r="BF89" i="35" s="1"/>
  <c r="BD78" i="34"/>
  <c r="BF78" i="35" s="1"/>
  <c r="BD62" i="34"/>
  <c r="BF62" i="35" s="1"/>
  <c r="BD46" i="34"/>
  <c r="BF46" i="35" s="1"/>
  <c r="BD65" i="34"/>
  <c r="BF65" i="35" s="1"/>
  <c r="BD26" i="34"/>
  <c r="BF26" i="35" s="1"/>
  <c r="BD81" i="34"/>
  <c r="BF81" i="35" s="1"/>
  <c r="BD55" i="34"/>
  <c r="BF55" i="35" s="1"/>
  <c r="BD43" i="34"/>
  <c r="BF43" i="35" s="1"/>
  <c r="BD53" i="34"/>
  <c r="BF53" i="35" s="1"/>
  <c r="BD16" i="34"/>
  <c r="BF16" i="35" s="1"/>
  <c r="BD60" i="34"/>
  <c r="BF60" i="35" s="1"/>
  <c r="BD51" i="34"/>
  <c r="BF51" i="35" s="1"/>
  <c r="BD73" i="34"/>
  <c r="BF73" i="35" s="1"/>
  <c r="BD19" i="34"/>
  <c r="BF19" i="35" s="1"/>
  <c r="BD13" i="34"/>
  <c r="BF13" i="35" s="1"/>
  <c r="BD103" i="33"/>
  <c r="BF103" i="34" s="1"/>
  <c r="BD101" i="33"/>
  <c r="BF101" i="34" s="1"/>
  <c r="BD99" i="33"/>
  <c r="BF99" i="34" s="1"/>
  <c r="BD97" i="33"/>
  <c r="BF97" i="34" s="1"/>
  <c r="BD95" i="33"/>
  <c r="BF95" i="34" s="1"/>
  <c r="BD93" i="33"/>
  <c r="BF93" i="34" s="1"/>
  <c r="BD90" i="33"/>
  <c r="BF90" i="34" s="1"/>
  <c r="BD102" i="33"/>
  <c r="BF102" i="34" s="1"/>
  <c r="BD96" i="33"/>
  <c r="BF96" i="34" s="1"/>
  <c r="BD85" i="33"/>
  <c r="BF85" i="34" s="1"/>
  <c r="BD83" i="33"/>
  <c r="BF83" i="34" s="1"/>
  <c r="BD81" i="33"/>
  <c r="BF81" i="34" s="1"/>
  <c r="BD79" i="33"/>
  <c r="BF79" i="34" s="1"/>
  <c r="BD77" i="33"/>
  <c r="BF77" i="34" s="1"/>
  <c r="BD75" i="33"/>
  <c r="BF75" i="34" s="1"/>
  <c r="BD73" i="33"/>
  <c r="BF73" i="34" s="1"/>
  <c r="BD71" i="33"/>
  <c r="BF71" i="34" s="1"/>
  <c r="BD69" i="33"/>
  <c r="BF69" i="34" s="1"/>
  <c r="BD67" i="33"/>
  <c r="BF67" i="34" s="1"/>
  <c r="BD88" i="33"/>
  <c r="BF88" i="34" s="1"/>
  <c r="BD89" i="33"/>
  <c r="BF89" i="34" s="1"/>
  <c r="BD82" i="33"/>
  <c r="BF82" i="34" s="1"/>
  <c r="BD80" i="33"/>
  <c r="BF80" i="34" s="1"/>
  <c r="BD78" i="33"/>
  <c r="BF78" i="34" s="1"/>
  <c r="BD76" i="33"/>
  <c r="BF76" i="34" s="1"/>
  <c r="BD74" i="33"/>
  <c r="BF74" i="34" s="1"/>
  <c r="BD72" i="33"/>
  <c r="BF72" i="34" s="1"/>
  <c r="BD70" i="33"/>
  <c r="BF70" i="34" s="1"/>
  <c r="BD68" i="33"/>
  <c r="BF68" i="34" s="1"/>
  <c r="BD104" i="33"/>
  <c r="BF104" i="34" s="1"/>
  <c r="BD92" i="33"/>
  <c r="BF92" i="34" s="1"/>
  <c r="BD98" i="33"/>
  <c r="BF98" i="34" s="1"/>
  <c r="BD87" i="33"/>
  <c r="BF87" i="34" s="1"/>
  <c r="BD86" i="33"/>
  <c r="BF86" i="34" s="1"/>
  <c r="BD84" i="33"/>
  <c r="BF84" i="34" s="1"/>
  <c r="BD100" i="33"/>
  <c r="BF100" i="34" s="1"/>
  <c r="BD91" i="33"/>
  <c r="BF91" i="34" s="1"/>
  <c r="BD66" i="33"/>
  <c r="BF66" i="34" s="1"/>
  <c r="BD53" i="33"/>
  <c r="BF53" i="34" s="1"/>
  <c r="BD94" i="33"/>
  <c r="BF94" i="34" s="1"/>
  <c r="BD63" i="33"/>
  <c r="BF63" i="34" s="1"/>
  <c r="BD61" i="33"/>
  <c r="BF61" i="34" s="1"/>
  <c r="BD56" i="33"/>
  <c r="BF56" i="34" s="1"/>
  <c r="BD25" i="33"/>
  <c r="BF25" i="34" s="1"/>
  <c r="BD59" i="33"/>
  <c r="BF59" i="34" s="1"/>
  <c r="BD51" i="33"/>
  <c r="BF51" i="34" s="1"/>
  <c r="BD65" i="33"/>
  <c r="BF65" i="34" s="1"/>
  <c r="BD54" i="33"/>
  <c r="BF54" i="34" s="1"/>
  <c r="BD50" i="33"/>
  <c r="BF50" i="34" s="1"/>
  <c r="BD48" i="33"/>
  <c r="BF48" i="34" s="1"/>
  <c r="BD46" i="33"/>
  <c r="BF46" i="34" s="1"/>
  <c r="BD44" i="33"/>
  <c r="BF44" i="34" s="1"/>
  <c r="BD42" i="33"/>
  <c r="BF42" i="34" s="1"/>
  <c r="BD40" i="33"/>
  <c r="BF40" i="34" s="1"/>
  <c r="BD38" i="33"/>
  <c r="BF38" i="34" s="1"/>
  <c r="BD36" i="33"/>
  <c r="BF36" i="34" s="1"/>
  <c r="BD34" i="33"/>
  <c r="BF34" i="34" s="1"/>
  <c r="BD32" i="33"/>
  <c r="BF32" i="34" s="1"/>
  <c r="BD62" i="33"/>
  <c r="BF62" i="34" s="1"/>
  <c r="BD57" i="33"/>
  <c r="BF57" i="34" s="1"/>
  <c r="BD60" i="33"/>
  <c r="BF60" i="34" s="1"/>
  <c r="BD52" i="33"/>
  <c r="BF52" i="34" s="1"/>
  <c r="BD29" i="33"/>
  <c r="BF29" i="34" s="1"/>
  <c r="BD64" i="33"/>
  <c r="BF64" i="34" s="1"/>
  <c r="BD55" i="33"/>
  <c r="BF55" i="34" s="1"/>
  <c r="BD41" i="33"/>
  <c r="BF41" i="34" s="1"/>
  <c r="BD27" i="33"/>
  <c r="BF27" i="34" s="1"/>
  <c r="BD17" i="33"/>
  <c r="BF17" i="34" s="1"/>
  <c r="BD9" i="33"/>
  <c r="BF9" i="34" s="1"/>
  <c r="BD49" i="33"/>
  <c r="BF49" i="34" s="1"/>
  <c r="BD43" i="33"/>
  <c r="BF43" i="34" s="1"/>
  <c r="BD28" i="33"/>
  <c r="BF28" i="34" s="1"/>
  <c r="BD18" i="33"/>
  <c r="BF18" i="34" s="1"/>
  <c r="BD10" i="33"/>
  <c r="BF10" i="34" s="1"/>
  <c r="BD19" i="33"/>
  <c r="BF19" i="34" s="1"/>
  <c r="BD11" i="33"/>
  <c r="BF11" i="34" s="1"/>
  <c r="BD8" i="33"/>
  <c r="BF8" i="34" s="1"/>
  <c r="BD45" i="33"/>
  <c r="BF45" i="34" s="1"/>
  <c r="BD20" i="33"/>
  <c r="BF20" i="34" s="1"/>
  <c r="BD12" i="33"/>
  <c r="BF12" i="34" s="1"/>
  <c r="BD30" i="33"/>
  <c r="BF30" i="34" s="1"/>
  <c r="BD24" i="33"/>
  <c r="BF24" i="34" s="1"/>
  <c r="BD21" i="33"/>
  <c r="BF21" i="34" s="1"/>
  <c r="BD13" i="33"/>
  <c r="BF13" i="34" s="1"/>
  <c r="BD23" i="33"/>
  <c r="BF23" i="34" s="1"/>
  <c r="BD5" i="33"/>
  <c r="BF5" i="34" s="1"/>
  <c r="BD35" i="33"/>
  <c r="BF35" i="34" s="1"/>
  <c r="BD33" i="33"/>
  <c r="BF33" i="34" s="1"/>
  <c r="BD22" i="33"/>
  <c r="BF22" i="34" s="1"/>
  <c r="BD14" i="33"/>
  <c r="BF14" i="34" s="1"/>
  <c r="BD6" i="33"/>
  <c r="BF6" i="34" s="1"/>
  <c r="BD39" i="33"/>
  <c r="BF39" i="34" s="1"/>
  <c r="BD58" i="33"/>
  <c r="BF58" i="34" s="1"/>
  <c r="BD47" i="33"/>
  <c r="BF47" i="34" s="1"/>
  <c r="BD37" i="33"/>
  <c r="BF37" i="34" s="1"/>
  <c r="BD31" i="33"/>
  <c r="BF31" i="34" s="1"/>
  <c r="BD26" i="33"/>
  <c r="BF26" i="34" s="1"/>
  <c r="BD15" i="33"/>
  <c r="BF15" i="34" s="1"/>
  <c r="BD7" i="33"/>
  <c r="BF7" i="34" s="1"/>
  <c r="BD16" i="33"/>
  <c r="BF16" i="34" s="1"/>
  <c r="AP91" i="33"/>
  <c r="AQ91" i="33" s="1"/>
  <c r="AP93" i="33"/>
  <c r="AQ93" i="33" s="1"/>
  <c r="AP86" i="33"/>
  <c r="AQ86" i="33" s="1"/>
  <c r="AP89" i="33"/>
  <c r="AQ89" i="33" s="1"/>
  <c r="AP82" i="33"/>
  <c r="AQ82" i="33" s="1"/>
  <c r="AP80" i="33"/>
  <c r="AQ80" i="33" s="1"/>
  <c r="AP78" i="33"/>
  <c r="AQ78" i="33" s="1"/>
  <c r="AP97" i="33"/>
  <c r="AQ97" i="33" s="1"/>
  <c r="AP96" i="33"/>
  <c r="AQ96" i="33" s="1"/>
  <c r="AP90" i="33"/>
  <c r="AQ90" i="33" s="1"/>
  <c r="AP74" i="33"/>
  <c r="AQ74" i="33" s="1"/>
  <c r="AP65" i="33"/>
  <c r="AQ65" i="33" s="1"/>
  <c r="AP63" i="33"/>
  <c r="AQ63" i="33" s="1"/>
  <c r="AP77" i="33"/>
  <c r="AQ77" i="33" s="1"/>
  <c r="AP69" i="33"/>
  <c r="AQ69" i="33" s="1"/>
  <c r="AP72" i="33"/>
  <c r="AQ72" i="33" s="1"/>
  <c r="AP94" i="33"/>
  <c r="AQ94" i="33" s="1"/>
  <c r="AP88" i="33"/>
  <c r="AQ88" i="33" s="1"/>
  <c r="AP85" i="33"/>
  <c r="AQ85" i="33" s="1"/>
  <c r="AP79" i="33"/>
  <c r="AQ79" i="33" s="1"/>
  <c r="AP75" i="33"/>
  <c r="AQ75" i="33" s="1"/>
  <c r="AP67" i="33"/>
  <c r="AQ67" i="33" s="1"/>
  <c r="AP98" i="33"/>
  <c r="AQ98" i="33" s="1"/>
  <c r="AP84" i="33"/>
  <c r="AQ84" i="33" s="1"/>
  <c r="AP70" i="33"/>
  <c r="AQ70" i="33" s="1"/>
  <c r="AP95" i="33"/>
  <c r="AQ95" i="33" s="1"/>
  <c r="AP87" i="33"/>
  <c r="AQ87" i="33" s="1"/>
  <c r="AP81" i="33"/>
  <c r="AQ81" i="33" s="1"/>
  <c r="AP73" i="33"/>
  <c r="AQ73" i="33" s="1"/>
  <c r="AP76" i="33"/>
  <c r="AQ76" i="33" s="1"/>
  <c r="AP68" i="33"/>
  <c r="AQ68" i="33" s="1"/>
  <c r="AP54" i="33"/>
  <c r="AQ54" i="33" s="1"/>
  <c r="AP50" i="33"/>
  <c r="AQ50" i="33" s="1"/>
  <c r="AP48" i="33"/>
  <c r="AQ48" i="33" s="1"/>
  <c r="AP46" i="33"/>
  <c r="AQ46" i="33" s="1"/>
  <c r="AP44" i="33"/>
  <c r="AQ44" i="33" s="1"/>
  <c r="AP42" i="33"/>
  <c r="AQ42" i="33" s="1"/>
  <c r="AP40" i="33"/>
  <c r="AQ40" i="33" s="1"/>
  <c r="AP38" i="33"/>
  <c r="AQ38" i="33" s="1"/>
  <c r="AP36" i="33"/>
  <c r="AQ36" i="33" s="1"/>
  <c r="AP34" i="33"/>
  <c r="AQ34" i="33" s="1"/>
  <c r="AP32" i="33"/>
  <c r="AQ32" i="33" s="1"/>
  <c r="AP62" i="33"/>
  <c r="AQ62" i="33" s="1"/>
  <c r="AP57" i="33"/>
  <c r="AQ57" i="33" s="1"/>
  <c r="AP25" i="33"/>
  <c r="AQ25" i="33" s="1"/>
  <c r="AP83" i="33"/>
  <c r="AQ83" i="33" s="1"/>
  <c r="AP60" i="33"/>
  <c r="AQ60" i="33" s="1"/>
  <c r="AP52" i="33"/>
  <c r="AQ52" i="33" s="1"/>
  <c r="AP64" i="33"/>
  <c r="AQ64" i="33" s="1"/>
  <c r="AP55" i="33"/>
  <c r="AQ55" i="33" s="1"/>
  <c r="AP58" i="33"/>
  <c r="AQ58" i="33" s="1"/>
  <c r="AP49" i="33"/>
  <c r="AQ49" i="33" s="1"/>
  <c r="AP47" i="33"/>
  <c r="AQ47" i="33" s="1"/>
  <c r="AP45" i="33"/>
  <c r="AQ45" i="33" s="1"/>
  <c r="AP92" i="33"/>
  <c r="AQ92" i="33" s="1"/>
  <c r="AP66" i="33"/>
  <c r="AQ66" i="33" s="1"/>
  <c r="AP53" i="33"/>
  <c r="AQ53" i="33" s="1"/>
  <c r="AP29" i="33"/>
  <c r="AQ29" i="33" s="1"/>
  <c r="AP71" i="33"/>
  <c r="AQ71" i="33" s="1"/>
  <c r="AP61" i="33"/>
  <c r="AQ61" i="33" s="1"/>
  <c r="AP56" i="33"/>
  <c r="AQ56" i="33" s="1"/>
  <c r="AP28" i="33"/>
  <c r="AQ28" i="33" s="1"/>
  <c r="AP27" i="33"/>
  <c r="AQ27" i="33" s="1"/>
  <c r="AP17" i="33"/>
  <c r="AQ17" i="33" s="1"/>
  <c r="AP9" i="33"/>
  <c r="AQ9" i="33" s="1"/>
  <c r="AP6" i="33"/>
  <c r="AQ6" i="33" s="1"/>
  <c r="AP35" i="33"/>
  <c r="AQ35" i="33" s="1"/>
  <c r="AP33" i="33"/>
  <c r="AQ33" i="33" s="1"/>
  <c r="AP18" i="33"/>
  <c r="AQ18" i="33" s="1"/>
  <c r="AP10" i="33"/>
  <c r="AQ10" i="33" s="1"/>
  <c r="AP8" i="33"/>
  <c r="AQ8" i="33" s="1"/>
  <c r="AP37" i="33"/>
  <c r="AQ37" i="33" s="1"/>
  <c r="AP19" i="33"/>
  <c r="AQ19" i="33" s="1"/>
  <c r="AP11" i="33"/>
  <c r="AQ11" i="33" s="1"/>
  <c r="AP23" i="33"/>
  <c r="AQ23" i="33" s="1"/>
  <c r="AP39" i="33"/>
  <c r="AQ39" i="33" s="1"/>
  <c r="AP30" i="33"/>
  <c r="AQ30" i="33" s="1"/>
  <c r="AP24" i="33"/>
  <c r="AQ24" i="33" s="1"/>
  <c r="AP20" i="33"/>
  <c r="AQ20" i="33" s="1"/>
  <c r="AP12" i="33"/>
  <c r="AQ12" i="33" s="1"/>
  <c r="AP59" i="33"/>
  <c r="AQ59" i="33" s="1"/>
  <c r="AP41" i="33"/>
  <c r="AQ41" i="33" s="1"/>
  <c r="AP21" i="33"/>
  <c r="AQ21" i="33" s="1"/>
  <c r="AP13" i="33"/>
  <c r="AQ13" i="33" s="1"/>
  <c r="AP43" i="33"/>
  <c r="AQ43" i="33" s="1"/>
  <c r="AP26" i="33"/>
  <c r="AQ26" i="33" s="1"/>
  <c r="AP22" i="33"/>
  <c r="AQ22" i="33" s="1"/>
  <c r="AP14" i="33"/>
  <c r="AQ14" i="33" s="1"/>
  <c r="AP16" i="33"/>
  <c r="AQ16" i="33" s="1"/>
  <c r="AP51" i="33"/>
  <c r="AQ51" i="33" s="1"/>
  <c r="AP31" i="33"/>
  <c r="AQ31" i="33" s="1"/>
  <c r="AP15" i="33"/>
  <c r="AQ15" i="33" s="1"/>
  <c r="AP7" i="33"/>
  <c r="AQ7" i="33" s="1"/>
  <c r="AP5" i="33"/>
  <c r="AQ5" i="33" s="1"/>
  <c r="BD103" i="32"/>
  <c r="BF103" i="33" s="1"/>
  <c r="BD101" i="32"/>
  <c r="BF101" i="33" s="1"/>
  <c r="BD99" i="32"/>
  <c r="BF99" i="33" s="1"/>
  <c r="BD97" i="32"/>
  <c r="BF97" i="33" s="1"/>
  <c r="BD104" i="32"/>
  <c r="BF104" i="33" s="1"/>
  <c r="BD102" i="32"/>
  <c r="BF102" i="33" s="1"/>
  <c r="BD100" i="32"/>
  <c r="BF100" i="33" s="1"/>
  <c r="BD98" i="32"/>
  <c r="BF98" i="33" s="1"/>
  <c r="BD96" i="32"/>
  <c r="BF96" i="33" s="1"/>
  <c r="BD92" i="32"/>
  <c r="BF92" i="33" s="1"/>
  <c r="BD83" i="32"/>
  <c r="BF83" i="33" s="1"/>
  <c r="BD81" i="32"/>
  <c r="BF81" i="33" s="1"/>
  <c r="BD79" i="32"/>
  <c r="BF79" i="33" s="1"/>
  <c r="BD77" i="32"/>
  <c r="BF77" i="33" s="1"/>
  <c r="BD75" i="32"/>
  <c r="BF75" i="33" s="1"/>
  <c r="BD73" i="32"/>
  <c r="BF73" i="33" s="1"/>
  <c r="BD71" i="32"/>
  <c r="BF71" i="33" s="1"/>
  <c r="BD69" i="32"/>
  <c r="BF69" i="33" s="1"/>
  <c r="BD67" i="32"/>
  <c r="BF67" i="33" s="1"/>
  <c r="BD93" i="32"/>
  <c r="BF93" i="33" s="1"/>
  <c r="BD89" i="32"/>
  <c r="BF89" i="33" s="1"/>
  <c r="BD88" i="32"/>
  <c r="BF88" i="33" s="1"/>
  <c r="BD94" i="32"/>
  <c r="BF94" i="33" s="1"/>
  <c r="BD90" i="32"/>
  <c r="BF90" i="33" s="1"/>
  <c r="BD87" i="32"/>
  <c r="BF87" i="33" s="1"/>
  <c r="BD86" i="32"/>
  <c r="BF86" i="33" s="1"/>
  <c r="BD82" i="32"/>
  <c r="BF82" i="33" s="1"/>
  <c r="BD80" i="32"/>
  <c r="BF80" i="33" s="1"/>
  <c r="BD78" i="32"/>
  <c r="BF78" i="33" s="1"/>
  <c r="BD76" i="32"/>
  <c r="BF76" i="33" s="1"/>
  <c r="BD74" i="32"/>
  <c r="BF74" i="33" s="1"/>
  <c r="BD72" i="32"/>
  <c r="BF72" i="33" s="1"/>
  <c r="BD70" i="32"/>
  <c r="BF70" i="33" s="1"/>
  <c r="BD68" i="32"/>
  <c r="BF68" i="33" s="1"/>
  <c r="BD66" i="32"/>
  <c r="BF66" i="33" s="1"/>
  <c r="BD95" i="32"/>
  <c r="BF95" i="33" s="1"/>
  <c r="BD65" i="32"/>
  <c r="BF65" i="33" s="1"/>
  <c r="BD63" i="32"/>
  <c r="BF63" i="33" s="1"/>
  <c r="BD61" i="32"/>
  <c r="BF61" i="33" s="1"/>
  <c r="BD59" i="32"/>
  <c r="BF59" i="33" s="1"/>
  <c r="BD57" i="32"/>
  <c r="BF57" i="33" s="1"/>
  <c r="BD55" i="32"/>
  <c r="BF55" i="33" s="1"/>
  <c r="BD53" i="32"/>
  <c r="BF53" i="33" s="1"/>
  <c r="BD51" i="32"/>
  <c r="BF51" i="33" s="1"/>
  <c r="BD49" i="32"/>
  <c r="BF49" i="33" s="1"/>
  <c r="BD47" i="32"/>
  <c r="BF47" i="33" s="1"/>
  <c r="BD45" i="32"/>
  <c r="BF45" i="33" s="1"/>
  <c r="BD91" i="32"/>
  <c r="BF91" i="33" s="1"/>
  <c r="BD64" i="32"/>
  <c r="BF64" i="33" s="1"/>
  <c r="BD62" i="32"/>
  <c r="BF62" i="33" s="1"/>
  <c r="BD60" i="32"/>
  <c r="BF60" i="33" s="1"/>
  <c r="BD58" i="32"/>
  <c r="BF58" i="33" s="1"/>
  <c r="BD56" i="32"/>
  <c r="BF56" i="33" s="1"/>
  <c r="BD54" i="32"/>
  <c r="BF54" i="33" s="1"/>
  <c r="BD52" i="32"/>
  <c r="BF52" i="33" s="1"/>
  <c r="BD50" i="32"/>
  <c r="BF50" i="33" s="1"/>
  <c r="BD48" i="32"/>
  <c r="BF48" i="33" s="1"/>
  <c r="BD46" i="32"/>
  <c r="BF46" i="33" s="1"/>
  <c r="BD43" i="32"/>
  <c r="BF43" i="33" s="1"/>
  <c r="BD41" i="32"/>
  <c r="BF41" i="33" s="1"/>
  <c r="BD39" i="32"/>
  <c r="BF39" i="33" s="1"/>
  <c r="BD37" i="32"/>
  <c r="BF37" i="33" s="1"/>
  <c r="BD35" i="32"/>
  <c r="BF35" i="33" s="1"/>
  <c r="BD33" i="32"/>
  <c r="BF33" i="33" s="1"/>
  <c r="BD31" i="32"/>
  <c r="BF31" i="33" s="1"/>
  <c r="BD84" i="32"/>
  <c r="BF84" i="33" s="1"/>
  <c r="BD85" i="32"/>
  <c r="BF85" i="33" s="1"/>
  <c r="BD40" i="32"/>
  <c r="BF40" i="33" s="1"/>
  <c r="BD27" i="32"/>
  <c r="BF27" i="33" s="1"/>
  <c r="BD22" i="32"/>
  <c r="BF22" i="33" s="1"/>
  <c r="BD14" i="32"/>
  <c r="BF14" i="33" s="1"/>
  <c r="BD6" i="32"/>
  <c r="BF6" i="33" s="1"/>
  <c r="BD23" i="32"/>
  <c r="BF23" i="33" s="1"/>
  <c r="BD15" i="32"/>
  <c r="BF15" i="33" s="1"/>
  <c r="BD7" i="32"/>
  <c r="BF7" i="33" s="1"/>
  <c r="BD24" i="32"/>
  <c r="BF24" i="33" s="1"/>
  <c r="BD16" i="32"/>
  <c r="BF16" i="33" s="1"/>
  <c r="BD8" i="32"/>
  <c r="BF8" i="33" s="1"/>
  <c r="BD5" i="32"/>
  <c r="BF5" i="33" s="1"/>
  <c r="BD30" i="32"/>
  <c r="BF30" i="33" s="1"/>
  <c r="BD25" i="32"/>
  <c r="BF25" i="33" s="1"/>
  <c r="BD17" i="32"/>
  <c r="BF17" i="33" s="1"/>
  <c r="BD9" i="32"/>
  <c r="BF9" i="33" s="1"/>
  <c r="BD36" i="32"/>
  <c r="BF36" i="33" s="1"/>
  <c r="BD34" i="32"/>
  <c r="BF34" i="33" s="1"/>
  <c r="BD28" i="32"/>
  <c r="BF28" i="33" s="1"/>
  <c r="BD18" i="32"/>
  <c r="BF18" i="33" s="1"/>
  <c r="BD10" i="32"/>
  <c r="BF10" i="33" s="1"/>
  <c r="BD38" i="32"/>
  <c r="BF38" i="33" s="1"/>
  <c r="BD32" i="32"/>
  <c r="BF32" i="33" s="1"/>
  <c r="BD19" i="32"/>
  <c r="BF19" i="33" s="1"/>
  <c r="BD11" i="32"/>
  <c r="BF11" i="33" s="1"/>
  <c r="BD44" i="32"/>
  <c r="BF44" i="33" s="1"/>
  <c r="BD29" i="32"/>
  <c r="BF29" i="33" s="1"/>
  <c r="BD13" i="32"/>
  <c r="BF13" i="33" s="1"/>
  <c r="BD42" i="32"/>
  <c r="BF42" i="33" s="1"/>
  <c r="BD21" i="32"/>
  <c r="BF21" i="33" s="1"/>
  <c r="BD26" i="32"/>
  <c r="BF26" i="33" s="1"/>
  <c r="BD20" i="32"/>
  <c r="BF20" i="33" s="1"/>
  <c r="BD12" i="32"/>
  <c r="BF12" i="33" s="1"/>
  <c r="AP98" i="32"/>
  <c r="AQ98" i="32" s="1"/>
  <c r="AP96" i="32"/>
  <c r="AQ96" i="32" s="1"/>
  <c r="AP94" i="32"/>
  <c r="AQ94" i="32" s="1"/>
  <c r="AP92" i="32"/>
  <c r="AQ92" i="32" s="1"/>
  <c r="AP90" i="32"/>
  <c r="AQ90" i="32" s="1"/>
  <c r="AP97" i="32"/>
  <c r="AQ97" i="32" s="1"/>
  <c r="AP95" i="32"/>
  <c r="AQ95" i="32" s="1"/>
  <c r="AP93" i="32"/>
  <c r="AQ93" i="32" s="1"/>
  <c r="AP91" i="32"/>
  <c r="AQ91" i="32" s="1"/>
  <c r="AP89" i="32"/>
  <c r="AQ89" i="32" s="1"/>
  <c r="AP88" i="32"/>
  <c r="AQ88" i="32" s="1"/>
  <c r="AP87" i="32"/>
  <c r="AQ87" i="32" s="1"/>
  <c r="AP86" i="32"/>
  <c r="AQ86" i="32" s="1"/>
  <c r="AP82" i="32"/>
  <c r="AQ82" i="32" s="1"/>
  <c r="AP80" i="32"/>
  <c r="AQ80" i="32" s="1"/>
  <c r="AP78" i="32"/>
  <c r="AQ78" i="32" s="1"/>
  <c r="AP76" i="32"/>
  <c r="AQ76" i="32" s="1"/>
  <c r="AP85" i="32"/>
  <c r="AQ85" i="32" s="1"/>
  <c r="AP84" i="32"/>
  <c r="AQ84" i="32" s="1"/>
  <c r="AP81" i="32"/>
  <c r="AQ81" i="32" s="1"/>
  <c r="AP74" i="32"/>
  <c r="AQ74" i="32" s="1"/>
  <c r="AP71" i="32"/>
  <c r="AQ71" i="32" s="1"/>
  <c r="AP83" i="32"/>
  <c r="AQ83" i="32" s="1"/>
  <c r="AP73" i="32"/>
  <c r="AQ73" i="32" s="1"/>
  <c r="AP69" i="32"/>
  <c r="AQ69" i="32" s="1"/>
  <c r="AP66" i="32"/>
  <c r="AQ66" i="32" s="1"/>
  <c r="AP64" i="32"/>
  <c r="AQ64" i="32" s="1"/>
  <c r="AP62" i="32"/>
  <c r="AQ62" i="32" s="1"/>
  <c r="AP60" i="32"/>
  <c r="AQ60" i="32" s="1"/>
  <c r="AP58" i="32"/>
  <c r="AQ58" i="32" s="1"/>
  <c r="AP72" i="32"/>
  <c r="AQ72" i="32" s="1"/>
  <c r="AP67" i="32"/>
  <c r="AQ67" i="32" s="1"/>
  <c r="AP70" i="32"/>
  <c r="AQ70" i="32" s="1"/>
  <c r="AP65" i="32"/>
  <c r="AQ65" i="32" s="1"/>
  <c r="AP54" i="32"/>
  <c r="AQ54" i="32" s="1"/>
  <c r="AP79" i="32"/>
  <c r="AQ79" i="32" s="1"/>
  <c r="AP49" i="32"/>
  <c r="AQ49" i="32" s="1"/>
  <c r="AP52" i="32"/>
  <c r="AQ52" i="32" s="1"/>
  <c r="AP31" i="32"/>
  <c r="AQ31" i="32" s="1"/>
  <c r="AP44" i="32"/>
  <c r="AQ44" i="32" s="1"/>
  <c r="AP42" i="32"/>
  <c r="AQ42" i="32" s="1"/>
  <c r="AP77" i="32"/>
  <c r="AQ77" i="32" s="1"/>
  <c r="AP68" i="32"/>
  <c r="AQ68" i="32" s="1"/>
  <c r="AP59" i="32"/>
  <c r="AQ59" i="32" s="1"/>
  <c r="AP57" i="32"/>
  <c r="AQ57" i="32" s="1"/>
  <c r="AP50" i="32"/>
  <c r="AQ50" i="32" s="1"/>
  <c r="AP61" i="32"/>
  <c r="AQ61" i="32" s="1"/>
  <c r="AP56" i="32"/>
  <c r="AQ56" i="32" s="1"/>
  <c r="AP53" i="32"/>
  <c r="AQ53" i="32" s="1"/>
  <c r="AP75" i="32"/>
  <c r="AQ75" i="32" s="1"/>
  <c r="AP55" i="32"/>
  <c r="AQ55" i="32" s="1"/>
  <c r="AP41" i="32"/>
  <c r="AQ41" i="32" s="1"/>
  <c r="AP36" i="32"/>
  <c r="AQ36" i="32" s="1"/>
  <c r="AP34" i="32"/>
  <c r="AQ34" i="32" s="1"/>
  <c r="AP27" i="32"/>
  <c r="AQ27" i="32" s="1"/>
  <c r="AP22" i="32"/>
  <c r="AQ22" i="32" s="1"/>
  <c r="AP14" i="32"/>
  <c r="AQ14" i="32" s="1"/>
  <c r="AP46" i="32"/>
  <c r="AQ46" i="32" s="1"/>
  <c r="AP38" i="32"/>
  <c r="AQ38" i="32" s="1"/>
  <c r="AP37" i="32"/>
  <c r="AQ37" i="32" s="1"/>
  <c r="AP35" i="32"/>
  <c r="AQ35" i="32" s="1"/>
  <c r="AP33" i="32"/>
  <c r="AQ33" i="32" s="1"/>
  <c r="AP32" i="32"/>
  <c r="AQ32" i="32" s="1"/>
  <c r="AP23" i="32"/>
  <c r="AQ23" i="32" s="1"/>
  <c r="AP15" i="32"/>
  <c r="AQ15" i="32" s="1"/>
  <c r="AP7" i="32"/>
  <c r="AQ7" i="32" s="1"/>
  <c r="AP5" i="32"/>
  <c r="AQ5" i="32" s="1"/>
  <c r="AP51" i="32"/>
  <c r="AQ51" i="32" s="1"/>
  <c r="AP30" i="32"/>
  <c r="AQ30" i="32" s="1"/>
  <c r="AP24" i="32"/>
  <c r="AQ24" i="32" s="1"/>
  <c r="AP16" i="32"/>
  <c r="AQ16" i="32" s="1"/>
  <c r="AP8" i="32"/>
  <c r="AQ8" i="32" s="1"/>
  <c r="AP63" i="32"/>
  <c r="AQ63" i="32" s="1"/>
  <c r="AP39" i="32"/>
  <c r="AQ39" i="32" s="1"/>
  <c r="AP25" i="32"/>
  <c r="AQ25" i="32" s="1"/>
  <c r="AP17" i="32"/>
  <c r="AQ17" i="32" s="1"/>
  <c r="AP9" i="32"/>
  <c r="AQ9" i="32" s="1"/>
  <c r="AP6" i="32"/>
  <c r="AQ6" i="32" s="1"/>
  <c r="AP48" i="32"/>
  <c r="AQ48" i="32" s="1"/>
  <c r="AP40" i="32"/>
  <c r="AQ40" i="32" s="1"/>
  <c r="AP28" i="32"/>
  <c r="AQ28" i="32" s="1"/>
  <c r="AP18" i="32"/>
  <c r="AQ18" i="32" s="1"/>
  <c r="AP10" i="32"/>
  <c r="AQ10" i="32" s="1"/>
  <c r="AP45" i="32"/>
  <c r="AQ45" i="32" s="1"/>
  <c r="AP47" i="32"/>
  <c r="AQ47" i="32" s="1"/>
  <c r="AP19" i="32"/>
  <c r="AQ19" i="32" s="1"/>
  <c r="AP11" i="32"/>
  <c r="AQ11" i="32" s="1"/>
  <c r="AP29" i="32"/>
  <c r="AQ29" i="32" s="1"/>
  <c r="AP13" i="32"/>
  <c r="AQ13" i="32" s="1"/>
  <c r="AP21" i="32"/>
  <c r="AQ21" i="32" s="1"/>
  <c r="AP43" i="32"/>
  <c r="AQ43" i="32" s="1"/>
  <c r="AP26" i="32"/>
  <c r="AQ26" i="32" s="1"/>
  <c r="AP20" i="32"/>
  <c r="AQ20" i="32" s="1"/>
  <c r="AP12" i="32"/>
  <c r="AQ12" i="32" s="1"/>
  <c r="BD4" i="31"/>
  <c r="BD4" i="30"/>
  <c r="AY4" i="2"/>
  <c r="AY4" i="29"/>
  <c r="AP4" i="29" s="1"/>
  <c r="BA5" i="29" a="1"/>
  <c r="BA5" i="29" s="1"/>
  <c r="AJ3" i="29"/>
  <c r="AO3" i="29"/>
  <c r="BA5" i="2" a="1"/>
  <c r="BA5" i="2" s="1"/>
  <c r="AQ4" i="33" l="1"/>
  <c r="BH102" i="47"/>
  <c r="BI102" i="47" s="1"/>
  <c r="BH20" i="47"/>
  <c r="BI20" i="47" s="1"/>
  <c r="BH32" i="47"/>
  <c r="BI32" i="47" s="1"/>
  <c r="BH28" i="47"/>
  <c r="BI28" i="47" s="1"/>
  <c r="BH75" i="47"/>
  <c r="BI75" i="47" s="1"/>
  <c r="BJ75" i="47" s="1"/>
  <c r="BH52" i="47"/>
  <c r="BI52" i="47" s="1"/>
  <c r="BH74" i="47"/>
  <c r="BI74" i="47" s="1"/>
  <c r="BH8" i="47"/>
  <c r="BI8" i="47" s="1"/>
  <c r="BH53" i="47"/>
  <c r="BI53" i="47" s="1"/>
  <c r="BH63" i="47"/>
  <c r="BI63" i="47" s="1"/>
  <c r="BH96" i="47"/>
  <c r="BI96" i="47" s="1"/>
  <c r="BH23" i="47"/>
  <c r="BI23" i="47" s="1"/>
  <c r="BH39" i="47"/>
  <c r="BI39" i="47" s="1"/>
  <c r="BH85" i="47"/>
  <c r="BI85" i="47" s="1"/>
  <c r="BH16" i="47"/>
  <c r="BI16" i="47" s="1"/>
  <c r="BH45" i="47"/>
  <c r="BI45" i="47" s="1"/>
  <c r="BH78" i="47"/>
  <c r="BI78" i="47" s="1"/>
  <c r="BH14" i="47"/>
  <c r="BI14" i="47" s="1"/>
  <c r="BH56" i="47"/>
  <c r="BI56" i="47" s="1"/>
  <c r="BH105" i="47"/>
  <c r="BI105" i="47" s="1"/>
  <c r="BH57" i="47"/>
  <c r="BI57" i="47" s="1"/>
  <c r="BJ57" i="47" s="1"/>
  <c r="BH76" i="47"/>
  <c r="BI76" i="47" s="1"/>
  <c r="BH91" i="47"/>
  <c r="BI91" i="47" s="1"/>
  <c r="BJ91" i="47" s="1"/>
  <c r="BH60" i="47"/>
  <c r="BI60" i="47" s="1"/>
  <c r="BH46" i="47"/>
  <c r="BI46" i="47" s="1"/>
  <c r="BH101" i="47"/>
  <c r="BI101" i="47" s="1"/>
  <c r="AP102" i="32"/>
  <c r="AQ102" i="32" s="1"/>
  <c r="AP103" i="32"/>
  <c r="AQ103" i="32" s="1"/>
  <c r="AP99" i="32"/>
  <c r="AQ99" i="32" s="1"/>
  <c r="AQ4" i="32" s="1"/>
  <c r="AQ3" i="32" s="1"/>
  <c r="AX4" i="50"/>
  <c r="AT4" i="2"/>
  <c r="AX4" i="45"/>
  <c r="AP100" i="32"/>
  <c r="AQ100" i="32" s="1"/>
  <c r="AT4" i="40"/>
  <c r="AX4" i="40"/>
  <c r="AT4" i="52"/>
  <c r="AX4" i="38"/>
  <c r="AT4" i="37"/>
  <c r="AT4" i="36"/>
  <c r="AX4" i="35"/>
  <c r="AX4" i="32"/>
  <c r="AT4" i="34"/>
  <c r="AT4" i="45"/>
  <c r="AX4" i="44"/>
  <c r="AT4" i="46"/>
  <c r="AX4" i="41"/>
  <c r="AX4" i="34"/>
  <c r="AT4" i="39"/>
  <c r="AX4" i="46"/>
  <c r="AX4" i="42"/>
  <c r="AX4" i="33"/>
  <c r="AX4" i="47"/>
  <c r="AX4" i="49"/>
  <c r="AX4" i="43"/>
  <c r="AT4" i="31"/>
  <c r="AX4" i="51"/>
  <c r="AT4" i="49"/>
  <c r="AX4" i="37"/>
  <c r="AX4" i="48"/>
  <c r="AX4" i="39"/>
  <c r="AT4" i="33"/>
  <c r="AT4" i="32"/>
  <c r="AT4" i="41"/>
  <c r="AT4" i="43"/>
  <c r="AT4" i="30"/>
  <c r="AT4" i="42"/>
  <c r="AT4" i="44"/>
  <c r="AV4" i="33"/>
  <c r="AP102" i="31"/>
  <c r="AQ102" i="31" s="1"/>
  <c r="AP103" i="31"/>
  <c r="AQ103" i="31" s="1"/>
  <c r="AP104" i="31"/>
  <c r="AQ104" i="31" s="1"/>
  <c r="AP101" i="30"/>
  <c r="AQ101" i="30" s="1"/>
  <c r="AP102" i="30"/>
  <c r="AQ102" i="30" s="1"/>
  <c r="AP104" i="30"/>
  <c r="AQ104" i="30" s="1"/>
  <c r="AP103" i="30"/>
  <c r="AQ103" i="30" s="1"/>
  <c r="AV4" i="29"/>
  <c r="AV4" i="50"/>
  <c r="AV4" i="42"/>
  <c r="AV4" i="32"/>
  <c r="AV4" i="49"/>
  <c r="AX4" i="30"/>
  <c r="AT4" i="48"/>
  <c r="AV4" i="47"/>
  <c r="AV4" i="35"/>
  <c r="AV4" i="40"/>
  <c r="AV4" i="38"/>
  <c r="AX4" i="31"/>
  <c r="AV4" i="2"/>
  <c r="AV4" i="52"/>
  <c r="AV4" i="48"/>
  <c r="AV4" i="45"/>
  <c r="AT4" i="35"/>
  <c r="AX4" i="36"/>
  <c r="AT4" i="47"/>
  <c r="AT4" i="29"/>
  <c r="AT4" i="38"/>
  <c r="AX4" i="2"/>
  <c r="AV4" i="34"/>
  <c r="AX4" i="29"/>
  <c r="AX4" i="52"/>
  <c r="AT4" i="50"/>
  <c r="AT4" i="51"/>
  <c r="AV4" i="37"/>
  <c r="AV4" i="44"/>
  <c r="AV4" i="30"/>
  <c r="AV4" i="41"/>
  <c r="AV4" i="39"/>
  <c r="AV4" i="31"/>
  <c r="AV4" i="51"/>
  <c r="AV4" i="36"/>
  <c r="AV4" i="43"/>
  <c r="AV4" i="46"/>
  <c r="AP101" i="31"/>
  <c r="AQ101" i="31" s="1"/>
  <c r="AP100" i="31"/>
  <c r="AQ100" i="31" s="1"/>
  <c r="AP99" i="31"/>
  <c r="AQ99" i="31" s="1"/>
  <c r="AP99" i="30"/>
  <c r="AQ99" i="30" s="1"/>
  <c r="AP100" i="30"/>
  <c r="AQ100" i="30" s="1"/>
  <c r="BD4" i="2"/>
  <c r="BD26" i="2" s="1"/>
  <c r="BF26" i="29" s="1"/>
  <c r="AP4" i="2"/>
  <c r="BG96" i="33"/>
  <c r="BG103" i="33"/>
  <c r="BG87" i="33"/>
  <c r="BG76" i="33"/>
  <c r="BG53" i="33"/>
  <c r="BG72" i="33"/>
  <c r="BG52" i="33"/>
  <c r="BG44" i="33"/>
  <c r="BG69" i="33"/>
  <c r="BG35" i="33"/>
  <c r="BG5" i="33"/>
  <c r="BG18" i="33"/>
  <c r="BG30" i="33"/>
  <c r="BG11" i="33"/>
  <c r="BG94" i="33"/>
  <c r="BG101" i="33"/>
  <c r="BG85" i="33"/>
  <c r="BG68" i="33"/>
  <c r="BG51" i="33"/>
  <c r="BG66" i="33"/>
  <c r="BG75" i="33"/>
  <c r="BG42" i="33"/>
  <c r="BG49" i="33"/>
  <c r="BG33" i="33"/>
  <c r="BG8" i="33"/>
  <c r="BG6" i="33"/>
  <c r="BG12" i="33"/>
  <c r="BG107" i="33"/>
  <c r="BG92" i="33"/>
  <c r="BG99" i="33"/>
  <c r="BG111" i="33"/>
  <c r="BG65" i="33"/>
  <c r="BG71" i="33"/>
  <c r="BG64" i="33"/>
  <c r="BG67" i="33"/>
  <c r="BG40" i="33"/>
  <c r="BG47" i="33"/>
  <c r="BG31" i="33"/>
  <c r="BG16" i="33"/>
  <c r="BG14" i="33"/>
  <c r="BG20" i="33"/>
  <c r="BG106" i="33"/>
  <c r="BG90" i="33"/>
  <c r="BG97" i="33"/>
  <c r="BG110" i="33"/>
  <c r="BG63" i="33"/>
  <c r="BG83" i="33"/>
  <c r="BG62" i="33"/>
  <c r="BG79" i="33"/>
  <c r="BG38" i="33"/>
  <c r="BG45" i="33"/>
  <c r="BG109" i="33"/>
  <c r="BG23" i="33"/>
  <c r="BG22" i="33"/>
  <c r="BG19" i="33"/>
  <c r="BG104" i="33"/>
  <c r="BG88" i="33"/>
  <c r="BG95" i="33"/>
  <c r="BG105" i="33"/>
  <c r="BG61" i="33"/>
  <c r="BG80" i="33"/>
  <c r="BG60" i="33"/>
  <c r="BG70" i="33"/>
  <c r="BG36" i="33"/>
  <c r="BG43" i="33"/>
  <c r="BG25" i="33"/>
  <c r="BG29" i="33"/>
  <c r="BG102" i="33"/>
  <c r="BG86" i="33"/>
  <c r="BG93" i="33"/>
  <c r="BG73" i="33"/>
  <c r="BG59" i="33"/>
  <c r="BG74" i="33"/>
  <c r="BG58" i="33"/>
  <c r="BG50" i="33"/>
  <c r="BG34" i="33"/>
  <c r="BG41" i="33"/>
  <c r="BG9" i="33"/>
  <c r="BG7" i="33"/>
  <c r="BG13" i="33"/>
  <c r="BG100" i="33"/>
  <c r="BG84" i="33"/>
  <c r="BG91" i="33"/>
  <c r="BG81" i="33"/>
  <c r="BG57" i="33"/>
  <c r="BG82" i="33"/>
  <c r="BG56" i="33"/>
  <c r="BG48" i="33"/>
  <c r="BG32" i="33"/>
  <c r="BG39" i="33"/>
  <c r="BG17" i="33"/>
  <c r="BG15" i="33"/>
  <c r="BG21" i="33"/>
  <c r="BG98" i="33"/>
  <c r="BG108" i="33"/>
  <c r="BG89" i="33"/>
  <c r="BG78" i="33"/>
  <c r="BG55" i="33"/>
  <c r="BG77" i="33"/>
  <c r="BG54" i="33"/>
  <c r="BG46" i="33"/>
  <c r="BG27" i="33"/>
  <c r="BG37" i="33"/>
  <c r="BG10" i="33"/>
  <c r="BG26" i="33"/>
  <c r="BG24" i="33"/>
  <c r="BG28" i="33"/>
  <c r="BG25" i="34"/>
  <c r="BG16" i="34"/>
  <c r="BG104" i="34"/>
  <c r="BG88" i="34"/>
  <c r="BG93" i="34"/>
  <c r="BG73" i="34"/>
  <c r="BG57" i="34"/>
  <c r="BG41" i="34"/>
  <c r="BG56" i="34"/>
  <c r="BG72" i="34"/>
  <c r="BG38" i="34"/>
  <c r="BG46" i="34"/>
  <c r="BG22" i="34"/>
  <c r="BG17" i="34"/>
  <c r="BG91" i="34"/>
  <c r="BG18" i="34"/>
  <c r="BG102" i="34"/>
  <c r="BG86" i="34"/>
  <c r="BG110" i="34"/>
  <c r="BG71" i="34"/>
  <c r="BG55" i="34"/>
  <c r="BG39" i="34"/>
  <c r="BG48" i="34"/>
  <c r="BG54" i="34"/>
  <c r="BG29" i="34"/>
  <c r="BG30" i="34"/>
  <c r="BG23" i="34"/>
  <c r="BG31" i="34"/>
  <c r="BG14" i="34"/>
  <c r="BG24" i="34"/>
  <c r="BG100" i="34"/>
  <c r="BG84" i="34"/>
  <c r="BG108" i="34"/>
  <c r="BG69" i="34"/>
  <c r="BG53" i="34"/>
  <c r="BG95" i="34"/>
  <c r="BG36" i="34"/>
  <c r="BG42" i="34"/>
  <c r="BG21" i="34"/>
  <c r="BG76" i="34"/>
  <c r="BG5" i="34"/>
  <c r="BG19" i="34"/>
  <c r="BG64" i="34"/>
  <c r="BG11" i="34"/>
  <c r="BG98" i="34"/>
  <c r="BG111" i="34"/>
  <c r="BG83" i="34"/>
  <c r="BG67" i="34"/>
  <c r="BG51" i="34"/>
  <c r="BG89" i="34"/>
  <c r="BG34" i="34"/>
  <c r="BG28" i="34"/>
  <c r="BG99" i="34"/>
  <c r="BG62" i="34"/>
  <c r="BG8" i="34"/>
  <c r="BG60" i="34"/>
  <c r="BG96" i="34"/>
  <c r="BG109" i="34"/>
  <c r="BG81" i="34"/>
  <c r="BG65" i="34"/>
  <c r="BG49" i="34"/>
  <c r="BG78" i="34"/>
  <c r="BG32" i="34"/>
  <c r="BG20" i="34"/>
  <c r="BG87" i="34"/>
  <c r="BG50" i="34"/>
  <c r="BG15" i="34"/>
  <c r="BG107" i="34"/>
  <c r="BG94" i="34"/>
  <c r="BG101" i="34"/>
  <c r="BG79" i="34"/>
  <c r="BG63" i="34"/>
  <c r="BG47" i="34"/>
  <c r="BG70" i="34"/>
  <c r="BG27" i="34"/>
  <c r="BG12" i="34"/>
  <c r="BG82" i="34"/>
  <c r="BG9" i="34"/>
  <c r="BG33" i="34"/>
  <c r="BG6" i="34"/>
  <c r="BG10" i="34"/>
  <c r="BG106" i="34"/>
  <c r="BG92" i="34"/>
  <c r="BG85" i="34"/>
  <c r="BG77" i="34"/>
  <c r="BG61" i="34"/>
  <c r="BG45" i="34"/>
  <c r="BG58" i="34"/>
  <c r="BG103" i="34"/>
  <c r="BG68" i="34"/>
  <c r="BG74" i="34"/>
  <c r="BG35" i="34"/>
  <c r="BG40" i="34"/>
  <c r="BG13" i="34"/>
  <c r="BG105" i="34"/>
  <c r="BG90" i="34"/>
  <c r="BG97" i="34"/>
  <c r="BG75" i="34"/>
  <c r="BG59" i="34"/>
  <c r="BG43" i="34"/>
  <c r="BG26" i="34"/>
  <c r="BG80" i="34"/>
  <c r="BG52" i="34"/>
  <c r="BG66" i="34"/>
  <c r="BG44" i="34"/>
  <c r="BG7" i="34"/>
  <c r="BG37" i="34"/>
  <c r="BG17" i="35"/>
  <c r="BG61" i="35"/>
  <c r="BG100" i="35"/>
  <c r="BG111" i="35"/>
  <c r="BG84" i="35"/>
  <c r="BG101" i="35"/>
  <c r="BG73" i="35"/>
  <c r="BG43" i="35"/>
  <c r="BG82" i="35"/>
  <c r="BG62" i="35"/>
  <c r="BG48" i="35"/>
  <c r="BG32" i="35"/>
  <c r="BG5" i="35"/>
  <c r="BG11" i="35"/>
  <c r="BG15" i="35"/>
  <c r="BG24" i="35"/>
  <c r="BG80" i="35"/>
  <c r="BG98" i="35"/>
  <c r="BG110" i="35"/>
  <c r="BG81" i="35"/>
  <c r="BG103" i="35"/>
  <c r="BG71" i="35"/>
  <c r="BG41" i="35"/>
  <c r="BG76" i="35"/>
  <c r="BG53" i="35"/>
  <c r="BG46" i="35"/>
  <c r="BG27" i="35"/>
  <c r="BG8" i="35"/>
  <c r="BG12" i="35"/>
  <c r="BG18" i="35"/>
  <c r="BG96" i="35"/>
  <c r="BG91" i="35"/>
  <c r="BG79" i="35"/>
  <c r="BG72" i="35"/>
  <c r="BG69" i="35"/>
  <c r="BG39" i="35"/>
  <c r="BG75" i="35"/>
  <c r="BG78" i="35"/>
  <c r="BG44" i="35"/>
  <c r="BG19" i="35"/>
  <c r="BG16" i="35"/>
  <c r="BG25" i="35"/>
  <c r="BG94" i="35"/>
  <c r="BG108" i="35"/>
  <c r="BG77" i="35"/>
  <c r="BG70" i="35"/>
  <c r="BG65" i="35"/>
  <c r="BG37" i="35"/>
  <c r="BG67" i="35"/>
  <c r="BG64" i="35"/>
  <c r="BG42" i="35"/>
  <c r="BG59" i="35"/>
  <c r="BG23" i="35"/>
  <c r="BG29" i="35"/>
  <c r="BG28" i="35"/>
  <c r="BG92" i="35"/>
  <c r="BG105" i="35"/>
  <c r="BG109" i="35"/>
  <c r="BG68" i="35"/>
  <c r="BG58" i="35"/>
  <c r="BG35" i="35"/>
  <c r="BG60" i="35"/>
  <c r="BG55" i="35"/>
  <c r="BG40" i="35"/>
  <c r="BG52" i="35"/>
  <c r="BG20" i="35"/>
  <c r="BG6" i="35"/>
  <c r="BG106" i="35"/>
  <c r="BG90" i="35"/>
  <c r="BG93" i="35"/>
  <c r="BG95" i="35"/>
  <c r="BG63" i="35"/>
  <c r="BG49" i="35"/>
  <c r="BG33" i="35"/>
  <c r="BG51" i="35"/>
  <c r="BG66" i="35"/>
  <c r="BG38" i="35"/>
  <c r="BG9" i="35"/>
  <c r="BG10" i="35"/>
  <c r="BG13" i="35"/>
  <c r="BG7" i="35"/>
  <c r="BG14" i="35"/>
  <c r="BG104" i="35"/>
  <c r="BG88" i="35"/>
  <c r="BG99" i="35"/>
  <c r="BG87" i="35"/>
  <c r="BG56" i="35"/>
  <c r="BG47" i="35"/>
  <c r="BG31" i="35"/>
  <c r="BG97" i="35"/>
  <c r="BG57" i="35"/>
  <c r="BG36" i="35"/>
  <c r="BG26" i="35"/>
  <c r="BG22" i="35"/>
  <c r="BG54" i="35"/>
  <c r="BG21" i="35"/>
  <c r="BG30" i="35"/>
  <c r="BG102" i="35"/>
  <c r="BG86" i="35"/>
  <c r="BG85" i="35"/>
  <c r="BG83" i="35"/>
  <c r="BG74" i="35"/>
  <c r="BG45" i="35"/>
  <c r="BG107" i="35"/>
  <c r="BG89" i="35"/>
  <c r="BG50" i="35"/>
  <c r="BG34" i="35"/>
  <c r="BF6" i="37"/>
  <c r="BD103" i="36"/>
  <c r="BF103" i="37" s="1"/>
  <c r="BD96" i="36"/>
  <c r="BF96" i="37" s="1"/>
  <c r="BD72" i="36"/>
  <c r="BF72" i="37" s="1"/>
  <c r="BD15" i="36"/>
  <c r="BF15" i="37" s="1"/>
  <c r="BD39" i="36"/>
  <c r="BF39" i="37" s="1"/>
  <c r="BD25" i="36"/>
  <c r="BF25" i="37" s="1"/>
  <c r="BD101" i="36"/>
  <c r="BF101" i="37" s="1"/>
  <c r="BD77" i="36"/>
  <c r="BF77" i="37" s="1"/>
  <c r="BD102" i="36"/>
  <c r="BF102" i="37" s="1"/>
  <c r="BD52" i="36"/>
  <c r="BF52" i="37" s="1"/>
  <c r="BD19" i="36"/>
  <c r="BF19" i="37" s="1"/>
  <c r="BD21" i="36"/>
  <c r="BF21" i="37" s="1"/>
  <c r="BD99" i="36"/>
  <c r="BF99" i="37" s="1"/>
  <c r="BD75" i="36"/>
  <c r="BF75" i="37" s="1"/>
  <c r="BD67" i="36"/>
  <c r="BF67" i="37" s="1"/>
  <c r="BD48" i="36"/>
  <c r="BF48" i="37" s="1"/>
  <c r="BD11" i="36"/>
  <c r="BF11" i="37" s="1"/>
  <c r="BD8" i="36"/>
  <c r="BF8" i="37" s="1"/>
  <c r="BD35" i="36"/>
  <c r="BF35" i="37" s="1"/>
  <c r="BD97" i="36"/>
  <c r="BF97" i="37" s="1"/>
  <c r="BD73" i="36"/>
  <c r="BF73" i="37" s="1"/>
  <c r="BD65" i="36"/>
  <c r="BF65" i="37" s="1"/>
  <c r="BD64" i="36"/>
  <c r="BF64" i="37" s="1"/>
  <c r="BD24" i="36"/>
  <c r="BF24" i="37" s="1"/>
  <c r="BD5" i="36"/>
  <c r="BH101" i="36" s="1"/>
  <c r="BI101" i="36" s="1"/>
  <c r="BD85" i="36"/>
  <c r="BF85" i="37" s="1"/>
  <c r="BD90" i="36"/>
  <c r="BF90" i="37" s="1"/>
  <c r="BD40" i="36"/>
  <c r="BF40" i="37" s="1"/>
  <c r="BD95" i="36"/>
  <c r="BF95" i="37" s="1"/>
  <c r="BD98" i="36"/>
  <c r="BF98" i="37" s="1"/>
  <c r="BD63" i="36"/>
  <c r="BF63" i="37" s="1"/>
  <c r="BD62" i="36"/>
  <c r="BF62" i="37" s="1"/>
  <c r="BD20" i="36"/>
  <c r="BF20" i="37" s="1"/>
  <c r="BD54" i="36"/>
  <c r="BF54" i="37" s="1"/>
  <c r="BD51" i="36"/>
  <c r="BF51" i="37" s="1"/>
  <c r="BD89" i="36"/>
  <c r="BF89" i="37" s="1"/>
  <c r="BD104" i="36"/>
  <c r="BF104" i="37" s="1"/>
  <c r="BD100" i="36"/>
  <c r="BF100" i="37" s="1"/>
  <c r="BD60" i="36"/>
  <c r="BF60" i="37" s="1"/>
  <c r="BD18" i="36"/>
  <c r="BF18" i="37" s="1"/>
  <c r="BD87" i="36"/>
  <c r="BF87" i="37" s="1"/>
  <c r="BD94" i="36"/>
  <c r="BF94" i="37" s="1"/>
  <c r="BD88" i="36"/>
  <c r="BF88" i="37" s="1"/>
  <c r="BD44" i="36"/>
  <c r="BF44" i="37" s="1"/>
  <c r="BD36" i="36"/>
  <c r="BF36" i="37" s="1"/>
  <c r="BF17" i="37"/>
  <c r="BD93" i="37"/>
  <c r="BF93" i="38" s="1"/>
  <c r="BD100" i="37"/>
  <c r="BF100" i="38" s="1"/>
  <c r="BD74" i="37"/>
  <c r="BF74" i="38" s="1"/>
  <c r="BD58" i="37"/>
  <c r="BF58" i="38" s="1"/>
  <c r="BD73" i="37"/>
  <c r="BF73" i="38" s="1"/>
  <c r="BD35" i="37"/>
  <c r="BF35" i="38" s="1"/>
  <c r="BD82" i="37"/>
  <c r="BF82" i="38" s="1"/>
  <c r="BD79" i="37"/>
  <c r="BF79" i="38" s="1"/>
  <c r="BD46" i="37"/>
  <c r="BF46" i="38" s="1"/>
  <c r="BD16" i="37"/>
  <c r="BF16" i="38" s="1"/>
  <c r="BD26" i="37"/>
  <c r="BF26" i="38" s="1"/>
  <c r="BD21" i="37"/>
  <c r="BF21" i="38" s="1"/>
  <c r="BD34" i="37"/>
  <c r="BF34" i="38" s="1"/>
  <c r="BD103" i="37"/>
  <c r="BF103" i="38" s="1"/>
  <c r="BD52" i="37"/>
  <c r="BF52" i="38" s="1"/>
  <c r="BD15" i="37"/>
  <c r="BF15" i="38" s="1"/>
  <c r="BD50" i="37"/>
  <c r="BF50" i="38" s="1"/>
  <c r="BD17" i="37"/>
  <c r="BF17" i="38" s="1"/>
  <c r="BD91" i="37"/>
  <c r="BF91" i="38" s="1"/>
  <c r="BD98" i="37"/>
  <c r="BF98" i="38" s="1"/>
  <c r="BD72" i="37"/>
  <c r="BF72" i="38" s="1"/>
  <c r="BD56" i="37"/>
  <c r="BF56" i="38" s="1"/>
  <c r="BD51" i="37"/>
  <c r="BF51" i="38" s="1"/>
  <c r="BD33" i="37"/>
  <c r="BF33" i="38" s="1"/>
  <c r="BD65" i="37"/>
  <c r="BF65" i="38" s="1"/>
  <c r="BD71" i="37"/>
  <c r="BF71" i="38" s="1"/>
  <c r="BD38" i="37"/>
  <c r="BF38" i="38" s="1"/>
  <c r="BD53" i="37"/>
  <c r="BF53" i="38" s="1"/>
  <c r="BD18" i="37"/>
  <c r="BF18" i="38" s="1"/>
  <c r="BD13" i="37"/>
  <c r="BF13" i="38" s="1"/>
  <c r="BD55" i="37"/>
  <c r="BF55" i="38" s="1"/>
  <c r="BD92" i="37"/>
  <c r="BF92" i="38" s="1"/>
  <c r="BD67" i="37"/>
  <c r="BF67" i="38" s="1"/>
  <c r="BD25" i="37"/>
  <c r="BF25" i="38" s="1"/>
  <c r="BD85" i="37"/>
  <c r="BF85" i="38" s="1"/>
  <c r="BD49" i="37"/>
  <c r="BF49" i="38" s="1"/>
  <c r="BD20" i="37"/>
  <c r="BF20" i="38" s="1"/>
  <c r="BD89" i="37"/>
  <c r="BF89" i="38" s="1"/>
  <c r="BD90" i="37"/>
  <c r="BF90" i="38" s="1"/>
  <c r="BD70" i="37"/>
  <c r="BF70" i="38" s="1"/>
  <c r="BD54" i="37"/>
  <c r="BF54" i="38" s="1"/>
  <c r="BD47" i="37"/>
  <c r="BF47" i="38" s="1"/>
  <c r="BD31" i="37"/>
  <c r="BF31" i="38" s="1"/>
  <c r="BD61" i="37"/>
  <c r="BF61" i="38" s="1"/>
  <c r="BD23" i="37"/>
  <c r="BF23" i="38" s="1"/>
  <c r="BD45" i="37"/>
  <c r="BF45" i="38" s="1"/>
  <c r="BD101" i="37"/>
  <c r="BF101" i="38" s="1"/>
  <c r="BD40" i="37"/>
  <c r="BF40" i="38" s="1"/>
  <c r="BD11" i="37"/>
  <c r="BF11" i="38" s="1"/>
  <c r="BD99" i="37"/>
  <c r="BF99" i="38" s="1"/>
  <c r="BD83" i="37"/>
  <c r="BF83" i="38" s="1"/>
  <c r="BD80" i="37"/>
  <c r="BF80" i="38" s="1"/>
  <c r="BD64" i="37"/>
  <c r="BF64" i="38" s="1"/>
  <c r="BD102" i="37"/>
  <c r="BF102" i="38" s="1"/>
  <c r="BD41" i="37"/>
  <c r="BF41" i="38" s="1"/>
  <c r="BD96" i="37"/>
  <c r="BF96" i="38" s="1"/>
  <c r="BD48" i="37"/>
  <c r="BF48" i="38" s="1"/>
  <c r="BD22" i="37"/>
  <c r="BF22" i="38" s="1"/>
  <c r="BD36" i="37"/>
  <c r="BF36" i="38" s="1"/>
  <c r="BD9" i="37"/>
  <c r="BF9" i="38" s="1"/>
  <c r="BD12" i="37"/>
  <c r="BF12" i="38" s="1"/>
  <c r="BD19" i="37"/>
  <c r="BF19" i="38" s="1"/>
  <c r="BD43" i="37"/>
  <c r="BF43" i="38" s="1"/>
  <c r="BD97" i="37"/>
  <c r="BF97" i="38" s="1"/>
  <c r="BD81" i="37"/>
  <c r="BF81" i="38" s="1"/>
  <c r="BD78" i="37"/>
  <c r="BF78" i="38" s="1"/>
  <c r="BD62" i="37"/>
  <c r="BF62" i="38" s="1"/>
  <c r="BD94" i="37"/>
  <c r="BF94" i="38" s="1"/>
  <c r="BD39" i="37"/>
  <c r="BF39" i="38" s="1"/>
  <c r="BD75" i="37"/>
  <c r="BF75" i="38" s="1"/>
  <c r="BD84" i="37"/>
  <c r="BF84" i="38" s="1"/>
  <c r="BD14" i="37"/>
  <c r="BF14" i="38" s="1"/>
  <c r="BD30" i="37"/>
  <c r="BF30" i="38" s="1"/>
  <c r="BD44" i="37"/>
  <c r="BF44" i="38" s="1"/>
  <c r="BD42" i="37"/>
  <c r="BF42" i="38" s="1"/>
  <c r="BD27" i="37"/>
  <c r="BF27" i="38" s="1"/>
  <c r="BD8" i="37"/>
  <c r="BF8" i="38" s="1"/>
  <c r="BD68" i="37"/>
  <c r="BF68" i="38" s="1"/>
  <c r="BD69" i="37"/>
  <c r="BF69" i="38" s="1"/>
  <c r="BD88" i="37"/>
  <c r="BF88" i="38" s="1"/>
  <c r="BD95" i="37"/>
  <c r="BF95" i="38" s="1"/>
  <c r="BD104" i="37"/>
  <c r="BF104" i="38" s="1"/>
  <c r="BD76" i="37"/>
  <c r="BF76" i="38" s="1"/>
  <c r="BD60" i="37"/>
  <c r="BF60" i="38" s="1"/>
  <c r="BD86" i="37"/>
  <c r="BF86" i="38" s="1"/>
  <c r="BD37" i="37"/>
  <c r="BF37" i="38" s="1"/>
  <c r="BD63" i="37"/>
  <c r="BF63" i="38" s="1"/>
  <c r="BD57" i="37"/>
  <c r="BF57" i="38" s="1"/>
  <c r="BD6" i="37"/>
  <c r="BF6" i="38" s="1"/>
  <c r="BD24" i="37"/>
  <c r="BF24" i="38" s="1"/>
  <c r="BD32" i="37"/>
  <c r="BF32" i="38" s="1"/>
  <c r="BD29" i="37"/>
  <c r="BF29" i="38" s="1"/>
  <c r="BD5" i="37"/>
  <c r="BD10" i="37"/>
  <c r="BF10" i="38" s="1"/>
  <c r="BD87" i="37"/>
  <c r="BF87" i="38" s="1"/>
  <c r="BD77" i="37"/>
  <c r="BF77" i="38" s="1"/>
  <c r="BD28" i="37"/>
  <c r="BF28" i="38" s="1"/>
  <c r="BD66" i="37"/>
  <c r="BF66" i="38" s="1"/>
  <c r="BD59" i="37"/>
  <c r="BF59" i="38" s="1"/>
  <c r="BD7" i="37"/>
  <c r="BF7" i="38" s="1"/>
  <c r="BG34" i="40"/>
  <c r="BG38" i="40"/>
  <c r="BG27" i="40"/>
  <c r="BG102" i="40"/>
  <c r="BG91" i="40"/>
  <c r="BG109" i="40"/>
  <c r="BG86" i="40"/>
  <c r="BG65" i="40"/>
  <c r="BG83" i="40"/>
  <c r="BG60" i="40"/>
  <c r="BG59" i="40"/>
  <c r="BG33" i="40"/>
  <c r="BG24" i="40"/>
  <c r="BG5" i="40"/>
  <c r="BG53" i="40"/>
  <c r="BG36" i="40"/>
  <c r="BG100" i="40"/>
  <c r="BG82" i="40"/>
  <c r="BG103" i="40"/>
  <c r="BG101" i="40"/>
  <c r="BG63" i="40"/>
  <c r="BG69" i="40"/>
  <c r="BG29" i="40"/>
  <c r="BG47" i="40"/>
  <c r="BG31" i="40"/>
  <c r="BG16" i="40"/>
  <c r="BG52" i="40"/>
  <c r="BG54" i="40"/>
  <c r="BG49" i="40"/>
  <c r="BG98" i="40"/>
  <c r="BG80" i="40"/>
  <c r="BG97" i="40"/>
  <c r="BG90" i="40"/>
  <c r="BG61" i="40"/>
  <c r="BG84" i="40"/>
  <c r="BG21" i="40"/>
  <c r="BG45" i="40"/>
  <c r="BG23" i="40"/>
  <c r="BG9" i="40"/>
  <c r="BG10" i="40"/>
  <c r="BG17" i="40"/>
  <c r="BG111" i="40"/>
  <c r="BG78" i="40"/>
  <c r="BG89" i="40"/>
  <c r="BG77" i="40"/>
  <c r="BG108" i="40"/>
  <c r="BG64" i="40"/>
  <c r="BG13" i="40"/>
  <c r="BG43" i="40"/>
  <c r="BG15" i="40"/>
  <c r="BG26" i="40"/>
  <c r="BG6" i="40"/>
  <c r="BG32" i="40"/>
  <c r="BG8" i="40"/>
  <c r="BG107" i="40"/>
  <c r="BG110" i="40"/>
  <c r="BG76" i="40"/>
  <c r="BG88" i="40"/>
  <c r="BG79" i="40"/>
  <c r="BG85" i="40"/>
  <c r="BG48" i="40"/>
  <c r="BG66" i="40"/>
  <c r="BG41" i="40"/>
  <c r="BG7" i="40"/>
  <c r="BG46" i="40"/>
  <c r="BG51" i="40"/>
  <c r="BG44" i="40"/>
  <c r="BG19" i="40"/>
  <c r="BG106" i="40"/>
  <c r="BG93" i="40"/>
  <c r="BG74" i="40"/>
  <c r="BG87" i="40"/>
  <c r="BG73" i="40"/>
  <c r="BG68" i="40"/>
  <c r="BG28" i="40"/>
  <c r="BG30" i="40"/>
  <c r="BG39" i="40"/>
  <c r="BG57" i="40"/>
  <c r="BG50" i="40"/>
  <c r="BG62" i="40"/>
  <c r="BG11" i="40"/>
  <c r="BG42" i="40"/>
  <c r="BG105" i="40"/>
  <c r="BG99" i="40"/>
  <c r="BG72" i="40"/>
  <c r="BG94" i="40"/>
  <c r="BG81" i="40"/>
  <c r="BG67" i="40"/>
  <c r="BG20" i="40"/>
  <c r="BG22" i="40"/>
  <c r="BG37" i="40"/>
  <c r="BG56" i="40"/>
  <c r="BG58" i="40"/>
  <c r="BG25" i="40"/>
  <c r="BG18" i="40"/>
  <c r="BG104" i="40"/>
  <c r="BG95" i="40"/>
  <c r="BG70" i="40"/>
  <c r="BG92" i="40"/>
  <c r="BG71" i="40"/>
  <c r="BG96" i="40"/>
  <c r="BG12" i="40"/>
  <c r="BG14" i="40"/>
  <c r="BG35" i="40"/>
  <c r="BG55" i="40"/>
  <c r="BG75" i="40"/>
  <c r="BG40" i="40"/>
  <c r="BG25" i="42"/>
  <c r="BG5" i="42"/>
  <c r="BG34" i="42"/>
  <c r="BG58" i="42"/>
  <c r="BG110" i="42"/>
  <c r="BG97" i="42"/>
  <c r="BG93" i="42"/>
  <c r="BG68" i="42"/>
  <c r="BG61" i="42"/>
  <c r="BG51" i="42"/>
  <c r="BG70" i="42"/>
  <c r="BG62" i="42"/>
  <c r="BG14" i="42"/>
  <c r="BG47" i="42"/>
  <c r="BG6" i="42"/>
  <c r="BG16" i="42"/>
  <c r="BG104" i="42"/>
  <c r="BG92" i="42"/>
  <c r="BG88" i="42"/>
  <c r="BG29" i="42"/>
  <c r="BG60" i="42"/>
  <c r="BG50" i="42"/>
  <c r="BG69" i="42"/>
  <c r="BG40" i="42"/>
  <c r="BG27" i="42"/>
  <c r="BG49" i="42"/>
  <c r="BG55" i="42"/>
  <c r="BG13" i="42"/>
  <c r="BG23" i="42"/>
  <c r="BG20" i="42"/>
  <c r="BG101" i="42"/>
  <c r="BG108" i="42"/>
  <c r="BG84" i="42"/>
  <c r="BG79" i="42"/>
  <c r="BG48" i="42"/>
  <c r="BG44" i="42"/>
  <c r="BG57" i="42"/>
  <c r="BG39" i="42"/>
  <c r="BG72" i="42"/>
  <c r="BG53" i="42"/>
  <c r="BG28" i="42"/>
  <c r="BG37" i="42"/>
  <c r="BG30" i="42"/>
  <c r="BG95" i="42"/>
  <c r="BG94" i="42"/>
  <c r="BG81" i="42"/>
  <c r="BG71" i="42"/>
  <c r="BG46" i="42"/>
  <c r="BG43" i="42"/>
  <c r="BG56" i="42"/>
  <c r="BG87" i="42"/>
  <c r="BG36" i="42"/>
  <c r="BG54" i="42"/>
  <c r="BG35" i="42"/>
  <c r="BG12" i="42"/>
  <c r="BG33" i="42"/>
  <c r="BG89" i="42"/>
  <c r="BG90" i="42"/>
  <c r="BG73" i="42"/>
  <c r="BG86" i="42"/>
  <c r="BG45" i="42"/>
  <c r="BG19" i="42"/>
  <c r="BG42" i="42"/>
  <c r="BG83" i="42"/>
  <c r="BG38" i="42"/>
  <c r="BG64" i="42"/>
  <c r="BG21" i="42"/>
  <c r="BG17" i="42"/>
  <c r="BG65" i="42"/>
  <c r="BG107" i="42"/>
  <c r="BG111" i="42"/>
  <c r="BG100" i="42"/>
  <c r="BG109" i="42"/>
  <c r="BG77" i="42"/>
  <c r="BG26" i="42"/>
  <c r="BG11" i="42"/>
  <c r="BG41" i="42"/>
  <c r="BG82" i="42"/>
  <c r="BG52" i="42"/>
  <c r="BG31" i="42"/>
  <c r="BG10" i="42"/>
  <c r="BG67" i="42"/>
  <c r="BG106" i="42"/>
  <c r="BG102" i="42"/>
  <c r="BG96" i="42"/>
  <c r="BG98" i="42"/>
  <c r="BG91" i="42"/>
  <c r="BG18" i="42"/>
  <c r="BG78" i="42"/>
  <c r="BG80" i="42"/>
  <c r="BG7" i="42"/>
  <c r="BG59" i="42"/>
  <c r="BG8" i="42"/>
  <c r="BG22" i="42"/>
  <c r="BG15" i="42"/>
  <c r="BG103" i="42"/>
  <c r="BG105" i="42"/>
  <c r="BG99" i="42"/>
  <c r="BG85" i="42"/>
  <c r="BG76" i="42"/>
  <c r="BG74" i="42"/>
  <c r="BG66" i="42"/>
  <c r="BG75" i="42"/>
  <c r="BG63" i="42"/>
  <c r="BG9" i="42"/>
  <c r="BG32" i="42"/>
  <c r="BG24" i="42"/>
  <c r="BG8" i="45"/>
  <c r="BG106" i="45"/>
  <c r="BG77" i="45"/>
  <c r="BG98" i="45"/>
  <c r="BG66" i="45"/>
  <c r="BG104" i="45"/>
  <c r="BG67" i="45"/>
  <c r="BG44" i="45"/>
  <c r="BG53" i="45"/>
  <c r="BG76" i="45"/>
  <c r="BG71" i="45"/>
  <c r="BG23" i="45"/>
  <c r="BG28" i="45"/>
  <c r="BG11" i="45"/>
  <c r="BG105" i="45"/>
  <c r="BG111" i="45"/>
  <c r="BG109" i="45"/>
  <c r="BG64" i="45"/>
  <c r="BG99" i="45"/>
  <c r="BG65" i="45"/>
  <c r="BG42" i="45"/>
  <c r="BG91" i="45"/>
  <c r="BG72" i="45"/>
  <c r="BG51" i="45"/>
  <c r="BG29" i="45"/>
  <c r="BG24" i="45"/>
  <c r="BG12" i="45"/>
  <c r="BG14" i="45"/>
  <c r="BG110" i="45"/>
  <c r="BG102" i="45"/>
  <c r="BG108" i="45"/>
  <c r="BG62" i="45"/>
  <c r="BG96" i="45"/>
  <c r="BG63" i="45"/>
  <c r="BG75" i="45"/>
  <c r="BG70" i="45"/>
  <c r="BG43" i="45"/>
  <c r="BG41" i="45"/>
  <c r="BG20" i="45"/>
  <c r="BG27" i="45"/>
  <c r="BG18" i="45"/>
  <c r="BG86" i="45"/>
  <c r="BG101" i="45"/>
  <c r="BG88" i="45"/>
  <c r="BG60" i="45"/>
  <c r="BG80" i="45"/>
  <c r="BG61" i="45"/>
  <c r="BG74" i="45"/>
  <c r="BG85" i="45"/>
  <c r="BG49" i="45"/>
  <c r="BG40" i="45"/>
  <c r="BG26" i="45"/>
  <c r="BG6" i="45"/>
  <c r="BG36" i="45"/>
  <c r="BG84" i="45"/>
  <c r="BG97" i="45"/>
  <c r="BG87" i="45"/>
  <c r="BG58" i="45"/>
  <c r="BG100" i="45"/>
  <c r="BG59" i="45"/>
  <c r="BG57" i="45"/>
  <c r="BG35" i="45"/>
  <c r="BG34" i="45"/>
  <c r="BG39" i="45"/>
  <c r="BG32" i="45"/>
  <c r="BG10" i="45"/>
  <c r="BG37" i="45"/>
  <c r="BG16" i="45"/>
  <c r="BG83" i="45"/>
  <c r="BG89" i="45"/>
  <c r="BG78" i="45"/>
  <c r="BG56" i="45"/>
  <c r="BG93" i="45"/>
  <c r="BG50" i="45"/>
  <c r="BG90" i="45"/>
  <c r="BG25" i="45"/>
  <c r="BG82" i="45"/>
  <c r="BG38" i="45"/>
  <c r="BG47" i="45"/>
  <c r="BG13" i="45"/>
  <c r="BG45" i="45"/>
  <c r="BG81" i="45"/>
  <c r="BG94" i="45"/>
  <c r="BG69" i="45"/>
  <c r="BG54" i="45"/>
  <c r="BG103" i="45"/>
  <c r="BG48" i="45"/>
  <c r="BG73" i="45"/>
  <c r="BG17" i="45"/>
  <c r="BG30" i="45"/>
  <c r="BG33" i="45"/>
  <c r="BG7" i="45"/>
  <c r="BG15" i="45"/>
  <c r="BG5" i="45"/>
  <c r="BG107" i="45"/>
  <c r="BG79" i="45"/>
  <c r="BG92" i="45"/>
  <c r="BG68" i="45"/>
  <c r="BG52" i="45"/>
  <c r="BG95" i="45"/>
  <c r="BG46" i="45"/>
  <c r="BG55" i="45"/>
  <c r="BG9" i="45"/>
  <c r="BG22" i="45"/>
  <c r="BG31" i="45"/>
  <c r="BG19" i="45"/>
  <c r="BG21" i="45"/>
  <c r="BG5" i="46"/>
  <c r="BG34" i="46"/>
  <c r="BG6" i="46"/>
  <c r="BG32" i="46"/>
  <c r="BG104" i="46"/>
  <c r="BG111" i="46"/>
  <c r="BG103" i="46"/>
  <c r="BG88" i="46"/>
  <c r="BG84" i="46"/>
  <c r="BG69" i="46"/>
  <c r="BG56" i="46"/>
  <c r="BG64" i="46"/>
  <c r="BG43" i="46"/>
  <c r="BG15" i="46"/>
  <c r="BG38" i="46"/>
  <c r="BG30" i="46"/>
  <c r="BG36" i="46"/>
  <c r="BG102" i="46"/>
  <c r="BG110" i="46"/>
  <c r="BG87" i="46"/>
  <c r="BG77" i="46"/>
  <c r="BG83" i="46"/>
  <c r="BG108" i="46"/>
  <c r="BG54" i="46"/>
  <c r="BG28" i="46"/>
  <c r="BG41" i="46"/>
  <c r="BG49" i="46"/>
  <c r="BG7" i="46"/>
  <c r="BG12" i="46"/>
  <c r="BG40" i="46"/>
  <c r="BG100" i="46"/>
  <c r="BG86" i="46"/>
  <c r="BG101" i="46"/>
  <c r="BG63" i="46"/>
  <c r="BG74" i="46"/>
  <c r="BG81" i="46"/>
  <c r="BG52" i="46"/>
  <c r="BG20" i="46"/>
  <c r="BG39" i="46"/>
  <c r="BG47" i="46"/>
  <c r="BG13" i="46"/>
  <c r="BG22" i="46"/>
  <c r="BG44" i="46"/>
  <c r="BG98" i="46"/>
  <c r="BG91" i="46"/>
  <c r="BG89" i="46"/>
  <c r="BG61" i="46"/>
  <c r="BG72" i="46"/>
  <c r="BG68" i="46"/>
  <c r="BG50" i="46"/>
  <c r="BG29" i="46"/>
  <c r="BG37" i="46"/>
  <c r="BG25" i="46"/>
  <c r="BG16" i="46"/>
  <c r="BG27" i="46"/>
  <c r="BG11" i="46"/>
  <c r="BG96" i="46"/>
  <c r="BG82" i="46"/>
  <c r="BG95" i="46"/>
  <c r="BG59" i="46"/>
  <c r="BG71" i="46"/>
  <c r="BG67" i="46"/>
  <c r="BG48" i="46"/>
  <c r="BG79" i="46"/>
  <c r="BG35" i="46"/>
  <c r="BG17" i="46"/>
  <c r="BG42" i="46"/>
  <c r="BG24" i="46"/>
  <c r="BG14" i="46"/>
  <c r="BG107" i="46"/>
  <c r="BG94" i="46"/>
  <c r="BG80" i="46"/>
  <c r="BG99" i="46"/>
  <c r="BG57" i="46"/>
  <c r="BG85" i="46"/>
  <c r="BG62" i="46"/>
  <c r="BG109" i="46"/>
  <c r="BG53" i="46"/>
  <c r="BG33" i="46"/>
  <c r="BG26" i="46"/>
  <c r="BG46" i="46"/>
  <c r="BG19" i="46"/>
  <c r="BG106" i="46"/>
  <c r="BG92" i="46"/>
  <c r="BG78" i="46"/>
  <c r="BG97" i="46"/>
  <c r="BG55" i="46"/>
  <c r="BG75" i="46"/>
  <c r="BG60" i="46"/>
  <c r="BG66" i="46"/>
  <c r="BG51" i="46"/>
  <c r="BG31" i="46"/>
  <c r="BG9" i="46"/>
  <c r="BG8" i="46"/>
  <c r="BG21" i="46"/>
  <c r="BG105" i="46"/>
  <c r="BG90" i="46"/>
  <c r="BG76" i="46"/>
  <c r="BG93" i="46"/>
  <c r="BG73" i="46"/>
  <c r="BG70" i="46"/>
  <c r="BG58" i="46"/>
  <c r="BG65" i="46"/>
  <c r="BG45" i="46"/>
  <c r="BG23" i="46"/>
  <c r="BG18" i="46"/>
  <c r="BG10" i="46"/>
  <c r="BH7" i="47"/>
  <c r="BH17" i="47"/>
  <c r="BI17" i="47" s="1"/>
  <c r="BH6" i="47"/>
  <c r="BI6" i="47" s="1"/>
  <c r="BH40" i="47"/>
  <c r="BI40" i="47" s="1"/>
  <c r="BH64" i="47"/>
  <c r="BI64" i="47" s="1"/>
  <c r="BH37" i="47"/>
  <c r="BI37" i="47" s="1"/>
  <c r="BH55" i="47"/>
  <c r="BI55" i="47" s="1"/>
  <c r="BH44" i="47"/>
  <c r="BI44" i="47" s="1"/>
  <c r="BJ44" i="47" s="1"/>
  <c r="BH61" i="47"/>
  <c r="BH83" i="47"/>
  <c r="BI83" i="47" s="1"/>
  <c r="BH88" i="47"/>
  <c r="BI88" i="47" s="1"/>
  <c r="BH99" i="47"/>
  <c r="BI99" i="47" s="1"/>
  <c r="BH94" i="47"/>
  <c r="BI94" i="47" s="1"/>
  <c r="BH13" i="47"/>
  <c r="BI13" i="47" s="1"/>
  <c r="BH30" i="47"/>
  <c r="BI30" i="47" s="1"/>
  <c r="BJ30" i="47" s="1"/>
  <c r="BH22" i="47"/>
  <c r="BI22" i="47" s="1"/>
  <c r="BH10" i="47"/>
  <c r="BH54" i="47"/>
  <c r="BI54" i="47" s="1"/>
  <c r="BH41" i="47"/>
  <c r="BI41" i="47" s="1"/>
  <c r="BH62" i="47"/>
  <c r="BI62" i="47" s="1"/>
  <c r="BH48" i="47"/>
  <c r="BI48" i="47" s="1"/>
  <c r="BH65" i="47"/>
  <c r="BI65" i="47" s="1"/>
  <c r="BJ65" i="47" s="1"/>
  <c r="BH72" i="47"/>
  <c r="BI72" i="47" s="1"/>
  <c r="BH109" i="47"/>
  <c r="BI109" i="47" s="1"/>
  <c r="BJ109" i="47" s="1"/>
  <c r="BH103" i="47"/>
  <c r="BH98" i="47"/>
  <c r="BI98" i="47" s="1"/>
  <c r="BH29" i="47"/>
  <c r="BI29" i="47" s="1"/>
  <c r="BH36" i="47"/>
  <c r="BI36" i="47" s="1"/>
  <c r="BH27" i="47"/>
  <c r="BI27" i="47" s="1"/>
  <c r="BH18" i="47"/>
  <c r="BI18" i="47" s="1"/>
  <c r="BH71" i="47"/>
  <c r="BI71" i="47" s="1"/>
  <c r="BH43" i="47"/>
  <c r="BI43" i="47" s="1"/>
  <c r="BH69" i="47"/>
  <c r="BI69" i="47" s="1"/>
  <c r="BH50" i="47"/>
  <c r="BI50" i="47" s="1"/>
  <c r="BH73" i="47"/>
  <c r="BI73" i="47" s="1"/>
  <c r="BH79" i="47"/>
  <c r="BI79" i="47" s="1"/>
  <c r="BH89" i="47"/>
  <c r="BI89" i="47" s="1"/>
  <c r="BH108" i="47"/>
  <c r="BI108" i="47" s="1"/>
  <c r="BH100" i="47"/>
  <c r="BI100" i="47" s="1"/>
  <c r="BJ100" i="47" s="1"/>
  <c r="BH24" i="47"/>
  <c r="BI24" i="47" s="1"/>
  <c r="BH5" i="47"/>
  <c r="BH15" i="47"/>
  <c r="BI15" i="47" s="1"/>
  <c r="BH58" i="47"/>
  <c r="BI58" i="47" s="1"/>
  <c r="BH59" i="47"/>
  <c r="BI59" i="47" s="1"/>
  <c r="BH31" i="47"/>
  <c r="BI31" i="47" s="1"/>
  <c r="BH47" i="47"/>
  <c r="BI47" i="47" s="1"/>
  <c r="BH77" i="47"/>
  <c r="BI77" i="47" s="1"/>
  <c r="BH66" i="47"/>
  <c r="BI66" i="47" s="1"/>
  <c r="BH107" i="47"/>
  <c r="BH80" i="47"/>
  <c r="BI80" i="47" s="1"/>
  <c r="BH93" i="47"/>
  <c r="BI93" i="47" s="1"/>
  <c r="BH111" i="47"/>
  <c r="BI111" i="47" s="1"/>
  <c r="BH104" i="47"/>
  <c r="BI104" i="47" s="1"/>
  <c r="BH21" i="47"/>
  <c r="BI21" i="47" s="1"/>
  <c r="BH11" i="47"/>
  <c r="BI11" i="47" s="1"/>
  <c r="BH25" i="47"/>
  <c r="BI25" i="47" s="1"/>
  <c r="BJ25" i="47" s="1"/>
  <c r="BH19" i="47"/>
  <c r="BH26" i="47"/>
  <c r="BI26" i="47" s="1"/>
  <c r="BH33" i="47"/>
  <c r="BI33" i="47" s="1"/>
  <c r="BH49" i="47"/>
  <c r="BI49" i="47" s="1"/>
  <c r="BH68" i="47"/>
  <c r="BI68" i="47" s="1"/>
  <c r="BH67" i="47"/>
  <c r="BI67" i="47" s="1"/>
  <c r="BH84" i="47"/>
  <c r="BI84" i="47" s="1"/>
  <c r="BJ84" i="47" s="1"/>
  <c r="BH82" i="47"/>
  <c r="BI82" i="47" s="1"/>
  <c r="BH95" i="47"/>
  <c r="BH90" i="47"/>
  <c r="BI90" i="47" s="1"/>
  <c r="BH106" i="47"/>
  <c r="BI106" i="47" s="1"/>
  <c r="BH12" i="47"/>
  <c r="BI12" i="47" s="1"/>
  <c r="BH9" i="47"/>
  <c r="BI9" i="47" s="1"/>
  <c r="BH34" i="47"/>
  <c r="BI34" i="47" s="1"/>
  <c r="BH38" i="47"/>
  <c r="BI38" i="47" s="1"/>
  <c r="BH81" i="47"/>
  <c r="BI81" i="47" s="1"/>
  <c r="BJ81" i="47" s="1"/>
  <c r="BH35" i="47"/>
  <c r="BH51" i="47"/>
  <c r="BI51" i="47" s="1"/>
  <c r="BH42" i="47"/>
  <c r="BI42" i="47" s="1"/>
  <c r="BH70" i="47"/>
  <c r="BI70" i="47" s="1"/>
  <c r="BH86" i="47"/>
  <c r="BI86" i="47" s="1"/>
  <c r="BH87" i="47"/>
  <c r="BI87" i="47" s="1"/>
  <c r="BH97" i="47"/>
  <c r="BI97" i="47" s="1"/>
  <c r="BJ97" i="47" s="1"/>
  <c r="BH92" i="47"/>
  <c r="BI92" i="47" s="1"/>
  <c r="BJ92" i="47" s="1"/>
  <c r="BG100" i="48"/>
  <c r="BG87" i="48"/>
  <c r="BG79" i="48"/>
  <c r="BG108" i="48"/>
  <c r="BG61" i="48"/>
  <c r="BG80" i="48"/>
  <c r="BG56" i="48"/>
  <c r="BG43" i="48"/>
  <c r="BG76" i="48"/>
  <c r="BG12" i="48"/>
  <c r="BG13" i="48"/>
  <c r="BG34" i="48"/>
  <c r="BG5" i="48"/>
  <c r="BG98" i="48"/>
  <c r="BG86" i="48"/>
  <c r="BG77" i="48"/>
  <c r="BG96" i="48"/>
  <c r="BG59" i="48"/>
  <c r="BG70" i="48"/>
  <c r="BG54" i="48"/>
  <c r="BG41" i="48"/>
  <c r="BG74" i="48"/>
  <c r="BG28" i="48"/>
  <c r="BG27" i="48"/>
  <c r="BG23" i="48"/>
  <c r="BG111" i="48"/>
  <c r="BG110" i="48"/>
  <c r="BG75" i="48"/>
  <c r="BG93" i="48"/>
  <c r="BG57" i="48"/>
  <c r="BG94" i="48"/>
  <c r="BG52" i="48"/>
  <c r="BG39" i="48"/>
  <c r="BG66" i="48"/>
  <c r="BG44" i="48"/>
  <c r="BG17" i="48"/>
  <c r="BG15" i="48"/>
  <c r="BG18" i="48"/>
  <c r="BG9" i="48"/>
  <c r="BG107" i="48"/>
  <c r="BG109" i="48"/>
  <c r="BG95" i="48"/>
  <c r="BG73" i="48"/>
  <c r="BG99" i="48"/>
  <c r="BG55" i="48"/>
  <c r="BG78" i="48"/>
  <c r="BG50" i="48"/>
  <c r="BG37" i="48"/>
  <c r="BG45" i="48"/>
  <c r="BG42" i="48"/>
  <c r="BG40" i="48"/>
  <c r="BG7" i="48"/>
  <c r="BG24" i="48"/>
  <c r="BG36" i="48"/>
  <c r="BG106" i="48"/>
  <c r="BG97" i="48"/>
  <c r="BG92" i="48"/>
  <c r="BG71" i="48"/>
  <c r="BG90" i="48"/>
  <c r="BG53" i="48"/>
  <c r="BG64" i="48"/>
  <c r="BG48" i="48"/>
  <c r="BG35" i="48"/>
  <c r="BG19" i="48"/>
  <c r="BG38" i="48"/>
  <c r="BG32" i="48"/>
  <c r="BG72" i="48"/>
  <c r="BG105" i="48"/>
  <c r="BG91" i="48"/>
  <c r="BG85" i="48"/>
  <c r="BG69" i="48"/>
  <c r="BG68" i="48"/>
  <c r="BG51" i="48"/>
  <c r="BG62" i="48"/>
  <c r="BG29" i="48"/>
  <c r="BG33" i="48"/>
  <c r="BG11" i="48"/>
  <c r="BG26" i="48"/>
  <c r="BG22" i="48"/>
  <c r="BG30" i="48"/>
  <c r="BG104" i="48"/>
  <c r="BG89" i="48"/>
  <c r="BG84" i="48"/>
  <c r="BG101" i="48"/>
  <c r="BG67" i="48"/>
  <c r="BG49" i="48"/>
  <c r="BG60" i="48"/>
  <c r="BG65" i="48"/>
  <c r="BG31" i="48"/>
  <c r="BG82" i="48"/>
  <c r="BG25" i="48"/>
  <c r="BG14" i="48"/>
  <c r="BG16" i="48"/>
  <c r="BG102" i="48"/>
  <c r="BG88" i="48"/>
  <c r="BG81" i="48"/>
  <c r="BG83" i="48"/>
  <c r="BG63" i="48"/>
  <c r="BG47" i="48"/>
  <c r="BG58" i="48"/>
  <c r="BG46" i="48"/>
  <c r="BG103" i="48"/>
  <c r="BG20" i="48"/>
  <c r="BG21" i="48"/>
  <c r="BG6" i="48"/>
  <c r="BG8" i="48"/>
  <c r="BG10" i="48"/>
  <c r="BG98" i="49"/>
  <c r="BG97" i="49"/>
  <c r="BG111" i="49"/>
  <c r="BG99" i="49"/>
  <c r="BG53" i="49"/>
  <c r="BG70" i="49"/>
  <c r="BG69" i="49"/>
  <c r="BG44" i="49"/>
  <c r="BG19" i="49"/>
  <c r="BG29" i="49"/>
  <c r="BG43" i="49"/>
  <c r="BG15" i="49"/>
  <c r="BG6" i="49"/>
  <c r="BG96" i="49"/>
  <c r="BG84" i="49"/>
  <c r="BG106" i="49"/>
  <c r="BG67" i="49"/>
  <c r="BG51" i="49"/>
  <c r="BG66" i="49"/>
  <c r="BG68" i="49"/>
  <c r="BG42" i="49"/>
  <c r="BG11" i="49"/>
  <c r="BG21" i="49"/>
  <c r="BG41" i="49"/>
  <c r="BG24" i="49"/>
  <c r="BG16" i="49"/>
  <c r="BG94" i="49"/>
  <c r="BG83" i="49"/>
  <c r="BG95" i="49"/>
  <c r="BG65" i="49"/>
  <c r="BG91" i="49"/>
  <c r="BG64" i="49"/>
  <c r="BG52" i="49"/>
  <c r="BG40" i="49"/>
  <c r="BG105" i="49"/>
  <c r="BG87" i="49"/>
  <c r="BG39" i="49"/>
  <c r="BG13" i="49"/>
  <c r="BG92" i="49"/>
  <c r="BG81" i="49"/>
  <c r="BG103" i="49"/>
  <c r="BG63" i="49"/>
  <c r="BG88" i="49"/>
  <c r="BG62" i="49"/>
  <c r="BG26" i="49"/>
  <c r="BG38" i="49"/>
  <c r="BG74" i="49"/>
  <c r="BG30" i="49"/>
  <c r="BG37" i="49"/>
  <c r="BG9" i="49"/>
  <c r="BG14" i="49"/>
  <c r="BG107" i="49"/>
  <c r="BG110" i="49"/>
  <c r="BG79" i="49"/>
  <c r="BG93" i="49"/>
  <c r="BG61" i="49"/>
  <c r="BG101" i="49"/>
  <c r="BG60" i="49"/>
  <c r="BG18" i="49"/>
  <c r="BG36" i="49"/>
  <c r="BG28" i="49"/>
  <c r="BG72" i="49"/>
  <c r="BG35" i="49"/>
  <c r="BG8" i="49"/>
  <c r="BG25" i="49"/>
  <c r="BG7" i="49"/>
  <c r="BG89" i="49"/>
  <c r="BG76" i="49"/>
  <c r="BG48" i="49"/>
  <c r="BG12" i="49"/>
  <c r="BG31" i="49"/>
  <c r="BG54" i="49"/>
  <c r="BG104" i="49"/>
  <c r="BG109" i="49"/>
  <c r="BG77" i="49"/>
  <c r="BG90" i="49"/>
  <c r="BG59" i="49"/>
  <c r="BG78" i="49"/>
  <c r="BG58" i="49"/>
  <c r="BG50" i="49"/>
  <c r="BG34" i="49"/>
  <c r="BG20" i="49"/>
  <c r="BG49" i="49"/>
  <c r="BG33" i="49"/>
  <c r="BG17" i="49"/>
  <c r="BG10" i="49"/>
  <c r="BG102" i="49"/>
  <c r="BG86" i="49"/>
  <c r="BG75" i="49"/>
  <c r="BG57" i="49"/>
  <c r="BG56" i="49"/>
  <c r="BG32" i="49"/>
  <c r="BG47" i="49"/>
  <c r="BG22" i="49"/>
  <c r="BG100" i="49"/>
  <c r="BG85" i="49"/>
  <c r="BG73" i="49"/>
  <c r="BG82" i="49"/>
  <c r="BG55" i="49"/>
  <c r="BG71" i="49"/>
  <c r="BG80" i="49"/>
  <c r="BG46" i="49"/>
  <c r="BG27" i="49"/>
  <c r="BG108" i="49"/>
  <c r="BG45" i="49"/>
  <c r="BG23" i="49"/>
  <c r="BG5" i="49"/>
  <c r="BG12" i="50"/>
  <c r="BG95" i="50"/>
  <c r="BG101" i="50"/>
  <c r="BG78" i="50"/>
  <c r="BG108" i="50"/>
  <c r="BG76" i="50"/>
  <c r="BG57" i="50"/>
  <c r="BG59" i="50"/>
  <c r="BG45" i="50"/>
  <c r="BG37" i="50"/>
  <c r="BG41" i="50"/>
  <c r="BG44" i="50"/>
  <c r="BG39" i="50"/>
  <c r="BG89" i="50"/>
  <c r="BG99" i="50"/>
  <c r="BG77" i="50"/>
  <c r="BG83" i="50"/>
  <c r="BG75" i="50"/>
  <c r="BG65" i="50"/>
  <c r="BG50" i="50"/>
  <c r="BG64" i="50"/>
  <c r="BG53" i="50"/>
  <c r="BG25" i="50"/>
  <c r="BG5" i="50"/>
  <c r="BG6" i="50"/>
  <c r="BG33" i="50"/>
  <c r="BG84" i="50"/>
  <c r="BG88" i="50"/>
  <c r="BG105" i="50"/>
  <c r="BG97" i="50"/>
  <c r="BG80" i="50"/>
  <c r="BG74" i="50"/>
  <c r="BG60" i="50"/>
  <c r="BG38" i="50"/>
  <c r="BG51" i="50"/>
  <c r="BG48" i="50"/>
  <c r="BG17" i="50"/>
  <c r="BG16" i="50"/>
  <c r="BG29" i="50"/>
  <c r="BG35" i="50"/>
  <c r="BG98" i="50"/>
  <c r="BG8" i="50"/>
  <c r="BG96" i="50"/>
  <c r="BG100" i="50"/>
  <c r="BG94" i="50"/>
  <c r="BG91" i="50"/>
  <c r="BG62" i="50"/>
  <c r="BG63" i="50"/>
  <c r="BG36" i="50"/>
  <c r="BG46" i="50"/>
  <c r="BG24" i="50"/>
  <c r="BG23" i="50"/>
  <c r="BG11" i="50"/>
  <c r="BG109" i="50"/>
  <c r="BG82" i="50"/>
  <c r="BG81" i="50"/>
  <c r="BG71" i="50"/>
  <c r="BG27" i="50"/>
  <c r="BG43" i="50"/>
  <c r="BG10" i="50"/>
  <c r="BG22" i="50"/>
  <c r="BG110" i="50"/>
  <c r="BG103" i="50"/>
  <c r="BG79" i="50"/>
  <c r="BG67" i="50"/>
  <c r="BG19" i="50"/>
  <c r="BG47" i="50"/>
  <c r="BG42" i="50"/>
  <c r="BG7" i="50"/>
  <c r="BG107" i="50"/>
  <c r="BG87" i="50"/>
  <c r="BG93" i="50"/>
  <c r="BG85" i="50"/>
  <c r="BG70" i="50"/>
  <c r="BG56" i="50"/>
  <c r="BG68" i="50"/>
  <c r="BG34" i="50"/>
  <c r="BG73" i="50"/>
  <c r="BG58" i="50"/>
  <c r="BG9" i="50"/>
  <c r="BG30" i="50"/>
  <c r="BG13" i="50"/>
  <c r="BG15" i="50"/>
  <c r="BG72" i="50"/>
  <c r="BG28" i="50"/>
  <c r="BG31" i="50"/>
  <c r="BG106" i="50"/>
  <c r="BG86" i="50"/>
  <c r="BG102" i="50"/>
  <c r="BG104" i="50"/>
  <c r="BG69" i="50"/>
  <c r="BG90" i="50"/>
  <c r="BG61" i="50"/>
  <c r="BG32" i="50"/>
  <c r="BG52" i="50"/>
  <c r="BG54" i="50"/>
  <c r="BG14" i="50"/>
  <c r="BG49" i="50"/>
  <c r="BG20" i="50"/>
  <c r="BG18" i="50"/>
  <c r="BG111" i="50"/>
  <c r="BG92" i="50"/>
  <c r="BG66" i="50"/>
  <c r="BG55" i="50"/>
  <c r="BG21" i="50"/>
  <c r="BG26" i="50"/>
  <c r="BG40" i="50"/>
  <c r="BD27" i="50"/>
  <c r="BF27" i="51" s="1"/>
  <c r="BD53" i="50"/>
  <c r="BF53" i="51" s="1"/>
  <c r="BD21" i="50"/>
  <c r="BF21" i="51" s="1"/>
  <c r="BD22" i="50"/>
  <c r="BF22" i="51" s="1"/>
  <c r="BD17" i="50"/>
  <c r="BF17" i="51" s="1"/>
  <c r="BD46" i="50"/>
  <c r="BF46" i="51" s="1"/>
  <c r="BD71" i="50"/>
  <c r="BF71" i="51" s="1"/>
  <c r="BD73" i="50"/>
  <c r="BF73" i="51" s="1"/>
  <c r="BD58" i="50"/>
  <c r="BF58" i="51" s="1"/>
  <c r="BD90" i="50"/>
  <c r="BF90" i="51" s="1"/>
  <c r="BD92" i="50"/>
  <c r="BF92" i="51" s="1"/>
  <c r="BD95" i="50"/>
  <c r="BF95" i="51" s="1"/>
  <c r="BD101" i="50"/>
  <c r="BF101" i="51" s="1"/>
  <c r="BD32" i="50"/>
  <c r="BF32" i="51" s="1"/>
  <c r="BD19" i="50"/>
  <c r="BF19" i="51" s="1"/>
  <c r="BG47" i="51" s="1"/>
  <c r="BD8" i="50"/>
  <c r="BF8" i="51" s="1"/>
  <c r="BD33" i="50"/>
  <c r="BF33" i="51" s="1"/>
  <c r="BD45" i="50"/>
  <c r="BF45" i="51" s="1"/>
  <c r="BD77" i="50"/>
  <c r="BF77" i="51" s="1"/>
  <c r="BD54" i="50"/>
  <c r="BF54" i="51" s="1"/>
  <c r="BD61" i="50"/>
  <c r="BF61" i="51" s="1"/>
  <c r="BD75" i="50"/>
  <c r="BF75" i="51" s="1"/>
  <c r="BD66" i="50"/>
  <c r="BF66" i="51" s="1"/>
  <c r="BD76" i="50"/>
  <c r="BF76" i="51" s="1"/>
  <c r="BD87" i="50"/>
  <c r="BF87" i="51" s="1"/>
  <c r="BD103" i="52"/>
  <c r="BD101" i="52"/>
  <c r="BD99" i="52"/>
  <c r="BD97" i="52"/>
  <c r="BD95" i="52"/>
  <c r="BD93" i="52"/>
  <c r="BD91" i="52"/>
  <c r="BD89" i="52"/>
  <c r="BD87" i="52"/>
  <c r="BD85" i="52"/>
  <c r="BD83" i="52"/>
  <c r="BD104" i="52"/>
  <c r="BD102" i="52"/>
  <c r="BD100" i="52"/>
  <c r="BD98" i="52"/>
  <c r="BD96" i="52"/>
  <c r="BD94" i="52"/>
  <c r="BD92" i="52"/>
  <c r="BD90" i="52"/>
  <c r="BD88" i="52"/>
  <c r="BD84" i="52"/>
  <c r="BD81" i="52"/>
  <c r="BD79" i="52"/>
  <c r="BD77" i="52"/>
  <c r="BD75" i="52"/>
  <c r="BD73" i="52"/>
  <c r="BD71" i="52"/>
  <c r="BD69" i="52"/>
  <c r="BD82" i="52"/>
  <c r="BD80" i="52"/>
  <c r="BD78" i="52"/>
  <c r="BD76" i="52"/>
  <c r="BD74" i="52"/>
  <c r="BD72" i="52"/>
  <c r="BD66" i="52"/>
  <c r="BD64" i="52"/>
  <c r="BD62" i="52"/>
  <c r="BD60" i="52"/>
  <c r="BD58" i="52"/>
  <c r="BD56" i="52"/>
  <c r="BD54" i="52"/>
  <c r="BD55" i="52"/>
  <c r="BD68" i="52"/>
  <c r="BD53" i="52"/>
  <c r="BD51" i="52"/>
  <c r="BD49" i="52"/>
  <c r="BD47" i="52"/>
  <c r="BD45" i="52"/>
  <c r="BD43" i="52"/>
  <c r="BD41" i="52"/>
  <c r="BD48" i="52"/>
  <c r="BD40" i="52"/>
  <c r="BD30" i="52"/>
  <c r="BD37" i="52"/>
  <c r="BD35" i="52"/>
  <c r="BD33" i="52"/>
  <c r="BD31" i="52"/>
  <c r="BD23" i="52"/>
  <c r="BD46" i="52"/>
  <c r="BD24" i="52"/>
  <c r="BD16" i="52"/>
  <c r="BD8" i="52"/>
  <c r="BD57" i="52"/>
  <c r="BD25" i="52"/>
  <c r="BD17" i="52"/>
  <c r="BD70" i="52"/>
  <c r="BD63" i="52"/>
  <c r="BD44" i="52"/>
  <c r="BD26" i="52"/>
  <c r="BD67" i="52"/>
  <c r="BD65" i="52"/>
  <c r="BD52" i="52"/>
  <c r="BD39" i="52"/>
  <c r="BD36" i="52"/>
  <c r="BD34" i="52"/>
  <c r="BD32" i="52"/>
  <c r="BD27" i="52"/>
  <c r="BD19" i="52"/>
  <c r="BD15" i="52"/>
  <c r="BD59" i="52"/>
  <c r="BD50" i="52"/>
  <c r="BD29" i="52"/>
  <c r="BD28" i="52"/>
  <c r="BD22" i="52"/>
  <c r="BD20" i="52"/>
  <c r="BD13" i="52"/>
  <c r="BD7" i="52"/>
  <c r="BD38" i="52"/>
  <c r="BD14" i="52"/>
  <c r="BD11" i="52"/>
  <c r="BD5" i="52"/>
  <c r="BD61" i="52"/>
  <c r="BD86" i="52"/>
  <c r="BD21" i="52"/>
  <c r="BD18" i="52"/>
  <c r="BD42" i="52"/>
  <c r="BD12" i="52"/>
  <c r="BD9" i="52"/>
  <c r="BD6" i="52"/>
  <c r="BD10" i="52"/>
  <c r="AP97" i="52"/>
  <c r="AQ97" i="52" s="1"/>
  <c r="AP95" i="52"/>
  <c r="AQ95" i="52" s="1"/>
  <c r="AP98" i="52"/>
  <c r="AQ98" i="52" s="1"/>
  <c r="AP92" i="52"/>
  <c r="AQ92" i="52" s="1"/>
  <c r="AP93" i="52"/>
  <c r="AQ93" i="52" s="1"/>
  <c r="AP87" i="52"/>
  <c r="AQ87" i="52" s="1"/>
  <c r="AP86" i="52"/>
  <c r="AQ86" i="52" s="1"/>
  <c r="AP88" i="52"/>
  <c r="AQ88" i="52" s="1"/>
  <c r="AP85" i="52"/>
  <c r="AQ85" i="52" s="1"/>
  <c r="AP84" i="52"/>
  <c r="AQ84" i="52" s="1"/>
  <c r="AP94" i="52"/>
  <c r="AQ94" i="52" s="1"/>
  <c r="AP77" i="52"/>
  <c r="AQ77" i="52" s="1"/>
  <c r="AP72" i="52"/>
  <c r="AQ72" i="52" s="1"/>
  <c r="AP66" i="52"/>
  <c r="AQ66" i="52" s="1"/>
  <c r="AP64" i="52"/>
  <c r="AQ64" i="52" s="1"/>
  <c r="AP62" i="52"/>
  <c r="AQ62" i="52" s="1"/>
  <c r="AP75" i="52"/>
  <c r="AQ75" i="52" s="1"/>
  <c r="AP71" i="52"/>
  <c r="AQ71" i="52" s="1"/>
  <c r="AP70" i="52"/>
  <c r="AQ70" i="52" s="1"/>
  <c r="AP91" i="52"/>
  <c r="AQ91" i="52" s="1"/>
  <c r="AP82" i="52"/>
  <c r="AQ82" i="52" s="1"/>
  <c r="AP69" i="52"/>
  <c r="AQ69" i="52" s="1"/>
  <c r="AP68" i="52"/>
  <c r="AQ68" i="52" s="1"/>
  <c r="AP80" i="52"/>
  <c r="AQ80" i="52" s="1"/>
  <c r="AP73" i="52"/>
  <c r="AQ73" i="52" s="1"/>
  <c r="AP90" i="52"/>
  <c r="AQ90" i="52" s="1"/>
  <c r="AP83" i="52"/>
  <c r="AQ83" i="52" s="1"/>
  <c r="AP78" i="52"/>
  <c r="AQ78" i="52" s="1"/>
  <c r="AP65" i="52"/>
  <c r="AQ65" i="52" s="1"/>
  <c r="AP76" i="52"/>
  <c r="AQ76" i="52" s="1"/>
  <c r="AP74" i="52"/>
  <c r="AQ74" i="52" s="1"/>
  <c r="AP67" i="52"/>
  <c r="AQ67" i="52" s="1"/>
  <c r="AP61" i="52"/>
  <c r="AQ61" i="52" s="1"/>
  <c r="AP60" i="52"/>
  <c r="AQ60" i="52" s="1"/>
  <c r="AP59" i="52"/>
  <c r="AQ59" i="52" s="1"/>
  <c r="AP81" i="52"/>
  <c r="AQ81" i="52" s="1"/>
  <c r="AP58" i="52"/>
  <c r="AQ58" i="52" s="1"/>
  <c r="AP57" i="52"/>
  <c r="AQ57" i="52" s="1"/>
  <c r="AP44" i="52"/>
  <c r="AQ44" i="52" s="1"/>
  <c r="AP30" i="52"/>
  <c r="AQ30" i="52" s="1"/>
  <c r="AP52" i="52"/>
  <c r="AQ52" i="52" s="1"/>
  <c r="AP47" i="52"/>
  <c r="AQ47" i="52" s="1"/>
  <c r="AP31" i="52"/>
  <c r="AQ31" i="52" s="1"/>
  <c r="AP23" i="52"/>
  <c r="AQ23" i="52" s="1"/>
  <c r="AP54" i="52"/>
  <c r="AQ54" i="52" s="1"/>
  <c r="AP50" i="52"/>
  <c r="AQ50" i="52" s="1"/>
  <c r="AP42" i="52"/>
  <c r="AQ42" i="52" s="1"/>
  <c r="AP39" i="52"/>
  <c r="AQ39" i="52" s="1"/>
  <c r="AP36" i="52"/>
  <c r="AQ36" i="52" s="1"/>
  <c r="AP34" i="52"/>
  <c r="AQ34" i="52" s="1"/>
  <c r="AP32" i="52"/>
  <c r="AQ32" i="52" s="1"/>
  <c r="AP24" i="52"/>
  <c r="AQ24" i="52" s="1"/>
  <c r="AP16" i="52"/>
  <c r="AQ16" i="52" s="1"/>
  <c r="AP8" i="52"/>
  <c r="AQ8" i="52" s="1"/>
  <c r="AP55" i="52"/>
  <c r="AQ55" i="52" s="1"/>
  <c r="AP45" i="52"/>
  <c r="AQ45" i="52" s="1"/>
  <c r="AP38" i="52"/>
  <c r="AQ38" i="52" s="1"/>
  <c r="AP25" i="52"/>
  <c r="AQ25" i="52" s="1"/>
  <c r="AP17" i="52"/>
  <c r="AQ17" i="52" s="1"/>
  <c r="AP48" i="52"/>
  <c r="AQ48" i="52" s="1"/>
  <c r="AP40" i="52"/>
  <c r="AQ40" i="52" s="1"/>
  <c r="AP26" i="52"/>
  <c r="AQ26" i="52" s="1"/>
  <c r="AP89" i="52"/>
  <c r="AQ89" i="52" s="1"/>
  <c r="AP53" i="52"/>
  <c r="AQ53" i="52" s="1"/>
  <c r="AP43" i="52"/>
  <c r="AQ43" i="52" s="1"/>
  <c r="AP27" i="52"/>
  <c r="AQ27" i="52" s="1"/>
  <c r="AP19" i="52"/>
  <c r="AQ19" i="52" s="1"/>
  <c r="AP41" i="52"/>
  <c r="AQ41" i="52" s="1"/>
  <c r="AP28" i="52"/>
  <c r="AQ28" i="52" s="1"/>
  <c r="AP20" i="52"/>
  <c r="AQ20" i="52" s="1"/>
  <c r="AP6" i="52"/>
  <c r="AQ6" i="52" s="1"/>
  <c r="AP63" i="52"/>
  <c r="AQ63" i="52" s="1"/>
  <c r="AP35" i="52"/>
  <c r="AQ35" i="52" s="1"/>
  <c r="AP29" i="52"/>
  <c r="AQ29" i="52" s="1"/>
  <c r="AP22" i="52"/>
  <c r="AQ22" i="52" s="1"/>
  <c r="AP13" i="52"/>
  <c r="AQ13" i="52" s="1"/>
  <c r="AP79" i="52"/>
  <c r="AQ79" i="52" s="1"/>
  <c r="AP10" i="52"/>
  <c r="AQ10" i="52" s="1"/>
  <c r="AP7" i="52"/>
  <c r="AQ7" i="52" s="1"/>
  <c r="AP5" i="52"/>
  <c r="AQ5" i="52" s="1"/>
  <c r="AP96" i="52"/>
  <c r="AQ96" i="52" s="1"/>
  <c r="AP46" i="52"/>
  <c r="AQ46" i="52" s="1"/>
  <c r="AP21" i="52"/>
  <c r="AQ21" i="52" s="1"/>
  <c r="AP56" i="52"/>
  <c r="AQ56" i="52" s="1"/>
  <c r="AP33" i="52"/>
  <c r="AQ33" i="52" s="1"/>
  <c r="AP14" i="52"/>
  <c r="AQ14" i="52" s="1"/>
  <c r="AP11" i="52"/>
  <c r="AQ11" i="52" s="1"/>
  <c r="AP49" i="52"/>
  <c r="AQ49" i="52" s="1"/>
  <c r="AP9" i="52"/>
  <c r="AQ9" i="52" s="1"/>
  <c r="AP37" i="52"/>
  <c r="AQ37" i="52" s="1"/>
  <c r="AP51" i="52"/>
  <c r="AQ51" i="52" s="1"/>
  <c r="AP18" i="52"/>
  <c r="AQ18" i="52" s="1"/>
  <c r="AP12" i="52"/>
  <c r="AQ12" i="52" s="1"/>
  <c r="AP15" i="52"/>
  <c r="AQ15" i="52" s="1"/>
  <c r="BD103" i="51"/>
  <c r="BF103" i="52" s="1"/>
  <c r="BD101" i="51"/>
  <c r="BF101" i="52" s="1"/>
  <c r="BD99" i="51"/>
  <c r="BF99" i="52" s="1"/>
  <c r="BD97" i="51"/>
  <c r="BF97" i="52" s="1"/>
  <c r="BD95" i="51"/>
  <c r="BF95" i="52" s="1"/>
  <c r="BD93" i="51"/>
  <c r="BF93" i="52" s="1"/>
  <c r="BD91" i="51"/>
  <c r="BF91" i="52" s="1"/>
  <c r="BD96" i="51"/>
  <c r="BF96" i="52" s="1"/>
  <c r="BD104" i="51"/>
  <c r="BF104" i="52" s="1"/>
  <c r="BD86" i="51"/>
  <c r="BF86" i="52" s="1"/>
  <c r="BD85" i="51"/>
  <c r="BF85" i="52" s="1"/>
  <c r="BD84" i="51"/>
  <c r="BF84" i="52" s="1"/>
  <c r="BD77" i="51"/>
  <c r="BF77" i="52" s="1"/>
  <c r="BD75" i="51"/>
  <c r="BF75" i="52" s="1"/>
  <c r="BD73" i="51"/>
  <c r="BF73" i="52" s="1"/>
  <c r="BD71" i="51"/>
  <c r="BF71" i="52" s="1"/>
  <c r="BD69" i="51"/>
  <c r="BF69" i="52" s="1"/>
  <c r="BD67" i="51"/>
  <c r="BF67" i="52" s="1"/>
  <c r="BD65" i="51"/>
  <c r="BF65" i="52" s="1"/>
  <c r="BD63" i="51"/>
  <c r="BF63" i="52" s="1"/>
  <c r="BD61" i="51"/>
  <c r="BF61" i="52" s="1"/>
  <c r="BD59" i="51"/>
  <c r="BF59" i="52" s="1"/>
  <c r="BD57" i="51"/>
  <c r="BF57" i="52" s="1"/>
  <c r="BD55" i="51"/>
  <c r="BF55" i="52" s="1"/>
  <c r="BD53" i="51"/>
  <c r="BF53" i="52" s="1"/>
  <c r="BD51" i="51"/>
  <c r="BF51" i="52" s="1"/>
  <c r="BD49" i="51"/>
  <c r="BF49" i="52" s="1"/>
  <c r="BD102" i="51"/>
  <c r="BF102" i="52" s="1"/>
  <c r="BD94" i="51"/>
  <c r="BF94" i="52" s="1"/>
  <c r="BD88" i="51"/>
  <c r="BF88" i="52" s="1"/>
  <c r="BD87" i="51"/>
  <c r="BF87" i="52" s="1"/>
  <c r="BD83" i="51"/>
  <c r="BF83" i="52" s="1"/>
  <c r="BD82" i="51"/>
  <c r="BF82" i="52" s="1"/>
  <c r="BD100" i="51"/>
  <c r="BF100" i="52" s="1"/>
  <c r="BD81" i="51"/>
  <c r="BF81" i="52" s="1"/>
  <c r="BD80" i="51"/>
  <c r="BF80" i="52" s="1"/>
  <c r="BD92" i="51"/>
  <c r="BF92" i="52" s="1"/>
  <c r="BD89" i="51"/>
  <c r="BF89" i="52" s="1"/>
  <c r="BD79" i="51"/>
  <c r="BF79" i="52" s="1"/>
  <c r="BD90" i="51"/>
  <c r="BF90" i="52" s="1"/>
  <c r="BD98" i="51"/>
  <c r="BF98" i="52" s="1"/>
  <c r="BD64" i="51"/>
  <c r="BF64" i="52" s="1"/>
  <c r="BD74" i="51"/>
  <c r="BF74" i="52" s="1"/>
  <c r="BD60" i="51"/>
  <c r="BF60" i="52" s="1"/>
  <c r="BD52" i="51"/>
  <c r="BF52" i="52" s="1"/>
  <c r="BD68" i="51"/>
  <c r="BF68" i="52" s="1"/>
  <c r="BD78" i="51"/>
  <c r="BF78" i="52" s="1"/>
  <c r="BD62" i="51"/>
  <c r="BF62" i="52" s="1"/>
  <c r="BD56" i="51"/>
  <c r="BF56" i="52" s="1"/>
  <c r="BD46" i="51"/>
  <c r="BF46" i="52" s="1"/>
  <c r="BD44" i="51"/>
  <c r="BF44" i="52" s="1"/>
  <c r="BD42" i="51"/>
  <c r="BF42" i="52" s="1"/>
  <c r="BD40" i="51"/>
  <c r="BF40" i="52" s="1"/>
  <c r="BD38" i="51"/>
  <c r="BF38" i="52" s="1"/>
  <c r="BD36" i="51"/>
  <c r="BF36" i="52" s="1"/>
  <c r="BD34" i="51"/>
  <c r="BF34" i="52" s="1"/>
  <c r="BD32" i="51"/>
  <c r="BF32" i="52" s="1"/>
  <c r="BD27" i="51"/>
  <c r="BF27" i="52" s="1"/>
  <c r="BD72" i="51"/>
  <c r="BF72" i="52" s="1"/>
  <c r="BD66" i="51"/>
  <c r="BF66" i="52" s="1"/>
  <c r="BD24" i="51"/>
  <c r="BF24" i="52" s="1"/>
  <c r="BD16" i="51"/>
  <c r="BF16" i="52" s="1"/>
  <c r="BD8" i="51"/>
  <c r="BF8" i="52" s="1"/>
  <c r="BD5" i="51"/>
  <c r="BF5" i="52" s="1"/>
  <c r="BD58" i="51"/>
  <c r="BF58" i="52" s="1"/>
  <c r="BD45" i="51"/>
  <c r="BF45" i="52" s="1"/>
  <c r="BD37" i="51"/>
  <c r="BF37" i="52" s="1"/>
  <c r="BD25" i="51"/>
  <c r="BF25" i="52" s="1"/>
  <c r="BD17" i="51"/>
  <c r="BF17" i="52" s="1"/>
  <c r="BD9" i="51"/>
  <c r="BF9" i="52" s="1"/>
  <c r="BD48" i="51"/>
  <c r="BF48" i="52" s="1"/>
  <c r="BD33" i="51"/>
  <c r="BF33" i="52" s="1"/>
  <c r="BD31" i="51"/>
  <c r="BF31" i="52" s="1"/>
  <c r="BD18" i="51"/>
  <c r="BF18" i="52" s="1"/>
  <c r="BD10" i="51"/>
  <c r="BF10" i="52" s="1"/>
  <c r="BD70" i="51"/>
  <c r="BF70" i="52" s="1"/>
  <c r="BD54" i="51"/>
  <c r="BF54" i="52" s="1"/>
  <c r="BD50" i="51"/>
  <c r="BF50" i="52" s="1"/>
  <c r="BD47" i="51"/>
  <c r="BF47" i="52" s="1"/>
  <c r="BD43" i="51"/>
  <c r="BF43" i="52" s="1"/>
  <c r="BD19" i="51"/>
  <c r="BF19" i="52" s="1"/>
  <c r="BD11" i="51"/>
  <c r="BF11" i="52" s="1"/>
  <c r="BD26" i="51"/>
  <c r="BF26" i="52" s="1"/>
  <c r="BD14" i="51"/>
  <c r="BF14" i="52" s="1"/>
  <c r="BD6" i="51"/>
  <c r="BF6" i="52" s="1"/>
  <c r="BD39" i="51"/>
  <c r="BF39" i="52" s="1"/>
  <c r="BD20" i="51"/>
  <c r="BF20" i="52" s="1"/>
  <c r="BD12" i="51"/>
  <c r="BF12" i="52" s="1"/>
  <c r="BD29" i="51"/>
  <c r="BF29" i="52" s="1"/>
  <c r="BD76" i="51"/>
  <c r="BF76" i="52" s="1"/>
  <c r="BD41" i="51"/>
  <c r="BF41" i="52" s="1"/>
  <c r="BD35" i="51"/>
  <c r="BF35" i="52" s="1"/>
  <c r="BD28" i="51"/>
  <c r="BF28" i="52" s="1"/>
  <c r="BD21" i="51"/>
  <c r="BF21" i="52" s="1"/>
  <c r="BD13" i="51"/>
  <c r="BF13" i="52" s="1"/>
  <c r="BD22" i="51"/>
  <c r="BF22" i="52" s="1"/>
  <c r="BD15" i="51"/>
  <c r="BF15" i="52" s="1"/>
  <c r="BD23" i="51"/>
  <c r="BF23" i="52" s="1"/>
  <c r="BD30" i="51"/>
  <c r="BF30" i="52" s="1"/>
  <c r="BD7" i="51"/>
  <c r="BF7" i="52" s="1"/>
  <c r="AP98" i="51"/>
  <c r="AQ98" i="51" s="1"/>
  <c r="AP96" i="51"/>
  <c r="AQ96" i="51" s="1"/>
  <c r="AP94" i="51"/>
  <c r="AQ94" i="51" s="1"/>
  <c r="AP92" i="51"/>
  <c r="AQ92" i="51" s="1"/>
  <c r="AP90" i="51"/>
  <c r="AQ90" i="51" s="1"/>
  <c r="AP88" i="51"/>
  <c r="AQ88" i="51" s="1"/>
  <c r="AP86" i="51"/>
  <c r="AQ86" i="51" s="1"/>
  <c r="AP97" i="51"/>
  <c r="AQ97" i="51" s="1"/>
  <c r="AP81" i="51"/>
  <c r="AQ81" i="51" s="1"/>
  <c r="AP80" i="51"/>
  <c r="AQ80" i="51" s="1"/>
  <c r="AP89" i="51"/>
  <c r="AQ89" i="51" s="1"/>
  <c r="AP79" i="51"/>
  <c r="AQ79" i="51" s="1"/>
  <c r="AP95" i="51"/>
  <c r="AQ95" i="51" s="1"/>
  <c r="AP78" i="51"/>
  <c r="AQ78" i="51" s="1"/>
  <c r="AP76" i="51"/>
  <c r="AQ76" i="51" s="1"/>
  <c r="AP74" i="51"/>
  <c r="AQ74" i="51" s="1"/>
  <c r="AP72" i="51"/>
  <c r="AQ72" i="51" s="1"/>
  <c r="AP70" i="51"/>
  <c r="AQ70" i="51" s="1"/>
  <c r="AP68" i="51"/>
  <c r="AQ68" i="51" s="1"/>
  <c r="AP66" i="51"/>
  <c r="AQ66" i="51" s="1"/>
  <c r="AP64" i="51"/>
  <c r="AQ64" i="51" s="1"/>
  <c r="AP62" i="51"/>
  <c r="AQ62" i="51" s="1"/>
  <c r="AP60" i="51"/>
  <c r="AQ60" i="51" s="1"/>
  <c r="AP58" i="51"/>
  <c r="AQ58" i="51" s="1"/>
  <c r="AP56" i="51"/>
  <c r="AQ56" i="51" s="1"/>
  <c r="AP54" i="51"/>
  <c r="AQ54" i="51" s="1"/>
  <c r="AP52" i="51"/>
  <c r="AQ52" i="51" s="1"/>
  <c r="AP93" i="51"/>
  <c r="AQ93" i="51" s="1"/>
  <c r="AP91" i="51"/>
  <c r="AQ91" i="51" s="1"/>
  <c r="AP85" i="51"/>
  <c r="AQ85" i="51" s="1"/>
  <c r="AP84" i="51"/>
  <c r="AQ84" i="51" s="1"/>
  <c r="AP77" i="51"/>
  <c r="AQ77" i="51" s="1"/>
  <c r="AP75" i="51"/>
  <c r="AQ75" i="51" s="1"/>
  <c r="AP73" i="51"/>
  <c r="AQ73" i="51" s="1"/>
  <c r="AP71" i="51"/>
  <c r="AQ71" i="51" s="1"/>
  <c r="AP69" i="51"/>
  <c r="AQ69" i="51" s="1"/>
  <c r="AP67" i="51"/>
  <c r="AQ67" i="51" s="1"/>
  <c r="AP65" i="51"/>
  <c r="AQ65" i="51" s="1"/>
  <c r="AP63" i="51"/>
  <c r="AQ63" i="51" s="1"/>
  <c r="AP61" i="51"/>
  <c r="AQ61" i="51" s="1"/>
  <c r="AP59" i="51"/>
  <c r="AQ59" i="51" s="1"/>
  <c r="AP57" i="51"/>
  <c r="AQ57" i="51" s="1"/>
  <c r="AP55" i="51"/>
  <c r="AQ55" i="51" s="1"/>
  <c r="AP53" i="51"/>
  <c r="AQ53" i="51" s="1"/>
  <c r="AP51" i="51"/>
  <c r="AQ51" i="51" s="1"/>
  <c r="AP46" i="51"/>
  <c r="AQ46" i="51" s="1"/>
  <c r="AP44" i="51"/>
  <c r="AQ44" i="51" s="1"/>
  <c r="AP42" i="51"/>
  <c r="AQ42" i="51" s="1"/>
  <c r="AP40" i="51"/>
  <c r="AQ40" i="51" s="1"/>
  <c r="AP38" i="51"/>
  <c r="AQ38" i="51" s="1"/>
  <c r="AP36" i="51"/>
  <c r="AQ36" i="51" s="1"/>
  <c r="AP34" i="51"/>
  <c r="AQ34" i="51" s="1"/>
  <c r="AP50" i="51"/>
  <c r="AQ50" i="51" s="1"/>
  <c r="AP83" i="51"/>
  <c r="AQ83" i="51" s="1"/>
  <c r="AP49" i="51"/>
  <c r="AQ49" i="51" s="1"/>
  <c r="AP48" i="51"/>
  <c r="AQ48" i="51" s="1"/>
  <c r="AP87" i="51"/>
  <c r="AQ87" i="51" s="1"/>
  <c r="AP27" i="51"/>
  <c r="AQ27" i="51" s="1"/>
  <c r="AP82" i="51"/>
  <c r="AQ82" i="51" s="1"/>
  <c r="AP47" i="51"/>
  <c r="AQ47" i="51" s="1"/>
  <c r="AP45" i="51"/>
  <c r="AQ45" i="51" s="1"/>
  <c r="AP43" i="51"/>
  <c r="AQ43" i="51" s="1"/>
  <c r="AP41" i="51"/>
  <c r="AQ41" i="51" s="1"/>
  <c r="AP39" i="51"/>
  <c r="AQ39" i="51" s="1"/>
  <c r="AP37" i="51"/>
  <c r="AQ37" i="51" s="1"/>
  <c r="AP35" i="51"/>
  <c r="AQ35" i="51" s="1"/>
  <c r="AP24" i="51"/>
  <c r="AQ24" i="51" s="1"/>
  <c r="AP16" i="51"/>
  <c r="AQ16" i="51" s="1"/>
  <c r="AP8" i="51"/>
  <c r="AQ8" i="51" s="1"/>
  <c r="AP25" i="51"/>
  <c r="AQ25" i="51" s="1"/>
  <c r="AP17" i="51"/>
  <c r="AQ17" i="51" s="1"/>
  <c r="AP9" i="51"/>
  <c r="AQ9" i="51" s="1"/>
  <c r="AP6" i="51"/>
  <c r="AQ6" i="51" s="1"/>
  <c r="AP31" i="51"/>
  <c r="AQ31" i="51" s="1"/>
  <c r="AP18" i="51"/>
  <c r="AQ18" i="51" s="1"/>
  <c r="AP10" i="51"/>
  <c r="AQ10" i="51" s="1"/>
  <c r="AP14" i="51"/>
  <c r="AQ14" i="51" s="1"/>
  <c r="AP32" i="51"/>
  <c r="AQ32" i="51" s="1"/>
  <c r="AP19" i="51"/>
  <c r="AQ19" i="51" s="1"/>
  <c r="AP11" i="51"/>
  <c r="AQ11" i="51" s="1"/>
  <c r="AP29" i="51"/>
  <c r="AQ29" i="51" s="1"/>
  <c r="AP30" i="51"/>
  <c r="AQ30" i="51" s="1"/>
  <c r="AP28" i="51"/>
  <c r="AQ28" i="51" s="1"/>
  <c r="AP20" i="51"/>
  <c r="AQ20" i="51" s="1"/>
  <c r="AP12" i="51"/>
  <c r="AQ12" i="51" s="1"/>
  <c r="AP22" i="51"/>
  <c r="AQ22" i="51" s="1"/>
  <c r="AP33" i="51"/>
  <c r="AQ33" i="51" s="1"/>
  <c r="AP26" i="51"/>
  <c r="AQ26" i="51" s="1"/>
  <c r="AP21" i="51"/>
  <c r="AQ21" i="51" s="1"/>
  <c r="AP13" i="51"/>
  <c r="AQ13" i="51" s="1"/>
  <c r="AP23" i="51"/>
  <c r="AQ23" i="51" s="1"/>
  <c r="AP7" i="51"/>
  <c r="AQ7" i="51" s="1"/>
  <c r="AP15" i="51"/>
  <c r="AQ15" i="51" s="1"/>
  <c r="AP5" i="51"/>
  <c r="AQ5" i="51" s="1"/>
  <c r="BH99" i="50"/>
  <c r="BI99" i="50" s="1"/>
  <c r="BH85" i="50"/>
  <c r="BI85" i="50" s="1"/>
  <c r="BH82" i="50"/>
  <c r="BI82" i="50" s="1"/>
  <c r="BH110" i="50"/>
  <c r="BI110" i="50" s="1"/>
  <c r="BH67" i="50"/>
  <c r="BI67" i="50" s="1"/>
  <c r="BH44" i="50"/>
  <c r="BI44" i="50" s="1"/>
  <c r="BH70" i="50"/>
  <c r="BI70" i="50" s="1"/>
  <c r="BH20" i="50"/>
  <c r="BI20" i="50" s="1"/>
  <c r="BH41" i="50"/>
  <c r="BI41" i="50" s="1"/>
  <c r="BH26" i="50"/>
  <c r="BI26" i="50" s="1"/>
  <c r="BH15" i="50"/>
  <c r="BI15" i="50" s="1"/>
  <c r="BH36" i="50"/>
  <c r="BI36" i="50" s="1"/>
  <c r="BH27" i="50"/>
  <c r="BI27" i="50" s="1"/>
  <c r="BH106" i="49"/>
  <c r="BI106" i="49" s="1"/>
  <c r="BH111" i="49"/>
  <c r="BI111" i="49" s="1"/>
  <c r="BH109" i="49"/>
  <c r="BI109" i="49" s="1"/>
  <c r="BH108" i="49"/>
  <c r="BI108" i="49" s="1"/>
  <c r="BH103" i="49"/>
  <c r="BI103" i="49" s="1"/>
  <c r="BH107" i="49"/>
  <c r="BI107" i="49" s="1"/>
  <c r="BH102" i="49"/>
  <c r="BI102" i="49" s="1"/>
  <c r="BH97" i="49"/>
  <c r="BI97" i="49" s="1"/>
  <c r="BH92" i="49"/>
  <c r="BI92" i="49" s="1"/>
  <c r="BH84" i="49"/>
  <c r="BI84" i="49" s="1"/>
  <c r="BH83" i="49"/>
  <c r="BI83" i="49" s="1"/>
  <c r="BH81" i="49"/>
  <c r="BI81" i="49" s="1"/>
  <c r="BH79" i="49"/>
  <c r="BI79" i="49" s="1"/>
  <c r="BH77" i="49"/>
  <c r="BI77" i="49" s="1"/>
  <c r="BH95" i="49"/>
  <c r="BI95" i="49" s="1"/>
  <c r="BH100" i="49"/>
  <c r="BI100" i="49" s="1"/>
  <c r="BH93" i="49"/>
  <c r="BI93" i="49" s="1"/>
  <c r="BH99" i="49"/>
  <c r="BI99" i="49" s="1"/>
  <c r="BH94" i="49"/>
  <c r="BI94" i="49" s="1"/>
  <c r="BH88" i="49"/>
  <c r="BI88" i="49" s="1"/>
  <c r="BH87" i="49"/>
  <c r="BI87" i="49" s="1"/>
  <c r="BH67" i="49"/>
  <c r="BI67" i="49" s="1"/>
  <c r="BH65" i="49"/>
  <c r="BI65" i="49" s="1"/>
  <c r="BH63" i="49"/>
  <c r="BI63" i="49" s="1"/>
  <c r="BH61" i="49"/>
  <c r="BI61" i="49" s="1"/>
  <c r="BH59" i="49"/>
  <c r="BI59" i="49" s="1"/>
  <c r="BH98" i="49"/>
  <c r="BI98" i="49" s="1"/>
  <c r="BH89" i="49"/>
  <c r="BI89" i="49" s="1"/>
  <c r="BH75" i="49"/>
  <c r="BI75" i="49" s="1"/>
  <c r="BH96" i="49"/>
  <c r="BI96" i="49" s="1"/>
  <c r="BH91" i="49"/>
  <c r="BI91" i="49" s="1"/>
  <c r="BH86" i="49"/>
  <c r="BI86" i="49" s="1"/>
  <c r="BH72" i="49"/>
  <c r="BI72" i="49" s="1"/>
  <c r="BH101" i="49"/>
  <c r="BI101" i="49" s="1"/>
  <c r="BH85" i="49"/>
  <c r="BI85" i="49" s="1"/>
  <c r="BH78" i="49"/>
  <c r="BI78" i="49" s="1"/>
  <c r="BH76" i="49"/>
  <c r="BI76" i="49" s="1"/>
  <c r="BH80" i="49"/>
  <c r="BI80" i="49" s="1"/>
  <c r="BH69" i="49"/>
  <c r="BI69" i="49" s="1"/>
  <c r="BH68" i="49"/>
  <c r="BI68" i="49" s="1"/>
  <c r="BH110" i="49"/>
  <c r="BI110" i="49" s="1"/>
  <c r="BH105" i="49"/>
  <c r="BI105" i="49" s="1"/>
  <c r="BH104" i="49"/>
  <c r="BI104" i="49" s="1"/>
  <c r="BH74" i="49"/>
  <c r="BI74" i="49" s="1"/>
  <c r="BH90" i="49"/>
  <c r="BI90" i="49" s="1"/>
  <c r="BH64" i="49"/>
  <c r="BI64" i="49" s="1"/>
  <c r="BH51" i="49"/>
  <c r="BI51" i="49" s="1"/>
  <c r="BH50" i="49"/>
  <c r="BI50" i="49" s="1"/>
  <c r="BH48" i="49"/>
  <c r="BI48" i="49" s="1"/>
  <c r="BH46" i="49"/>
  <c r="BI46" i="49" s="1"/>
  <c r="BH44" i="49"/>
  <c r="BI44" i="49" s="1"/>
  <c r="BH42" i="49"/>
  <c r="BI42" i="49" s="1"/>
  <c r="BH40" i="49"/>
  <c r="BI40" i="49" s="1"/>
  <c r="BH38" i="49"/>
  <c r="BI38" i="49" s="1"/>
  <c r="BH36" i="49"/>
  <c r="BI36" i="49" s="1"/>
  <c r="BH34" i="49"/>
  <c r="BI34" i="49" s="1"/>
  <c r="BH32" i="49"/>
  <c r="BI32" i="49" s="1"/>
  <c r="BH27" i="49"/>
  <c r="BI27" i="49" s="1"/>
  <c r="BH19" i="49"/>
  <c r="BI19" i="49" s="1"/>
  <c r="BH66" i="49"/>
  <c r="BI66" i="49" s="1"/>
  <c r="BH28" i="49"/>
  <c r="BI28" i="49" s="1"/>
  <c r="BH20" i="49"/>
  <c r="BI20" i="49" s="1"/>
  <c r="BH12" i="49"/>
  <c r="BI12" i="49" s="1"/>
  <c r="BH57" i="49"/>
  <c r="BI57" i="49" s="1"/>
  <c r="BH29" i="49"/>
  <c r="BI29" i="49" s="1"/>
  <c r="BH21" i="49"/>
  <c r="BI21" i="49" s="1"/>
  <c r="BH13" i="49"/>
  <c r="BI13" i="49" s="1"/>
  <c r="BH30" i="49"/>
  <c r="BI30" i="49" s="1"/>
  <c r="BH22" i="49"/>
  <c r="BI22" i="49" s="1"/>
  <c r="BH71" i="49"/>
  <c r="BI71" i="49" s="1"/>
  <c r="BH70" i="49"/>
  <c r="BI70" i="49" s="1"/>
  <c r="BH49" i="49"/>
  <c r="BI49" i="49" s="1"/>
  <c r="BH47" i="49"/>
  <c r="BI47" i="49" s="1"/>
  <c r="BH45" i="49"/>
  <c r="BI45" i="49" s="1"/>
  <c r="BH43" i="49"/>
  <c r="BI43" i="49" s="1"/>
  <c r="BH41" i="49"/>
  <c r="BI41" i="49" s="1"/>
  <c r="BH39" i="49"/>
  <c r="BI39" i="49" s="1"/>
  <c r="BH37" i="49"/>
  <c r="BI37" i="49" s="1"/>
  <c r="BH35" i="49"/>
  <c r="BI35" i="49" s="1"/>
  <c r="BH33" i="49"/>
  <c r="BI33" i="49" s="1"/>
  <c r="BH31" i="49"/>
  <c r="BI31" i="49" s="1"/>
  <c r="BH58" i="49"/>
  <c r="BI58" i="49" s="1"/>
  <c r="BH24" i="49"/>
  <c r="BI24" i="49" s="1"/>
  <c r="BH16" i="49"/>
  <c r="BI16" i="49" s="1"/>
  <c r="BH60" i="49"/>
  <c r="BI60" i="49" s="1"/>
  <c r="BH56" i="49"/>
  <c r="BI56" i="49" s="1"/>
  <c r="BH55" i="49"/>
  <c r="BI55" i="49" s="1"/>
  <c r="BH54" i="49"/>
  <c r="BI54" i="49" s="1"/>
  <c r="BH25" i="49"/>
  <c r="BI25" i="49" s="1"/>
  <c r="BH14" i="49"/>
  <c r="BI14" i="49" s="1"/>
  <c r="BH18" i="49"/>
  <c r="BI18" i="49" s="1"/>
  <c r="BH52" i="49"/>
  <c r="BI52" i="49" s="1"/>
  <c r="BH6" i="49"/>
  <c r="BI6" i="49" s="1"/>
  <c r="BH62" i="49"/>
  <c r="BI62" i="49" s="1"/>
  <c r="BH17" i="49"/>
  <c r="BI17" i="49" s="1"/>
  <c r="BH7" i="49"/>
  <c r="BI7" i="49" s="1"/>
  <c r="BH23" i="49"/>
  <c r="BI23" i="49" s="1"/>
  <c r="BH11" i="49"/>
  <c r="BI11" i="49" s="1"/>
  <c r="BH8" i="49"/>
  <c r="BI8" i="49" s="1"/>
  <c r="BH5" i="49"/>
  <c r="BI5" i="49" s="1"/>
  <c r="BH73" i="49"/>
  <c r="BI73" i="49" s="1"/>
  <c r="BH26" i="49"/>
  <c r="BI26" i="49" s="1"/>
  <c r="BH82" i="49"/>
  <c r="BI82" i="49" s="1"/>
  <c r="BH53" i="49"/>
  <c r="BI53" i="49" s="1"/>
  <c r="BH9" i="49"/>
  <c r="BI9" i="49" s="1"/>
  <c r="BH10" i="49"/>
  <c r="BI10" i="49" s="1"/>
  <c r="BH15" i="49"/>
  <c r="BI15" i="49" s="1"/>
  <c r="BH106" i="48"/>
  <c r="BI106" i="48" s="1"/>
  <c r="BH105" i="48"/>
  <c r="BI105" i="48" s="1"/>
  <c r="BH104" i="48"/>
  <c r="BI104" i="48" s="1"/>
  <c r="BH102" i="48"/>
  <c r="BI102" i="48" s="1"/>
  <c r="BH100" i="48"/>
  <c r="BI100" i="48" s="1"/>
  <c r="BH98" i="48"/>
  <c r="BI98" i="48" s="1"/>
  <c r="BH96" i="48"/>
  <c r="BI96" i="48" s="1"/>
  <c r="BH94" i="48"/>
  <c r="BI94" i="48" s="1"/>
  <c r="BH92" i="48"/>
  <c r="BI92" i="48" s="1"/>
  <c r="BH111" i="48"/>
  <c r="BI111" i="48" s="1"/>
  <c r="BH110" i="48"/>
  <c r="BI110" i="48" s="1"/>
  <c r="BH108" i="48"/>
  <c r="BI108" i="48" s="1"/>
  <c r="BH103" i="48"/>
  <c r="BI103" i="48" s="1"/>
  <c r="BH101" i="48"/>
  <c r="BI101" i="48" s="1"/>
  <c r="BH99" i="48"/>
  <c r="BI99" i="48" s="1"/>
  <c r="BH97" i="48"/>
  <c r="BI97" i="48" s="1"/>
  <c r="BH95" i="48"/>
  <c r="BI95" i="48" s="1"/>
  <c r="BH93" i="48"/>
  <c r="BI93" i="48" s="1"/>
  <c r="BH91" i="48"/>
  <c r="BI91" i="48" s="1"/>
  <c r="BH109" i="48"/>
  <c r="BI109" i="48" s="1"/>
  <c r="BH87" i="48"/>
  <c r="BI87" i="48" s="1"/>
  <c r="BH86" i="48"/>
  <c r="BI86" i="48" s="1"/>
  <c r="BH85" i="48"/>
  <c r="BI85" i="48" s="1"/>
  <c r="BH84" i="48"/>
  <c r="BI84" i="48" s="1"/>
  <c r="BH81" i="48"/>
  <c r="BI81" i="48" s="1"/>
  <c r="BH79" i="48"/>
  <c r="BI79" i="48" s="1"/>
  <c r="BH77" i="48"/>
  <c r="BI77" i="48" s="1"/>
  <c r="BH75" i="48"/>
  <c r="BI75" i="48" s="1"/>
  <c r="BH83" i="48"/>
  <c r="BI83" i="48" s="1"/>
  <c r="BH107" i="48"/>
  <c r="BI107" i="48" s="1"/>
  <c r="BH82" i="48"/>
  <c r="BI82" i="48" s="1"/>
  <c r="BH80" i="48"/>
  <c r="BI80" i="48" s="1"/>
  <c r="BH78" i="48"/>
  <c r="BI78" i="48" s="1"/>
  <c r="BH76" i="48"/>
  <c r="BI76" i="48" s="1"/>
  <c r="BH74" i="48"/>
  <c r="BI74" i="48" s="1"/>
  <c r="BH90" i="48"/>
  <c r="BI90" i="48" s="1"/>
  <c r="BH69" i="48"/>
  <c r="BI69" i="48" s="1"/>
  <c r="BH68" i="48"/>
  <c r="BI68" i="48" s="1"/>
  <c r="BH67" i="48"/>
  <c r="BI67" i="48" s="1"/>
  <c r="BH63" i="48"/>
  <c r="BI63" i="48" s="1"/>
  <c r="BH61" i="48"/>
  <c r="BI61" i="48" s="1"/>
  <c r="BH59" i="48"/>
  <c r="BI59" i="48" s="1"/>
  <c r="BH57" i="48"/>
  <c r="BI57" i="48" s="1"/>
  <c r="BH55" i="48"/>
  <c r="BI55" i="48" s="1"/>
  <c r="BH53" i="48"/>
  <c r="BI53" i="48" s="1"/>
  <c r="BH51" i="48"/>
  <c r="BI51" i="48" s="1"/>
  <c r="BH49" i="48"/>
  <c r="BI49" i="48" s="1"/>
  <c r="BH47" i="48"/>
  <c r="BI47" i="48" s="1"/>
  <c r="BH45" i="48"/>
  <c r="BI45" i="48" s="1"/>
  <c r="BH88" i="48"/>
  <c r="BI88" i="48" s="1"/>
  <c r="BH72" i="48"/>
  <c r="BI72" i="48" s="1"/>
  <c r="BH66" i="48"/>
  <c r="BI66" i="48" s="1"/>
  <c r="BH65" i="48"/>
  <c r="BI65" i="48" s="1"/>
  <c r="BH64" i="48"/>
  <c r="BI64" i="48" s="1"/>
  <c r="BH62" i="48"/>
  <c r="BI62" i="48" s="1"/>
  <c r="BH60" i="48"/>
  <c r="BI60" i="48" s="1"/>
  <c r="BH58" i="48"/>
  <c r="BI58" i="48" s="1"/>
  <c r="BH56" i="48"/>
  <c r="BI56" i="48" s="1"/>
  <c r="BH54" i="48"/>
  <c r="BI54" i="48" s="1"/>
  <c r="BH52" i="48"/>
  <c r="BI52" i="48" s="1"/>
  <c r="BH50" i="48"/>
  <c r="BI50" i="48" s="1"/>
  <c r="BH48" i="48"/>
  <c r="BI48" i="48" s="1"/>
  <c r="BH30" i="48"/>
  <c r="BI30" i="48" s="1"/>
  <c r="BH73" i="48"/>
  <c r="BI73" i="48" s="1"/>
  <c r="BH46" i="48"/>
  <c r="BI46" i="48" s="1"/>
  <c r="BH43" i="48"/>
  <c r="BI43" i="48" s="1"/>
  <c r="BH41" i="48"/>
  <c r="BI41" i="48" s="1"/>
  <c r="BH39" i="48"/>
  <c r="BI39" i="48" s="1"/>
  <c r="BH37" i="48"/>
  <c r="BI37" i="48" s="1"/>
  <c r="BH35" i="48"/>
  <c r="BI35" i="48" s="1"/>
  <c r="BH33" i="48"/>
  <c r="BI33" i="48" s="1"/>
  <c r="BH24" i="48"/>
  <c r="BI24" i="48" s="1"/>
  <c r="BH70" i="48"/>
  <c r="BI70" i="48" s="1"/>
  <c r="BH89" i="48"/>
  <c r="BI89" i="48" s="1"/>
  <c r="BH71" i="48"/>
  <c r="BI71" i="48" s="1"/>
  <c r="BH42" i="48"/>
  <c r="BI42" i="48" s="1"/>
  <c r="BH40" i="48"/>
  <c r="BI40" i="48" s="1"/>
  <c r="BH38" i="48"/>
  <c r="BI38" i="48" s="1"/>
  <c r="BH36" i="48"/>
  <c r="BI36" i="48" s="1"/>
  <c r="BH34" i="48"/>
  <c r="BI34" i="48" s="1"/>
  <c r="BH20" i="48"/>
  <c r="BI20" i="48" s="1"/>
  <c r="BH12" i="48"/>
  <c r="BI12" i="48" s="1"/>
  <c r="BH44" i="48"/>
  <c r="BI44" i="48" s="1"/>
  <c r="BH26" i="48"/>
  <c r="BI26" i="48" s="1"/>
  <c r="BH25" i="48"/>
  <c r="BI25" i="48" s="1"/>
  <c r="BH21" i="48"/>
  <c r="BI21" i="48" s="1"/>
  <c r="BH13" i="48"/>
  <c r="BI13" i="48" s="1"/>
  <c r="BH32" i="48"/>
  <c r="BI32" i="48" s="1"/>
  <c r="BH29" i="48"/>
  <c r="BI29" i="48" s="1"/>
  <c r="BH22" i="48"/>
  <c r="BI22" i="48" s="1"/>
  <c r="BH14" i="48"/>
  <c r="BI14" i="48" s="1"/>
  <c r="BH6" i="48"/>
  <c r="BI6" i="48" s="1"/>
  <c r="BH23" i="48"/>
  <c r="BI23" i="48" s="1"/>
  <c r="BH15" i="48"/>
  <c r="BI15" i="48" s="1"/>
  <c r="BH7" i="48"/>
  <c r="BI7" i="48" s="1"/>
  <c r="BH18" i="48"/>
  <c r="BI18" i="48" s="1"/>
  <c r="BH31" i="48"/>
  <c r="BI31" i="48" s="1"/>
  <c r="BH16" i="48"/>
  <c r="BI16" i="48" s="1"/>
  <c r="BH8" i="48"/>
  <c r="BI8" i="48" s="1"/>
  <c r="BH5" i="48"/>
  <c r="BI5" i="48" s="1"/>
  <c r="BH28" i="48"/>
  <c r="BI28" i="48" s="1"/>
  <c r="BH27" i="48"/>
  <c r="BI27" i="48" s="1"/>
  <c r="BH17" i="48"/>
  <c r="BI17" i="48" s="1"/>
  <c r="BH9" i="48"/>
  <c r="BI9" i="48" s="1"/>
  <c r="BH19" i="48"/>
  <c r="BI19" i="48" s="1"/>
  <c r="BH11" i="48"/>
  <c r="BI11" i="48" s="1"/>
  <c r="BH10" i="48"/>
  <c r="BI10" i="48" s="1"/>
  <c r="BK21" i="47"/>
  <c r="BJ11" i="47"/>
  <c r="BK26" i="47"/>
  <c r="BJ26" i="47"/>
  <c r="BJ33" i="47"/>
  <c r="BJ49" i="47"/>
  <c r="BK68" i="47"/>
  <c r="BK67" i="47"/>
  <c r="BK84" i="47"/>
  <c r="BK82" i="47"/>
  <c r="BJ90" i="47"/>
  <c r="BK90" i="47"/>
  <c r="BK106" i="47"/>
  <c r="BJ106" i="47"/>
  <c r="BJ12" i="47"/>
  <c r="BK12" i="47"/>
  <c r="BK9" i="47"/>
  <c r="BJ9" i="47"/>
  <c r="BJ34" i="47"/>
  <c r="BJ38" i="47"/>
  <c r="BK81" i="47"/>
  <c r="BK51" i="47"/>
  <c r="BJ51" i="47"/>
  <c r="BJ42" i="47"/>
  <c r="BK70" i="47"/>
  <c r="BJ86" i="47"/>
  <c r="BK87" i="47"/>
  <c r="BJ87" i="47"/>
  <c r="BK97" i="47"/>
  <c r="BK92" i="47"/>
  <c r="BK17" i="47"/>
  <c r="BK6" i="47"/>
  <c r="BJ6" i="47"/>
  <c r="BJ40" i="47"/>
  <c r="BK64" i="47"/>
  <c r="BK37" i="47"/>
  <c r="BJ55" i="47"/>
  <c r="BK44" i="47"/>
  <c r="BK83" i="47"/>
  <c r="BJ88" i="47"/>
  <c r="BK88" i="47"/>
  <c r="BK99" i="47"/>
  <c r="BJ99" i="47"/>
  <c r="BJ94" i="47"/>
  <c r="BK94" i="47"/>
  <c r="BJ23" i="47"/>
  <c r="BK14" i="47"/>
  <c r="BJ14" i="47"/>
  <c r="BJ60" i="47"/>
  <c r="BK53" i="47"/>
  <c r="BK39" i="47"/>
  <c r="BK56" i="47"/>
  <c r="BJ46" i="47"/>
  <c r="BK63" i="47"/>
  <c r="BJ63" i="47"/>
  <c r="BK85" i="47"/>
  <c r="BJ85" i="47"/>
  <c r="BJ105" i="47"/>
  <c r="BK105" i="47"/>
  <c r="BK101" i="47"/>
  <c r="BJ101" i="47"/>
  <c r="BJ96" i="47"/>
  <c r="BK96" i="47"/>
  <c r="BK13" i="47"/>
  <c r="BK30" i="47"/>
  <c r="BK22" i="47"/>
  <c r="BK54" i="47"/>
  <c r="BK41" i="47"/>
  <c r="BJ41" i="47"/>
  <c r="BK62" i="47"/>
  <c r="BK48" i="47"/>
  <c r="BJ48" i="47"/>
  <c r="BK65" i="47"/>
  <c r="BJ72" i="47"/>
  <c r="BK109" i="47"/>
  <c r="BK98" i="47"/>
  <c r="BJ98" i="47"/>
  <c r="BK29" i="47"/>
  <c r="BJ29" i="47"/>
  <c r="BJ36" i="47"/>
  <c r="BK36" i="47"/>
  <c r="BK27" i="47"/>
  <c r="BK18" i="47"/>
  <c r="BJ18" i="47"/>
  <c r="BJ71" i="47"/>
  <c r="BK43" i="47"/>
  <c r="BK50" i="47"/>
  <c r="BJ50" i="47"/>
  <c r="BK73" i="47"/>
  <c r="BJ79" i="47"/>
  <c r="BK89" i="47"/>
  <c r="BJ89" i="47"/>
  <c r="BK108" i="47"/>
  <c r="BJ108" i="47"/>
  <c r="BK100" i="47"/>
  <c r="BK20" i="47"/>
  <c r="BK32" i="47"/>
  <c r="BJ32" i="47"/>
  <c r="BK16" i="47"/>
  <c r="BK28" i="47"/>
  <c r="BJ28" i="47"/>
  <c r="BK75" i="47"/>
  <c r="BK76" i="47"/>
  <c r="BK52" i="47"/>
  <c r="BK74" i="47"/>
  <c r="BK78" i="47"/>
  <c r="BJ78" i="47"/>
  <c r="BK91" i="47"/>
  <c r="BJ110" i="47"/>
  <c r="BK110" i="47"/>
  <c r="BJ102" i="47"/>
  <c r="BK102" i="47"/>
  <c r="BK24" i="47"/>
  <c r="BK15" i="47"/>
  <c r="BK58" i="47"/>
  <c r="BK59" i="47"/>
  <c r="BJ59" i="47"/>
  <c r="BJ31" i="47"/>
  <c r="BK47" i="47"/>
  <c r="BK77" i="47"/>
  <c r="BK66" i="47"/>
  <c r="BK80" i="47"/>
  <c r="BJ80" i="47"/>
  <c r="BK93" i="47"/>
  <c r="BJ93" i="47"/>
  <c r="BK111" i="47"/>
  <c r="BJ111" i="47"/>
  <c r="BK104" i="47"/>
  <c r="BJ104" i="47"/>
  <c r="BD103" i="46"/>
  <c r="BF103" i="47" s="1"/>
  <c r="BD101" i="46"/>
  <c r="BF101" i="47" s="1"/>
  <c r="BD99" i="46"/>
  <c r="BF99" i="47" s="1"/>
  <c r="BD97" i="46"/>
  <c r="BF97" i="47" s="1"/>
  <c r="BD95" i="46"/>
  <c r="BF95" i="47" s="1"/>
  <c r="BD93" i="46"/>
  <c r="BF93" i="47" s="1"/>
  <c r="BD91" i="46"/>
  <c r="BF91" i="47" s="1"/>
  <c r="BD89" i="46"/>
  <c r="BF89" i="47" s="1"/>
  <c r="BD87" i="46"/>
  <c r="BF87" i="47" s="1"/>
  <c r="BD85" i="46"/>
  <c r="BF85" i="47" s="1"/>
  <c r="BD104" i="46"/>
  <c r="BF104" i="47" s="1"/>
  <c r="BD102" i="46"/>
  <c r="BF102" i="47" s="1"/>
  <c r="BD100" i="46"/>
  <c r="BF100" i="47" s="1"/>
  <c r="BD98" i="46"/>
  <c r="BF98" i="47" s="1"/>
  <c r="BD96" i="46"/>
  <c r="BF96" i="47" s="1"/>
  <c r="BD94" i="46"/>
  <c r="BF94" i="47" s="1"/>
  <c r="BD92" i="46"/>
  <c r="BF92" i="47" s="1"/>
  <c r="BD90" i="46"/>
  <c r="BF90" i="47" s="1"/>
  <c r="BD88" i="46"/>
  <c r="BF88" i="47" s="1"/>
  <c r="BD86" i="46"/>
  <c r="BF86" i="47" s="1"/>
  <c r="BD84" i="46"/>
  <c r="BF84" i="47" s="1"/>
  <c r="BD82" i="46"/>
  <c r="BF82" i="47" s="1"/>
  <c r="BD80" i="46"/>
  <c r="BF80" i="47" s="1"/>
  <c r="BD78" i="46"/>
  <c r="BF78" i="47" s="1"/>
  <c r="BD76" i="46"/>
  <c r="BF76" i="47" s="1"/>
  <c r="BD74" i="46"/>
  <c r="BF74" i="47" s="1"/>
  <c r="BD72" i="46"/>
  <c r="BF72" i="47" s="1"/>
  <c r="BD70" i="46"/>
  <c r="BF70" i="47" s="1"/>
  <c r="BD68" i="46"/>
  <c r="BF68" i="47" s="1"/>
  <c r="BD66" i="46"/>
  <c r="BF66" i="47" s="1"/>
  <c r="BD64" i="46"/>
  <c r="BF64" i="47" s="1"/>
  <c r="BD79" i="46"/>
  <c r="BF79" i="47" s="1"/>
  <c r="BD77" i="46"/>
  <c r="BF77" i="47" s="1"/>
  <c r="BD63" i="46"/>
  <c r="BF63" i="47" s="1"/>
  <c r="BD73" i="46"/>
  <c r="BF73" i="47" s="1"/>
  <c r="BD83" i="46"/>
  <c r="BF83" i="47" s="1"/>
  <c r="BD71" i="46"/>
  <c r="BF71" i="47" s="1"/>
  <c r="BD75" i="46"/>
  <c r="BF75" i="47" s="1"/>
  <c r="BD69" i="46"/>
  <c r="BF69" i="47" s="1"/>
  <c r="BD65" i="46"/>
  <c r="BF65" i="47" s="1"/>
  <c r="BD62" i="46"/>
  <c r="BF62" i="47" s="1"/>
  <c r="BD26" i="46"/>
  <c r="BF26" i="47" s="1"/>
  <c r="BD59" i="46"/>
  <c r="BF59" i="47" s="1"/>
  <c r="BD56" i="46"/>
  <c r="BF56" i="47" s="1"/>
  <c r="BD46" i="46"/>
  <c r="BF46" i="47" s="1"/>
  <c r="BD44" i="46"/>
  <c r="BF44" i="47" s="1"/>
  <c r="BD42" i="46"/>
  <c r="BF42" i="47" s="1"/>
  <c r="BD40" i="46"/>
  <c r="BF40" i="47" s="1"/>
  <c r="BD38" i="46"/>
  <c r="BF38" i="47" s="1"/>
  <c r="BD36" i="46"/>
  <c r="BF36" i="47" s="1"/>
  <c r="BD34" i="46"/>
  <c r="BF34" i="47" s="1"/>
  <c r="BD32" i="46"/>
  <c r="BF32" i="47" s="1"/>
  <c r="BD27" i="46"/>
  <c r="BF27" i="47" s="1"/>
  <c r="BD60" i="46"/>
  <c r="BF60" i="47" s="1"/>
  <c r="BD29" i="46"/>
  <c r="BF29" i="47" s="1"/>
  <c r="BD21" i="46"/>
  <c r="BF21" i="47" s="1"/>
  <c r="BD57" i="46"/>
  <c r="BF57" i="47" s="1"/>
  <c r="BD52" i="46"/>
  <c r="BF52" i="47" s="1"/>
  <c r="BD30" i="46"/>
  <c r="BF30" i="47" s="1"/>
  <c r="BD54" i="46"/>
  <c r="BF54" i="47" s="1"/>
  <c r="BD53" i="46"/>
  <c r="BF53" i="47" s="1"/>
  <c r="BD51" i="46"/>
  <c r="BF51" i="47" s="1"/>
  <c r="BD50" i="46"/>
  <c r="BF50" i="47" s="1"/>
  <c r="BD45" i="46"/>
  <c r="BF45" i="47" s="1"/>
  <c r="BD43" i="46"/>
  <c r="BF43" i="47" s="1"/>
  <c r="BD41" i="46"/>
  <c r="BF41" i="47" s="1"/>
  <c r="BD39" i="46"/>
  <c r="BF39" i="47" s="1"/>
  <c r="BD37" i="46"/>
  <c r="BF37" i="47" s="1"/>
  <c r="BD35" i="46"/>
  <c r="BF35" i="47" s="1"/>
  <c r="BD33" i="46"/>
  <c r="BF33" i="47" s="1"/>
  <c r="BD31" i="46"/>
  <c r="BF31" i="47" s="1"/>
  <c r="BD23" i="46"/>
  <c r="BF23" i="47" s="1"/>
  <c r="BD15" i="46"/>
  <c r="BF15" i="47" s="1"/>
  <c r="BD61" i="46"/>
  <c r="BF61" i="47" s="1"/>
  <c r="BD58" i="46"/>
  <c r="BF58" i="47" s="1"/>
  <c r="BD49" i="46"/>
  <c r="BF49" i="47" s="1"/>
  <c r="BD48" i="46"/>
  <c r="BF48" i="47" s="1"/>
  <c r="BD24" i="46"/>
  <c r="BF24" i="47" s="1"/>
  <c r="BD47" i="46"/>
  <c r="BF47" i="47" s="1"/>
  <c r="BD16" i="46"/>
  <c r="BF16" i="47" s="1"/>
  <c r="BD13" i="46"/>
  <c r="BF13" i="47" s="1"/>
  <c r="BD7" i="46"/>
  <c r="BF7" i="47" s="1"/>
  <c r="BD8" i="46"/>
  <c r="BF8" i="47" s="1"/>
  <c r="BD5" i="46"/>
  <c r="BF5" i="47" s="1"/>
  <c r="BD18" i="46"/>
  <c r="BF18" i="47" s="1"/>
  <c r="BD17" i="46"/>
  <c r="BF17" i="47" s="1"/>
  <c r="BD9" i="46"/>
  <c r="BF9" i="47" s="1"/>
  <c r="BD81" i="46"/>
  <c r="BF81" i="47" s="1"/>
  <c r="BD67" i="46"/>
  <c r="BF67" i="47" s="1"/>
  <c r="BD28" i="46"/>
  <c r="BF28" i="47" s="1"/>
  <c r="BD25" i="46"/>
  <c r="BF25" i="47" s="1"/>
  <c r="BD10" i="46"/>
  <c r="BF10" i="47" s="1"/>
  <c r="BD11" i="46"/>
  <c r="BF11" i="47" s="1"/>
  <c r="BD55" i="46"/>
  <c r="BF55" i="47" s="1"/>
  <c r="BD20" i="46"/>
  <c r="BF20" i="47" s="1"/>
  <c r="BD19" i="46"/>
  <c r="BF19" i="47" s="1"/>
  <c r="BD14" i="46"/>
  <c r="BF14" i="47" s="1"/>
  <c r="BD22" i="46"/>
  <c r="BF22" i="47" s="1"/>
  <c r="BD12" i="46"/>
  <c r="BF12" i="47" s="1"/>
  <c r="BD6" i="46"/>
  <c r="BF6" i="47" s="1"/>
  <c r="AP98" i="46"/>
  <c r="AQ98" i="46" s="1"/>
  <c r="AP96" i="46"/>
  <c r="AQ96" i="46" s="1"/>
  <c r="AP94" i="46"/>
  <c r="AQ94" i="46" s="1"/>
  <c r="AP87" i="46"/>
  <c r="AQ87" i="46" s="1"/>
  <c r="AP82" i="46"/>
  <c r="AQ82" i="46" s="1"/>
  <c r="AP80" i="46"/>
  <c r="AQ80" i="46" s="1"/>
  <c r="AP78" i="46"/>
  <c r="AQ78" i="46" s="1"/>
  <c r="AP76" i="46"/>
  <c r="AQ76" i="46" s="1"/>
  <c r="AP89" i="46"/>
  <c r="AQ89" i="46" s="1"/>
  <c r="AP95" i="46"/>
  <c r="AQ95" i="46" s="1"/>
  <c r="AP85" i="46"/>
  <c r="AQ85" i="46" s="1"/>
  <c r="AP97" i="46"/>
  <c r="AQ97" i="46" s="1"/>
  <c r="AP93" i="46"/>
  <c r="AQ93" i="46" s="1"/>
  <c r="AP88" i="46"/>
  <c r="AQ88" i="46" s="1"/>
  <c r="AP84" i="46"/>
  <c r="AQ84" i="46" s="1"/>
  <c r="AP92" i="46"/>
  <c r="AQ92" i="46" s="1"/>
  <c r="AP83" i="46"/>
  <c r="AQ83" i="46" s="1"/>
  <c r="AP91" i="46"/>
  <c r="AQ91" i="46" s="1"/>
  <c r="AP75" i="46"/>
  <c r="AQ75" i="46" s="1"/>
  <c r="AP74" i="46"/>
  <c r="AQ74" i="46" s="1"/>
  <c r="AP72" i="46"/>
  <c r="AQ72" i="46" s="1"/>
  <c r="AP71" i="46"/>
  <c r="AQ71" i="46" s="1"/>
  <c r="AP86" i="46"/>
  <c r="AQ86" i="46" s="1"/>
  <c r="AP81" i="46"/>
  <c r="AQ81" i="46" s="1"/>
  <c r="AP70" i="46"/>
  <c r="AQ70" i="46" s="1"/>
  <c r="AP69" i="46"/>
  <c r="AQ69" i="46" s="1"/>
  <c r="AP68" i="46"/>
  <c r="AQ68" i="46" s="1"/>
  <c r="AP67" i="46"/>
  <c r="AQ67" i="46" s="1"/>
  <c r="AP90" i="46"/>
  <c r="AQ90" i="46" s="1"/>
  <c r="AP79" i="46"/>
  <c r="AQ79" i="46" s="1"/>
  <c r="AP66" i="46"/>
  <c r="AQ66" i="46" s="1"/>
  <c r="AP65" i="46"/>
  <c r="AQ65" i="46" s="1"/>
  <c r="AP62" i="46"/>
  <c r="AQ62" i="46" s="1"/>
  <c r="AP60" i="46"/>
  <c r="AQ60" i="46" s="1"/>
  <c r="AP58" i="46"/>
  <c r="AQ58" i="46" s="1"/>
  <c r="AP56" i="46"/>
  <c r="AQ56" i="46" s="1"/>
  <c r="AP54" i="46"/>
  <c r="AQ54" i="46" s="1"/>
  <c r="AP64" i="46"/>
  <c r="AQ64" i="46" s="1"/>
  <c r="AP77" i="46"/>
  <c r="AQ77" i="46" s="1"/>
  <c r="AP63" i="46"/>
  <c r="AQ63" i="46" s="1"/>
  <c r="AP26" i="46"/>
  <c r="AQ26" i="46" s="1"/>
  <c r="AP57" i="46"/>
  <c r="AQ57" i="46" s="1"/>
  <c r="AP52" i="46"/>
  <c r="AQ52" i="46" s="1"/>
  <c r="AP27" i="46"/>
  <c r="AQ27" i="46" s="1"/>
  <c r="AP53" i="46"/>
  <c r="AQ53" i="46" s="1"/>
  <c r="AP51" i="46"/>
  <c r="AQ51" i="46" s="1"/>
  <c r="AP50" i="46"/>
  <c r="AQ50" i="46" s="1"/>
  <c r="AP45" i="46"/>
  <c r="AQ45" i="46" s="1"/>
  <c r="AP43" i="46"/>
  <c r="AQ43" i="46" s="1"/>
  <c r="AP41" i="46"/>
  <c r="AQ41" i="46" s="1"/>
  <c r="AP39" i="46"/>
  <c r="AQ39" i="46" s="1"/>
  <c r="AP37" i="46"/>
  <c r="AQ37" i="46" s="1"/>
  <c r="AP35" i="46"/>
  <c r="AQ35" i="46" s="1"/>
  <c r="AP33" i="46"/>
  <c r="AQ33" i="46" s="1"/>
  <c r="AP61" i="46"/>
  <c r="AQ61" i="46" s="1"/>
  <c r="AP49" i="46"/>
  <c r="AQ49" i="46" s="1"/>
  <c r="AP48" i="46"/>
  <c r="AQ48" i="46" s="1"/>
  <c r="AP29" i="46"/>
  <c r="AQ29" i="46" s="1"/>
  <c r="AP21" i="46"/>
  <c r="AQ21" i="46" s="1"/>
  <c r="AP55" i="46"/>
  <c r="AQ55" i="46" s="1"/>
  <c r="AP47" i="46"/>
  <c r="AQ47" i="46" s="1"/>
  <c r="AP30" i="46"/>
  <c r="AQ30" i="46" s="1"/>
  <c r="AP31" i="46"/>
  <c r="AQ31" i="46" s="1"/>
  <c r="AP23" i="46"/>
  <c r="AQ23" i="46" s="1"/>
  <c r="AP15" i="46"/>
  <c r="AQ15" i="46" s="1"/>
  <c r="AP59" i="46"/>
  <c r="AQ59" i="46" s="1"/>
  <c r="AP46" i="46"/>
  <c r="AQ46" i="46" s="1"/>
  <c r="AP44" i="46"/>
  <c r="AQ44" i="46" s="1"/>
  <c r="AP42" i="46"/>
  <c r="AQ42" i="46" s="1"/>
  <c r="AP40" i="46"/>
  <c r="AQ40" i="46" s="1"/>
  <c r="AP38" i="46"/>
  <c r="AQ38" i="46" s="1"/>
  <c r="AP36" i="46"/>
  <c r="AQ36" i="46" s="1"/>
  <c r="AP34" i="46"/>
  <c r="AQ34" i="46" s="1"/>
  <c r="AP32" i="46"/>
  <c r="AQ32" i="46" s="1"/>
  <c r="AP24" i="46"/>
  <c r="AQ24" i="46" s="1"/>
  <c r="AP13" i="46"/>
  <c r="AQ13" i="46" s="1"/>
  <c r="AP7" i="46"/>
  <c r="AQ7" i="46" s="1"/>
  <c r="AP5" i="46"/>
  <c r="AQ5" i="46" s="1"/>
  <c r="AP28" i="46"/>
  <c r="AQ28" i="46" s="1"/>
  <c r="AP8" i="46"/>
  <c r="AQ8" i="46" s="1"/>
  <c r="AP18" i="46"/>
  <c r="AQ18" i="46" s="1"/>
  <c r="AP17" i="46"/>
  <c r="AQ17" i="46" s="1"/>
  <c r="AP9" i="46"/>
  <c r="AQ9" i="46" s="1"/>
  <c r="AP6" i="46"/>
  <c r="AQ6" i="46" s="1"/>
  <c r="AP10" i="46"/>
  <c r="AQ10" i="46" s="1"/>
  <c r="AP22" i="46"/>
  <c r="AQ22" i="46" s="1"/>
  <c r="AP20" i="46"/>
  <c r="AQ20" i="46" s="1"/>
  <c r="AP14" i="46"/>
  <c r="AQ14" i="46" s="1"/>
  <c r="AP11" i="46"/>
  <c r="AQ11" i="46" s="1"/>
  <c r="AP73" i="46"/>
  <c r="AQ73" i="46" s="1"/>
  <c r="AP19" i="46"/>
  <c r="AQ19" i="46" s="1"/>
  <c r="AP12" i="46"/>
  <c r="AQ12" i="46" s="1"/>
  <c r="AP25" i="46"/>
  <c r="AQ25" i="46" s="1"/>
  <c r="AP16" i="46"/>
  <c r="AQ16" i="46" s="1"/>
  <c r="BH106" i="45"/>
  <c r="BI106" i="45" s="1"/>
  <c r="BH105" i="45"/>
  <c r="BI105" i="45" s="1"/>
  <c r="BH104" i="45"/>
  <c r="BI104" i="45" s="1"/>
  <c r="BH102" i="45"/>
  <c r="BI102" i="45" s="1"/>
  <c r="BH100" i="45"/>
  <c r="BI100" i="45" s="1"/>
  <c r="BH98" i="45"/>
  <c r="BI98" i="45" s="1"/>
  <c r="BH96" i="45"/>
  <c r="BI96" i="45" s="1"/>
  <c r="BH94" i="45"/>
  <c r="BI94" i="45" s="1"/>
  <c r="BH109" i="45"/>
  <c r="BI109" i="45" s="1"/>
  <c r="BH111" i="45"/>
  <c r="BI111" i="45" s="1"/>
  <c r="BH107" i="45"/>
  <c r="BI107" i="45" s="1"/>
  <c r="BH101" i="45"/>
  <c r="BI101" i="45" s="1"/>
  <c r="BH97" i="45"/>
  <c r="BI97" i="45" s="1"/>
  <c r="BH89" i="45"/>
  <c r="BI89" i="45" s="1"/>
  <c r="BH92" i="45"/>
  <c r="BI92" i="45" s="1"/>
  <c r="BH110" i="45"/>
  <c r="BI110" i="45" s="1"/>
  <c r="BH108" i="45"/>
  <c r="BI108" i="45" s="1"/>
  <c r="BH103" i="45"/>
  <c r="BI103" i="45" s="1"/>
  <c r="BH87" i="45"/>
  <c r="BI87" i="45" s="1"/>
  <c r="BH93" i="45"/>
  <c r="BI93" i="45" s="1"/>
  <c r="BH88" i="45"/>
  <c r="BI88" i="45" s="1"/>
  <c r="BH83" i="45"/>
  <c r="BI83" i="45" s="1"/>
  <c r="BH68" i="45"/>
  <c r="BI68" i="45" s="1"/>
  <c r="BH66" i="45"/>
  <c r="BI66" i="45" s="1"/>
  <c r="BH64" i="45"/>
  <c r="BI64" i="45" s="1"/>
  <c r="BH62" i="45"/>
  <c r="BI62" i="45" s="1"/>
  <c r="BH99" i="45"/>
  <c r="BI99" i="45" s="1"/>
  <c r="BH80" i="45"/>
  <c r="BI80" i="45" s="1"/>
  <c r="BH79" i="45"/>
  <c r="BI79" i="45" s="1"/>
  <c r="BH95" i="45"/>
  <c r="BI95" i="45" s="1"/>
  <c r="BH67" i="45"/>
  <c r="BI67" i="45" s="1"/>
  <c r="BH65" i="45"/>
  <c r="BI65" i="45" s="1"/>
  <c r="BH63" i="45"/>
  <c r="BI63" i="45" s="1"/>
  <c r="BH61" i="45"/>
  <c r="BI61" i="45" s="1"/>
  <c r="BH91" i="45"/>
  <c r="BI91" i="45" s="1"/>
  <c r="BH90" i="45"/>
  <c r="BI90" i="45" s="1"/>
  <c r="BH85" i="45"/>
  <c r="BI85" i="45" s="1"/>
  <c r="BH82" i="45"/>
  <c r="BI82" i="45" s="1"/>
  <c r="BH81" i="45"/>
  <c r="BI81" i="45" s="1"/>
  <c r="BH76" i="45"/>
  <c r="BI76" i="45" s="1"/>
  <c r="BH75" i="45"/>
  <c r="BI75" i="45" s="1"/>
  <c r="BH74" i="45"/>
  <c r="BI74" i="45" s="1"/>
  <c r="BH73" i="45"/>
  <c r="BI73" i="45" s="1"/>
  <c r="BH72" i="45"/>
  <c r="BI72" i="45" s="1"/>
  <c r="BH58" i="45"/>
  <c r="BI58" i="45" s="1"/>
  <c r="BH57" i="45"/>
  <c r="BI57" i="45" s="1"/>
  <c r="BH56" i="45"/>
  <c r="BI56" i="45" s="1"/>
  <c r="BH55" i="45"/>
  <c r="BI55" i="45" s="1"/>
  <c r="BH78" i="45"/>
  <c r="BI78" i="45" s="1"/>
  <c r="BH86" i="45"/>
  <c r="BI86" i="45" s="1"/>
  <c r="BH71" i="45"/>
  <c r="BI71" i="45" s="1"/>
  <c r="BH52" i="45"/>
  <c r="BI52" i="45" s="1"/>
  <c r="BH51" i="45"/>
  <c r="BI51" i="45" s="1"/>
  <c r="BH77" i="45"/>
  <c r="BI77" i="45" s="1"/>
  <c r="BH48" i="45"/>
  <c r="BI48" i="45" s="1"/>
  <c r="BH43" i="45"/>
  <c r="BI43" i="45" s="1"/>
  <c r="BH26" i="45"/>
  <c r="BI26" i="45" s="1"/>
  <c r="BH18" i="45"/>
  <c r="BI18" i="45" s="1"/>
  <c r="BH10" i="45"/>
  <c r="BI10" i="45" s="1"/>
  <c r="BH49" i="45"/>
  <c r="BI49" i="45" s="1"/>
  <c r="BH34" i="45"/>
  <c r="BI34" i="45" s="1"/>
  <c r="BH32" i="45"/>
  <c r="BI32" i="45" s="1"/>
  <c r="BH44" i="45"/>
  <c r="BI44" i="45" s="1"/>
  <c r="BH69" i="45"/>
  <c r="BI69" i="45" s="1"/>
  <c r="BH50" i="45"/>
  <c r="BI50" i="45" s="1"/>
  <c r="BH45" i="45"/>
  <c r="BI45" i="45" s="1"/>
  <c r="BH84" i="45"/>
  <c r="BI84" i="45" s="1"/>
  <c r="BH70" i="45"/>
  <c r="BI70" i="45" s="1"/>
  <c r="BH53" i="45"/>
  <c r="BI53" i="45" s="1"/>
  <c r="BH46" i="45"/>
  <c r="BI46" i="45" s="1"/>
  <c r="BH41" i="45"/>
  <c r="BI41" i="45" s="1"/>
  <c r="BH40" i="45"/>
  <c r="BI40" i="45" s="1"/>
  <c r="BH39" i="45"/>
  <c r="BI39" i="45" s="1"/>
  <c r="BH38" i="45"/>
  <c r="BI38" i="45" s="1"/>
  <c r="BH33" i="45"/>
  <c r="BI33" i="45" s="1"/>
  <c r="BH31" i="45"/>
  <c r="BI31" i="45" s="1"/>
  <c r="BH23" i="45"/>
  <c r="BI23" i="45" s="1"/>
  <c r="BH60" i="45"/>
  <c r="BI60" i="45" s="1"/>
  <c r="BH59" i="45"/>
  <c r="BI59" i="45" s="1"/>
  <c r="BH54" i="45"/>
  <c r="BI54" i="45" s="1"/>
  <c r="BH47" i="45"/>
  <c r="BI47" i="45" s="1"/>
  <c r="BH37" i="45"/>
  <c r="BI37" i="45" s="1"/>
  <c r="BH36" i="45"/>
  <c r="BI36" i="45" s="1"/>
  <c r="BH24" i="45"/>
  <c r="BI24" i="45" s="1"/>
  <c r="BH16" i="45"/>
  <c r="BI16" i="45" s="1"/>
  <c r="BH27" i="45"/>
  <c r="BI27" i="45" s="1"/>
  <c r="BH17" i="45"/>
  <c r="BI17" i="45" s="1"/>
  <c r="BH30" i="45"/>
  <c r="BI30" i="45" s="1"/>
  <c r="BH35" i="45"/>
  <c r="BI35" i="45" s="1"/>
  <c r="BH21" i="45"/>
  <c r="BI21" i="45" s="1"/>
  <c r="BH15" i="45"/>
  <c r="BI15" i="45" s="1"/>
  <c r="BH13" i="45"/>
  <c r="BI13" i="45" s="1"/>
  <c r="BH6" i="45"/>
  <c r="BI6" i="45" s="1"/>
  <c r="BH29" i="45"/>
  <c r="BI29" i="45" s="1"/>
  <c r="BH28" i="45"/>
  <c r="BI28" i="45" s="1"/>
  <c r="BH22" i="45"/>
  <c r="BI22" i="45" s="1"/>
  <c r="BH19" i="45"/>
  <c r="BI19" i="45" s="1"/>
  <c r="BH7" i="45"/>
  <c r="BI7" i="45" s="1"/>
  <c r="BH20" i="45"/>
  <c r="BI20" i="45" s="1"/>
  <c r="BH11" i="45"/>
  <c r="BI11" i="45" s="1"/>
  <c r="BH8" i="45"/>
  <c r="BI8" i="45" s="1"/>
  <c r="BH5" i="45"/>
  <c r="BI5" i="45" s="1"/>
  <c r="BH25" i="45"/>
  <c r="BI25" i="45" s="1"/>
  <c r="BH9" i="45"/>
  <c r="BI9" i="45" s="1"/>
  <c r="BH14" i="45"/>
  <c r="BI14" i="45" s="1"/>
  <c r="BH42" i="45"/>
  <c r="BI42" i="45" s="1"/>
  <c r="BH12" i="45"/>
  <c r="BI12" i="45" s="1"/>
  <c r="BH106" i="44"/>
  <c r="BI106" i="44" s="1"/>
  <c r="BH105" i="44"/>
  <c r="BI105" i="44" s="1"/>
  <c r="BH104" i="44"/>
  <c r="BI104" i="44" s="1"/>
  <c r="BH102" i="44"/>
  <c r="BI102" i="44" s="1"/>
  <c r="BH100" i="44"/>
  <c r="BI100" i="44" s="1"/>
  <c r="BH98" i="44"/>
  <c r="BI98" i="44" s="1"/>
  <c r="BH111" i="44"/>
  <c r="BI111" i="44" s="1"/>
  <c r="BH110" i="44"/>
  <c r="BI110" i="44" s="1"/>
  <c r="BH109" i="44"/>
  <c r="BI109" i="44" s="1"/>
  <c r="BH108" i="44"/>
  <c r="BI108" i="44" s="1"/>
  <c r="BH97" i="44"/>
  <c r="BI97" i="44" s="1"/>
  <c r="BH92" i="44"/>
  <c r="BI92" i="44" s="1"/>
  <c r="BH84" i="44"/>
  <c r="BI84" i="44" s="1"/>
  <c r="BH83" i="44"/>
  <c r="BI83" i="44" s="1"/>
  <c r="BH91" i="44"/>
  <c r="BI91" i="44" s="1"/>
  <c r="BH87" i="44"/>
  <c r="BI87" i="44" s="1"/>
  <c r="BH96" i="44"/>
  <c r="BI96" i="44" s="1"/>
  <c r="BH103" i="44"/>
  <c r="BI103" i="44" s="1"/>
  <c r="BH95" i="44"/>
  <c r="BI95" i="44" s="1"/>
  <c r="BH90" i="44"/>
  <c r="BI90" i="44" s="1"/>
  <c r="BH85" i="44"/>
  <c r="BI85" i="44" s="1"/>
  <c r="BH82" i="44"/>
  <c r="BI82" i="44" s="1"/>
  <c r="BH80" i="44"/>
  <c r="BI80" i="44" s="1"/>
  <c r="BH78" i="44"/>
  <c r="BI78" i="44" s="1"/>
  <c r="BH88" i="44"/>
  <c r="BI88" i="44" s="1"/>
  <c r="BH93" i="44"/>
  <c r="BI93" i="44" s="1"/>
  <c r="BH86" i="44"/>
  <c r="BI86" i="44" s="1"/>
  <c r="BH71" i="44"/>
  <c r="BI71" i="44" s="1"/>
  <c r="BH107" i="44"/>
  <c r="BI107" i="44" s="1"/>
  <c r="BH94" i="44"/>
  <c r="BI94" i="44" s="1"/>
  <c r="BH81" i="44"/>
  <c r="BI81" i="44" s="1"/>
  <c r="BH76" i="44"/>
  <c r="BI76" i="44" s="1"/>
  <c r="BH63" i="44"/>
  <c r="BI63" i="44" s="1"/>
  <c r="BH61" i="44"/>
  <c r="BI61" i="44" s="1"/>
  <c r="BH74" i="44"/>
  <c r="BI74" i="44" s="1"/>
  <c r="BH69" i="44"/>
  <c r="BI69" i="44" s="1"/>
  <c r="BH72" i="44"/>
  <c r="BI72" i="44" s="1"/>
  <c r="BH66" i="44"/>
  <c r="BI66" i="44" s="1"/>
  <c r="BH67" i="44"/>
  <c r="BI67" i="44" s="1"/>
  <c r="BH65" i="44"/>
  <c r="BI65" i="44" s="1"/>
  <c r="BH101" i="44"/>
  <c r="BI101" i="44" s="1"/>
  <c r="BH99" i="44"/>
  <c r="BI99" i="44" s="1"/>
  <c r="BH79" i="44"/>
  <c r="BI79" i="44" s="1"/>
  <c r="BH77" i="44"/>
  <c r="BI77" i="44" s="1"/>
  <c r="BH75" i="44"/>
  <c r="BI75" i="44" s="1"/>
  <c r="BH68" i="44"/>
  <c r="BI68" i="44" s="1"/>
  <c r="BH55" i="44"/>
  <c r="BI55" i="44" s="1"/>
  <c r="BH50" i="44"/>
  <c r="BI50" i="44" s="1"/>
  <c r="BH49" i="44"/>
  <c r="BI49" i="44" s="1"/>
  <c r="BH64" i="44"/>
  <c r="BI64" i="44" s="1"/>
  <c r="BH59" i="44"/>
  <c r="BI59" i="44" s="1"/>
  <c r="BH54" i="44"/>
  <c r="BI54" i="44" s="1"/>
  <c r="BH48" i="44"/>
  <c r="BI48" i="44" s="1"/>
  <c r="BH47" i="44"/>
  <c r="BI47" i="44" s="1"/>
  <c r="BH62" i="44"/>
  <c r="BI62" i="44" s="1"/>
  <c r="BH56" i="44"/>
  <c r="BI56" i="44" s="1"/>
  <c r="BH52" i="44"/>
  <c r="BI52" i="44" s="1"/>
  <c r="BH73" i="44"/>
  <c r="BI73" i="44" s="1"/>
  <c r="BH60" i="44"/>
  <c r="BI60" i="44" s="1"/>
  <c r="BH46" i="44"/>
  <c r="BI46" i="44" s="1"/>
  <c r="BH44" i="44"/>
  <c r="BI44" i="44" s="1"/>
  <c r="BH42" i="44"/>
  <c r="BI42" i="44" s="1"/>
  <c r="BH40" i="44"/>
  <c r="BI40" i="44" s="1"/>
  <c r="BH38" i="44"/>
  <c r="BI38" i="44" s="1"/>
  <c r="BH36" i="44"/>
  <c r="BI36" i="44" s="1"/>
  <c r="BH34" i="44"/>
  <c r="BI34" i="44" s="1"/>
  <c r="BH32" i="44"/>
  <c r="BI32" i="44" s="1"/>
  <c r="BH89" i="44"/>
  <c r="BI89" i="44" s="1"/>
  <c r="BH70" i="44"/>
  <c r="BI70" i="44" s="1"/>
  <c r="BH57" i="44"/>
  <c r="BI57" i="44" s="1"/>
  <c r="BH58" i="44"/>
  <c r="BI58" i="44" s="1"/>
  <c r="BH30" i="44"/>
  <c r="BI30" i="44" s="1"/>
  <c r="BH43" i="44"/>
  <c r="BI43" i="44" s="1"/>
  <c r="BH22" i="44"/>
  <c r="BI22" i="44" s="1"/>
  <c r="BH14" i="44"/>
  <c r="BI14" i="44" s="1"/>
  <c r="BH6" i="44"/>
  <c r="BI6" i="44" s="1"/>
  <c r="BH51" i="44"/>
  <c r="BI51" i="44" s="1"/>
  <c r="BH41" i="44"/>
  <c r="BI41" i="44" s="1"/>
  <c r="BH28" i="44"/>
  <c r="BI28" i="44" s="1"/>
  <c r="BH26" i="44"/>
  <c r="BI26" i="44" s="1"/>
  <c r="BH23" i="44"/>
  <c r="BI23" i="44" s="1"/>
  <c r="BH15" i="44"/>
  <c r="BI15" i="44" s="1"/>
  <c r="BH7" i="44"/>
  <c r="BI7" i="44" s="1"/>
  <c r="BH45" i="44"/>
  <c r="BI45" i="44" s="1"/>
  <c r="BH21" i="44"/>
  <c r="BI21" i="44" s="1"/>
  <c r="BH13" i="44"/>
  <c r="BI13" i="44" s="1"/>
  <c r="BH53" i="44"/>
  <c r="BI53" i="44" s="1"/>
  <c r="BH39" i="44"/>
  <c r="BI39" i="44" s="1"/>
  <c r="BH29" i="44"/>
  <c r="BI29" i="44" s="1"/>
  <c r="BH24" i="44"/>
  <c r="BI24" i="44" s="1"/>
  <c r="BH16" i="44"/>
  <c r="BI16" i="44" s="1"/>
  <c r="BH8" i="44"/>
  <c r="BI8" i="44" s="1"/>
  <c r="BH5" i="44"/>
  <c r="BI5" i="44" s="1"/>
  <c r="BH37" i="44"/>
  <c r="BI37" i="44" s="1"/>
  <c r="BH17" i="44"/>
  <c r="BI17" i="44" s="1"/>
  <c r="BH9" i="44"/>
  <c r="BI9" i="44" s="1"/>
  <c r="BH35" i="44"/>
  <c r="BI35" i="44" s="1"/>
  <c r="BH31" i="44"/>
  <c r="BI31" i="44" s="1"/>
  <c r="BH27" i="44"/>
  <c r="BI27" i="44" s="1"/>
  <c r="BH25" i="44"/>
  <c r="BI25" i="44" s="1"/>
  <c r="BH18" i="44"/>
  <c r="BI18" i="44" s="1"/>
  <c r="BH10" i="44"/>
  <c r="BI10" i="44" s="1"/>
  <c r="BH33" i="44"/>
  <c r="BI33" i="44" s="1"/>
  <c r="BH20" i="44"/>
  <c r="BI20" i="44" s="1"/>
  <c r="BH12" i="44"/>
  <c r="BI12" i="44" s="1"/>
  <c r="BH19" i="44"/>
  <c r="BI19" i="44" s="1"/>
  <c r="BH11" i="44"/>
  <c r="BI11" i="44" s="1"/>
  <c r="BD103" i="43"/>
  <c r="BF103" i="44" s="1"/>
  <c r="BD101" i="43"/>
  <c r="BF101" i="44" s="1"/>
  <c r="BD99" i="43"/>
  <c r="BF99" i="44" s="1"/>
  <c r="BD97" i="43"/>
  <c r="BF97" i="44" s="1"/>
  <c r="BD95" i="43"/>
  <c r="BF95" i="44" s="1"/>
  <c r="BD93" i="43"/>
  <c r="BF93" i="44" s="1"/>
  <c r="BD91" i="43"/>
  <c r="BF91" i="44" s="1"/>
  <c r="BD89" i="43"/>
  <c r="BF89" i="44" s="1"/>
  <c r="BD87" i="43"/>
  <c r="BF87" i="44" s="1"/>
  <c r="BD85" i="43"/>
  <c r="BF85" i="44" s="1"/>
  <c r="BD83" i="43"/>
  <c r="BF83" i="44" s="1"/>
  <c r="BD104" i="43"/>
  <c r="BF104" i="44" s="1"/>
  <c r="BD102" i="43"/>
  <c r="BF102" i="44" s="1"/>
  <c r="BD100" i="43"/>
  <c r="BF100" i="44" s="1"/>
  <c r="BD98" i="43"/>
  <c r="BF98" i="44" s="1"/>
  <c r="BD96" i="43"/>
  <c r="BF96" i="44" s="1"/>
  <c r="BD94" i="43"/>
  <c r="BF94" i="44" s="1"/>
  <c r="BD92" i="43"/>
  <c r="BF92" i="44" s="1"/>
  <c r="BD82" i="43"/>
  <c r="BF82" i="44" s="1"/>
  <c r="BD80" i="43"/>
  <c r="BF80" i="44" s="1"/>
  <c r="BD78" i="43"/>
  <c r="BF78" i="44" s="1"/>
  <c r="BD76" i="43"/>
  <c r="BF76" i="44" s="1"/>
  <c r="BD74" i="43"/>
  <c r="BF74" i="44" s="1"/>
  <c r="BD72" i="43"/>
  <c r="BF72" i="44" s="1"/>
  <c r="BD70" i="43"/>
  <c r="BF70" i="44" s="1"/>
  <c r="BD90" i="43"/>
  <c r="BF90" i="44" s="1"/>
  <c r="BD68" i="43"/>
  <c r="BF68" i="44" s="1"/>
  <c r="BD66" i="43"/>
  <c r="BF66" i="44" s="1"/>
  <c r="BD64" i="43"/>
  <c r="BF64" i="44" s="1"/>
  <c r="BD62" i="43"/>
  <c r="BF62" i="44" s="1"/>
  <c r="BD60" i="43"/>
  <c r="BF60" i="44" s="1"/>
  <c r="BD58" i="43"/>
  <c r="BF58" i="44" s="1"/>
  <c r="BD56" i="43"/>
  <c r="BF56" i="44" s="1"/>
  <c r="BD79" i="43"/>
  <c r="BF79" i="44" s="1"/>
  <c r="BD77" i="43"/>
  <c r="BF77" i="44" s="1"/>
  <c r="BD75" i="43"/>
  <c r="BF75" i="44" s="1"/>
  <c r="BD88" i="43"/>
  <c r="BF88" i="44" s="1"/>
  <c r="BD71" i="43"/>
  <c r="BF71" i="44" s="1"/>
  <c r="BD67" i="43"/>
  <c r="BF67" i="44" s="1"/>
  <c r="BD65" i="43"/>
  <c r="BF65" i="44" s="1"/>
  <c r="BD63" i="43"/>
  <c r="BF63" i="44" s="1"/>
  <c r="BD61" i="43"/>
  <c r="BF61" i="44" s="1"/>
  <c r="BD59" i="43"/>
  <c r="BF59" i="44" s="1"/>
  <c r="BD57" i="43"/>
  <c r="BF57" i="44" s="1"/>
  <c r="BD55" i="43"/>
  <c r="BF55" i="44" s="1"/>
  <c r="BD53" i="43"/>
  <c r="BF53" i="44" s="1"/>
  <c r="BD81" i="43"/>
  <c r="BF81" i="44" s="1"/>
  <c r="BD73" i="43"/>
  <c r="BF73" i="44" s="1"/>
  <c r="BD69" i="43"/>
  <c r="BF69" i="44" s="1"/>
  <c r="BD30" i="43"/>
  <c r="BF30" i="44" s="1"/>
  <c r="BD54" i="43"/>
  <c r="BF54" i="44" s="1"/>
  <c r="BD51" i="43"/>
  <c r="BF51" i="44" s="1"/>
  <c r="BD49" i="43"/>
  <c r="BF49" i="44" s="1"/>
  <c r="BD47" i="43"/>
  <c r="BF47" i="44" s="1"/>
  <c r="BD45" i="43"/>
  <c r="BF45" i="44" s="1"/>
  <c r="BD43" i="43"/>
  <c r="BF43" i="44" s="1"/>
  <c r="BD41" i="43"/>
  <c r="BF41" i="44" s="1"/>
  <c r="BD39" i="43"/>
  <c r="BF39" i="44" s="1"/>
  <c r="BD37" i="43"/>
  <c r="BF37" i="44" s="1"/>
  <c r="BD35" i="43"/>
  <c r="BF35" i="44" s="1"/>
  <c r="BD33" i="43"/>
  <c r="BF33" i="44" s="1"/>
  <c r="BD31" i="43"/>
  <c r="BF31" i="44" s="1"/>
  <c r="BD24" i="43"/>
  <c r="BF24" i="44" s="1"/>
  <c r="BD16" i="43"/>
  <c r="BF16" i="44" s="1"/>
  <c r="BD84" i="43"/>
  <c r="BF84" i="44" s="1"/>
  <c r="BD26" i="43"/>
  <c r="BF26" i="44" s="1"/>
  <c r="BD18" i="43"/>
  <c r="BF18" i="44" s="1"/>
  <c r="BD10" i="43"/>
  <c r="BF10" i="44" s="1"/>
  <c r="BD23" i="43"/>
  <c r="BF23" i="44" s="1"/>
  <c r="BD22" i="43"/>
  <c r="BF22" i="44" s="1"/>
  <c r="BD13" i="43"/>
  <c r="BF13" i="44" s="1"/>
  <c r="BD28" i="43"/>
  <c r="BF28" i="44" s="1"/>
  <c r="BD19" i="43"/>
  <c r="BF19" i="44" s="1"/>
  <c r="BD11" i="43"/>
  <c r="BF11" i="44" s="1"/>
  <c r="BD52" i="43"/>
  <c r="BF52" i="44" s="1"/>
  <c r="BD50" i="43"/>
  <c r="BF50" i="44" s="1"/>
  <c r="BD48" i="43"/>
  <c r="BF48" i="44" s="1"/>
  <c r="BD46" i="43"/>
  <c r="BF46" i="44" s="1"/>
  <c r="BD44" i="43"/>
  <c r="BF44" i="44" s="1"/>
  <c r="BD42" i="43"/>
  <c r="BF42" i="44" s="1"/>
  <c r="BD40" i="43"/>
  <c r="BF40" i="44" s="1"/>
  <c r="BD38" i="43"/>
  <c r="BF38" i="44" s="1"/>
  <c r="BD36" i="43"/>
  <c r="BF36" i="44" s="1"/>
  <c r="BD34" i="43"/>
  <c r="BF34" i="44" s="1"/>
  <c r="BD32" i="43"/>
  <c r="BF32" i="44" s="1"/>
  <c r="BD29" i="43"/>
  <c r="BF29" i="44" s="1"/>
  <c r="BD15" i="43"/>
  <c r="BF15" i="44" s="1"/>
  <c r="BD14" i="43"/>
  <c r="BF14" i="44" s="1"/>
  <c r="BD12" i="43"/>
  <c r="BF12" i="44" s="1"/>
  <c r="BD9" i="43"/>
  <c r="BF9" i="44" s="1"/>
  <c r="BD25" i="43"/>
  <c r="BF25" i="44" s="1"/>
  <c r="BD21" i="43"/>
  <c r="BF21" i="44" s="1"/>
  <c r="BD20" i="43"/>
  <c r="BF20" i="44" s="1"/>
  <c r="BD6" i="43"/>
  <c r="BF6" i="44" s="1"/>
  <c r="BD7" i="43"/>
  <c r="BF7" i="44" s="1"/>
  <c r="BD27" i="43"/>
  <c r="BF27" i="44" s="1"/>
  <c r="BD17" i="43"/>
  <c r="BF17" i="44" s="1"/>
  <c r="BD8" i="43"/>
  <c r="BF8" i="44" s="1"/>
  <c r="BD86" i="43"/>
  <c r="BF86" i="44" s="1"/>
  <c r="BD5" i="43"/>
  <c r="BF5" i="44" s="1"/>
  <c r="AP97" i="43"/>
  <c r="AQ97" i="43" s="1"/>
  <c r="AP95" i="43"/>
  <c r="AQ95" i="43" s="1"/>
  <c r="AP93" i="43"/>
  <c r="AQ93" i="43" s="1"/>
  <c r="AP91" i="43"/>
  <c r="AQ91" i="43" s="1"/>
  <c r="AP90" i="43"/>
  <c r="AQ90" i="43" s="1"/>
  <c r="AP82" i="43"/>
  <c r="AQ82" i="43" s="1"/>
  <c r="AP80" i="43"/>
  <c r="AQ80" i="43" s="1"/>
  <c r="AP89" i="43"/>
  <c r="AQ89" i="43" s="1"/>
  <c r="AP88" i="43"/>
  <c r="AQ88" i="43" s="1"/>
  <c r="AP87" i="43"/>
  <c r="AQ87" i="43" s="1"/>
  <c r="AP86" i="43"/>
  <c r="AQ86" i="43" s="1"/>
  <c r="AP85" i="43"/>
  <c r="AQ85" i="43" s="1"/>
  <c r="AP84" i="43"/>
  <c r="AQ84" i="43" s="1"/>
  <c r="AP72" i="43"/>
  <c r="AQ72" i="43" s="1"/>
  <c r="AP71" i="43"/>
  <c r="AQ71" i="43" s="1"/>
  <c r="AP70" i="43"/>
  <c r="AQ70" i="43" s="1"/>
  <c r="AP69" i="43"/>
  <c r="AQ69" i="43" s="1"/>
  <c r="AP67" i="43"/>
  <c r="AQ67" i="43" s="1"/>
  <c r="AP65" i="43"/>
  <c r="AQ65" i="43" s="1"/>
  <c r="AP96" i="43"/>
  <c r="AQ96" i="43" s="1"/>
  <c r="AP81" i="43"/>
  <c r="AQ81" i="43" s="1"/>
  <c r="AP92" i="43"/>
  <c r="AQ92" i="43" s="1"/>
  <c r="AP77" i="43"/>
  <c r="AQ77" i="43" s="1"/>
  <c r="AP63" i="43"/>
  <c r="AQ63" i="43" s="1"/>
  <c r="AP94" i="43"/>
  <c r="AQ94" i="43" s="1"/>
  <c r="AP79" i="43"/>
  <c r="AQ79" i="43" s="1"/>
  <c r="AP56" i="43"/>
  <c r="AQ56" i="43" s="1"/>
  <c r="AP30" i="43"/>
  <c r="AQ30" i="43" s="1"/>
  <c r="AP62" i="43"/>
  <c r="AQ62" i="43" s="1"/>
  <c r="AP59" i="43"/>
  <c r="AQ59" i="43" s="1"/>
  <c r="AP31" i="43"/>
  <c r="AQ31" i="43" s="1"/>
  <c r="AP74" i="43"/>
  <c r="AQ74" i="43" s="1"/>
  <c r="AP61" i="43"/>
  <c r="AQ61" i="43" s="1"/>
  <c r="AP52" i="43"/>
  <c r="AQ52" i="43" s="1"/>
  <c r="AP50" i="43"/>
  <c r="AQ50" i="43" s="1"/>
  <c r="AP48" i="43"/>
  <c r="AQ48" i="43" s="1"/>
  <c r="AP46" i="43"/>
  <c r="AQ46" i="43" s="1"/>
  <c r="AP44" i="43"/>
  <c r="AQ44" i="43" s="1"/>
  <c r="AP42" i="43"/>
  <c r="AQ42" i="43" s="1"/>
  <c r="AP40" i="43"/>
  <c r="AQ40" i="43" s="1"/>
  <c r="AP38" i="43"/>
  <c r="AQ38" i="43" s="1"/>
  <c r="AP36" i="43"/>
  <c r="AQ36" i="43" s="1"/>
  <c r="AP34" i="43"/>
  <c r="AQ34" i="43" s="1"/>
  <c r="AP32" i="43"/>
  <c r="AQ32" i="43" s="1"/>
  <c r="AP24" i="43"/>
  <c r="AQ24" i="43" s="1"/>
  <c r="AP16" i="43"/>
  <c r="AQ16" i="43" s="1"/>
  <c r="AP98" i="43"/>
  <c r="AQ98" i="43" s="1"/>
  <c r="AP76" i="43"/>
  <c r="AQ76" i="43" s="1"/>
  <c r="AP68" i="43"/>
  <c r="AQ68" i="43" s="1"/>
  <c r="AP60" i="43"/>
  <c r="AQ60" i="43" s="1"/>
  <c r="AP26" i="43"/>
  <c r="AQ26" i="43" s="1"/>
  <c r="AP18" i="43"/>
  <c r="AQ18" i="43" s="1"/>
  <c r="AP10" i="43"/>
  <c r="AQ10" i="43" s="1"/>
  <c r="AP13" i="43"/>
  <c r="AQ13" i="43" s="1"/>
  <c r="AP6" i="43"/>
  <c r="AQ6" i="43" s="1"/>
  <c r="AP19" i="43"/>
  <c r="AQ19" i="43" s="1"/>
  <c r="AP11" i="43"/>
  <c r="AQ11" i="43" s="1"/>
  <c r="AP66" i="43"/>
  <c r="AQ66" i="43" s="1"/>
  <c r="AP58" i="43"/>
  <c r="AQ58" i="43" s="1"/>
  <c r="AP55" i="43"/>
  <c r="AQ55" i="43" s="1"/>
  <c r="AP28" i="43"/>
  <c r="AQ28" i="43" s="1"/>
  <c r="AP25" i="43"/>
  <c r="AQ25" i="43" s="1"/>
  <c r="AP15" i="43"/>
  <c r="AQ15" i="43" s="1"/>
  <c r="AP9" i="43"/>
  <c r="AQ9" i="43" s="1"/>
  <c r="AP78" i="43"/>
  <c r="AQ78" i="43" s="1"/>
  <c r="AP64" i="43"/>
  <c r="AQ64" i="43" s="1"/>
  <c r="AP57" i="43"/>
  <c r="AQ57" i="43" s="1"/>
  <c r="AP29" i="43"/>
  <c r="AQ29" i="43" s="1"/>
  <c r="AP14" i="43"/>
  <c r="AQ14" i="43" s="1"/>
  <c r="AP12" i="43"/>
  <c r="AQ12" i="43" s="1"/>
  <c r="AP75" i="43"/>
  <c r="AQ75" i="43" s="1"/>
  <c r="AP73" i="43"/>
  <c r="AQ73" i="43" s="1"/>
  <c r="AP54" i="43"/>
  <c r="AQ54" i="43" s="1"/>
  <c r="AP21" i="43"/>
  <c r="AQ21" i="43" s="1"/>
  <c r="AP20" i="43"/>
  <c r="AQ20" i="43" s="1"/>
  <c r="AP83" i="43"/>
  <c r="AQ83" i="43" s="1"/>
  <c r="AP17" i="43"/>
  <c r="AQ17" i="43" s="1"/>
  <c r="AP27" i="43"/>
  <c r="AQ27" i="43" s="1"/>
  <c r="AP7" i="43"/>
  <c r="AQ7" i="43" s="1"/>
  <c r="AP5" i="43"/>
  <c r="AQ5" i="43" s="1"/>
  <c r="AP22" i="43"/>
  <c r="AQ22" i="43" s="1"/>
  <c r="AP23" i="43"/>
  <c r="AQ23" i="43" s="1"/>
  <c r="AP49" i="43"/>
  <c r="AQ49" i="43" s="1"/>
  <c r="AP51" i="43"/>
  <c r="AQ51" i="43" s="1"/>
  <c r="AP47" i="43"/>
  <c r="AQ47" i="43" s="1"/>
  <c r="AP43" i="43"/>
  <c r="AQ43" i="43" s="1"/>
  <c r="AP39" i="43"/>
  <c r="AQ39" i="43" s="1"/>
  <c r="AP35" i="43"/>
  <c r="AQ35" i="43" s="1"/>
  <c r="AP53" i="43"/>
  <c r="AQ53" i="43" s="1"/>
  <c r="AP41" i="43"/>
  <c r="AQ41" i="43" s="1"/>
  <c r="AP37" i="43"/>
  <c r="AQ37" i="43" s="1"/>
  <c r="AP33" i="43"/>
  <c r="AQ33" i="43" s="1"/>
  <c r="AP8" i="43"/>
  <c r="AQ8" i="43" s="1"/>
  <c r="AP45" i="43"/>
  <c r="AQ45" i="43" s="1"/>
  <c r="BD103" i="42"/>
  <c r="BF103" i="43" s="1"/>
  <c r="BD101" i="42"/>
  <c r="BF101" i="43" s="1"/>
  <c r="BD99" i="42"/>
  <c r="BF99" i="43" s="1"/>
  <c r="BD97" i="42"/>
  <c r="BF97" i="43" s="1"/>
  <c r="BD95" i="42"/>
  <c r="BF95" i="43" s="1"/>
  <c r="BD93" i="42"/>
  <c r="BF93" i="43" s="1"/>
  <c r="BD91" i="42"/>
  <c r="BF91" i="43" s="1"/>
  <c r="BD89" i="42"/>
  <c r="BF89" i="43" s="1"/>
  <c r="BD87" i="42"/>
  <c r="BF87" i="43" s="1"/>
  <c r="BD85" i="42"/>
  <c r="BF85" i="43" s="1"/>
  <c r="BD83" i="42"/>
  <c r="BF83" i="43" s="1"/>
  <c r="BD104" i="42"/>
  <c r="BF104" i="43" s="1"/>
  <c r="BD102" i="42"/>
  <c r="BF102" i="43" s="1"/>
  <c r="BD100" i="42"/>
  <c r="BF100" i="43" s="1"/>
  <c r="BD98" i="42"/>
  <c r="BF98" i="43" s="1"/>
  <c r="BD96" i="42"/>
  <c r="BF96" i="43" s="1"/>
  <c r="BD94" i="42"/>
  <c r="BF94" i="43" s="1"/>
  <c r="BD92" i="42"/>
  <c r="BF92" i="43" s="1"/>
  <c r="BD90" i="42"/>
  <c r="BF90" i="43" s="1"/>
  <c r="BD88" i="42"/>
  <c r="BF88" i="43" s="1"/>
  <c r="BD86" i="42"/>
  <c r="BF86" i="43" s="1"/>
  <c r="BD84" i="42"/>
  <c r="BF84" i="43" s="1"/>
  <c r="BD81" i="42"/>
  <c r="BF81" i="43" s="1"/>
  <c r="BD79" i="42"/>
  <c r="BF79" i="43" s="1"/>
  <c r="BD77" i="42"/>
  <c r="BF77" i="43" s="1"/>
  <c r="BD75" i="42"/>
  <c r="BF75" i="43" s="1"/>
  <c r="BD73" i="42"/>
  <c r="BF73" i="43" s="1"/>
  <c r="BD71" i="42"/>
  <c r="BF71" i="43" s="1"/>
  <c r="BD69" i="42"/>
  <c r="BF69" i="43" s="1"/>
  <c r="BD82" i="42"/>
  <c r="BF82" i="43" s="1"/>
  <c r="BD80" i="42"/>
  <c r="BF80" i="43" s="1"/>
  <c r="BD78" i="42"/>
  <c r="BF78" i="43" s="1"/>
  <c r="BD76" i="42"/>
  <c r="BF76" i="43" s="1"/>
  <c r="BD74" i="42"/>
  <c r="BF74" i="43" s="1"/>
  <c r="BD72" i="42"/>
  <c r="BF72" i="43" s="1"/>
  <c r="BD70" i="42"/>
  <c r="BF70" i="43" s="1"/>
  <c r="BD68" i="42"/>
  <c r="BF68" i="43" s="1"/>
  <c r="BD67" i="42"/>
  <c r="BF67" i="43" s="1"/>
  <c r="BD66" i="42"/>
  <c r="BF66" i="43" s="1"/>
  <c r="BD64" i="42"/>
  <c r="BF64" i="43" s="1"/>
  <c r="BD62" i="42"/>
  <c r="BF62" i="43" s="1"/>
  <c r="BD60" i="42"/>
  <c r="BF60" i="43" s="1"/>
  <c r="BD58" i="42"/>
  <c r="BF58" i="43" s="1"/>
  <c r="BD56" i="42"/>
  <c r="BF56" i="43" s="1"/>
  <c r="BD54" i="42"/>
  <c r="BF54" i="43" s="1"/>
  <c r="BD52" i="42"/>
  <c r="BF52" i="43" s="1"/>
  <c r="BD50" i="42"/>
  <c r="BF50" i="43" s="1"/>
  <c r="BD48" i="42"/>
  <c r="BF48" i="43" s="1"/>
  <c r="BD46" i="42"/>
  <c r="BF46" i="43" s="1"/>
  <c r="BD44" i="42"/>
  <c r="BF44" i="43" s="1"/>
  <c r="BD42" i="42"/>
  <c r="BF42" i="43" s="1"/>
  <c r="BD40" i="42"/>
  <c r="BF40" i="43" s="1"/>
  <c r="BD38" i="42"/>
  <c r="BF38" i="43" s="1"/>
  <c r="BD36" i="42"/>
  <c r="BF36" i="43" s="1"/>
  <c r="BD34" i="42"/>
  <c r="BF34" i="43" s="1"/>
  <c r="BD32" i="42"/>
  <c r="BF32" i="43" s="1"/>
  <c r="BD27" i="42"/>
  <c r="BF27" i="43" s="1"/>
  <c r="BD65" i="42"/>
  <c r="BF65" i="43" s="1"/>
  <c r="BD33" i="42"/>
  <c r="BF33" i="43" s="1"/>
  <c r="BD24" i="42"/>
  <c r="BF24" i="43" s="1"/>
  <c r="BD16" i="42"/>
  <c r="BF16" i="43" s="1"/>
  <c r="BD55" i="42"/>
  <c r="BF55" i="43" s="1"/>
  <c r="BD49" i="42"/>
  <c r="BF49" i="43" s="1"/>
  <c r="BD47" i="42"/>
  <c r="BF47" i="43" s="1"/>
  <c r="BD31" i="42"/>
  <c r="BF31" i="43" s="1"/>
  <c r="BD28" i="42"/>
  <c r="BF28" i="43" s="1"/>
  <c r="BD25" i="42"/>
  <c r="BF25" i="43" s="1"/>
  <c r="BD17" i="42"/>
  <c r="BF17" i="43" s="1"/>
  <c r="BD9" i="42"/>
  <c r="BF9" i="43" s="1"/>
  <c r="BD61" i="42"/>
  <c r="BF61" i="43" s="1"/>
  <c r="BD45" i="42"/>
  <c r="BF45" i="43" s="1"/>
  <c r="BD29" i="42"/>
  <c r="BF29" i="43" s="1"/>
  <c r="BD26" i="42"/>
  <c r="BF26" i="43" s="1"/>
  <c r="BD51" i="42"/>
  <c r="BF51" i="43" s="1"/>
  <c r="BD43" i="42"/>
  <c r="BF43" i="43" s="1"/>
  <c r="BD35" i="42"/>
  <c r="BF35" i="43" s="1"/>
  <c r="BD13" i="42"/>
  <c r="BF13" i="43" s="1"/>
  <c r="BD10" i="42"/>
  <c r="BF10" i="43" s="1"/>
  <c r="BD41" i="42"/>
  <c r="BF41" i="43" s="1"/>
  <c r="BD23" i="42"/>
  <c r="BF23" i="43" s="1"/>
  <c r="BD21" i="42"/>
  <c r="BF21" i="43" s="1"/>
  <c r="BD11" i="42"/>
  <c r="BF11" i="43" s="1"/>
  <c r="BD63" i="42"/>
  <c r="BF63" i="43" s="1"/>
  <c r="BD53" i="42"/>
  <c r="BF53" i="43" s="1"/>
  <c r="BD39" i="42"/>
  <c r="BF39" i="43" s="1"/>
  <c r="BD6" i="42"/>
  <c r="BF6" i="43" s="1"/>
  <c r="BD59" i="42"/>
  <c r="BF59" i="43" s="1"/>
  <c r="BD5" i="42"/>
  <c r="BF5" i="43" s="1"/>
  <c r="BD30" i="42"/>
  <c r="BF30" i="43" s="1"/>
  <c r="BD20" i="42"/>
  <c r="BF20" i="43" s="1"/>
  <c r="BD18" i="42"/>
  <c r="BF18" i="43" s="1"/>
  <c r="BD37" i="42"/>
  <c r="BF37" i="43" s="1"/>
  <c r="BD22" i="42"/>
  <c r="BF22" i="43" s="1"/>
  <c r="BD8" i="42"/>
  <c r="BF8" i="43" s="1"/>
  <c r="BD15" i="42"/>
  <c r="BF15" i="43" s="1"/>
  <c r="BD19" i="42"/>
  <c r="BF19" i="43" s="1"/>
  <c r="BD12" i="42"/>
  <c r="BF12" i="43" s="1"/>
  <c r="BD14" i="42"/>
  <c r="BF14" i="43" s="1"/>
  <c r="BD57" i="42"/>
  <c r="BF57" i="43" s="1"/>
  <c r="BD7" i="42"/>
  <c r="BF7" i="43" s="1"/>
  <c r="AP98" i="42"/>
  <c r="AQ98" i="42" s="1"/>
  <c r="AP96" i="42"/>
  <c r="AQ96" i="42" s="1"/>
  <c r="AP94" i="42"/>
  <c r="AQ94" i="42" s="1"/>
  <c r="AP92" i="42"/>
  <c r="AQ92" i="42" s="1"/>
  <c r="AP90" i="42"/>
  <c r="AQ90" i="42" s="1"/>
  <c r="AP93" i="42"/>
  <c r="AQ93" i="42" s="1"/>
  <c r="AP91" i="42"/>
  <c r="AQ91" i="42" s="1"/>
  <c r="AP95" i="42"/>
  <c r="AQ95" i="42" s="1"/>
  <c r="AP86" i="42"/>
  <c r="AQ86" i="42" s="1"/>
  <c r="AP82" i="42"/>
  <c r="AQ82" i="42" s="1"/>
  <c r="AP74" i="42"/>
  <c r="AQ74" i="42" s="1"/>
  <c r="AP77" i="42"/>
  <c r="AQ77" i="42" s="1"/>
  <c r="AP69" i="42"/>
  <c r="AQ69" i="42" s="1"/>
  <c r="AP27" i="42"/>
  <c r="AQ27" i="42" s="1"/>
  <c r="AP85" i="42"/>
  <c r="AQ85" i="42" s="1"/>
  <c r="AP80" i="42"/>
  <c r="AQ80" i="42" s="1"/>
  <c r="AP72" i="42"/>
  <c r="AQ72" i="42" s="1"/>
  <c r="AP65" i="42"/>
  <c r="AQ65" i="42" s="1"/>
  <c r="AP63" i="42"/>
  <c r="AQ63" i="42" s="1"/>
  <c r="AP61" i="42"/>
  <c r="AQ61" i="42" s="1"/>
  <c r="AP59" i="42"/>
  <c r="AQ59" i="42" s="1"/>
  <c r="AP57" i="42"/>
  <c r="AQ57" i="42" s="1"/>
  <c r="AP55" i="42"/>
  <c r="AQ55" i="42" s="1"/>
  <c r="AP53" i="42"/>
  <c r="AQ53" i="42" s="1"/>
  <c r="AP51" i="42"/>
  <c r="AQ51" i="42" s="1"/>
  <c r="AP83" i="42"/>
  <c r="AQ83" i="42" s="1"/>
  <c r="AP78" i="42"/>
  <c r="AQ78" i="42" s="1"/>
  <c r="AP87" i="42"/>
  <c r="AQ87" i="42" s="1"/>
  <c r="AP81" i="42"/>
  <c r="AQ81" i="42" s="1"/>
  <c r="AP62" i="42"/>
  <c r="AQ62" i="42" s="1"/>
  <c r="AP42" i="42"/>
  <c r="AQ42" i="42" s="1"/>
  <c r="AP41" i="42"/>
  <c r="AQ41" i="42" s="1"/>
  <c r="AP28" i="42"/>
  <c r="AQ28" i="42" s="1"/>
  <c r="AP24" i="42"/>
  <c r="AQ24" i="42" s="1"/>
  <c r="AP16" i="42"/>
  <c r="AQ16" i="42" s="1"/>
  <c r="AP67" i="42"/>
  <c r="AQ67" i="42" s="1"/>
  <c r="AP52" i="42"/>
  <c r="AQ52" i="42" s="1"/>
  <c r="AP40" i="42"/>
  <c r="AQ40" i="42" s="1"/>
  <c r="AP39" i="42"/>
  <c r="AQ39" i="42" s="1"/>
  <c r="AP31" i="42"/>
  <c r="AQ31" i="42" s="1"/>
  <c r="AP25" i="42"/>
  <c r="AQ25" i="42" s="1"/>
  <c r="AP17" i="42"/>
  <c r="AQ17" i="42" s="1"/>
  <c r="AP9" i="42"/>
  <c r="AQ9" i="42" s="1"/>
  <c r="AP6" i="42"/>
  <c r="AQ6" i="42" s="1"/>
  <c r="AP89" i="42"/>
  <c r="AQ89" i="42" s="1"/>
  <c r="AP88" i="42"/>
  <c r="AQ88" i="42" s="1"/>
  <c r="AP58" i="42"/>
  <c r="AQ58" i="42" s="1"/>
  <c r="AP38" i="42"/>
  <c r="AQ38" i="42" s="1"/>
  <c r="AP37" i="42"/>
  <c r="AQ37" i="42" s="1"/>
  <c r="AP29" i="42"/>
  <c r="AQ29" i="42" s="1"/>
  <c r="AP26" i="42"/>
  <c r="AQ26" i="42" s="1"/>
  <c r="AP64" i="42"/>
  <c r="AQ64" i="42" s="1"/>
  <c r="AP73" i="42"/>
  <c r="AQ73" i="42" s="1"/>
  <c r="AP71" i="42"/>
  <c r="AQ71" i="42" s="1"/>
  <c r="AP43" i="42"/>
  <c r="AQ43" i="42" s="1"/>
  <c r="AP21" i="42"/>
  <c r="AQ21" i="42" s="1"/>
  <c r="AP13" i="42"/>
  <c r="AQ13" i="42" s="1"/>
  <c r="AP70" i="42"/>
  <c r="AQ70" i="42" s="1"/>
  <c r="AP68" i="42"/>
  <c r="AQ68" i="42" s="1"/>
  <c r="AP66" i="42"/>
  <c r="AQ66" i="42" s="1"/>
  <c r="AP23" i="42"/>
  <c r="AQ23" i="42" s="1"/>
  <c r="AP11" i="42"/>
  <c r="AQ11" i="42" s="1"/>
  <c r="AP84" i="42"/>
  <c r="AQ84" i="42" s="1"/>
  <c r="AP76" i="42"/>
  <c r="AQ76" i="42" s="1"/>
  <c r="AP46" i="42"/>
  <c r="AQ46" i="42" s="1"/>
  <c r="AP97" i="42"/>
  <c r="AQ97" i="42" s="1"/>
  <c r="AP79" i="42"/>
  <c r="AQ79" i="42" s="1"/>
  <c r="AP50" i="42"/>
  <c r="AQ50" i="42" s="1"/>
  <c r="AP48" i="42"/>
  <c r="AQ48" i="42" s="1"/>
  <c r="AP45" i="42"/>
  <c r="AQ45" i="42" s="1"/>
  <c r="AP54" i="42"/>
  <c r="AQ54" i="42" s="1"/>
  <c r="AP49" i="42"/>
  <c r="AQ49" i="42" s="1"/>
  <c r="AP47" i="42"/>
  <c r="AQ47" i="42" s="1"/>
  <c r="AP60" i="42"/>
  <c r="AQ60" i="42" s="1"/>
  <c r="AP56" i="42"/>
  <c r="AQ56" i="42" s="1"/>
  <c r="AP44" i="42"/>
  <c r="AQ44" i="42" s="1"/>
  <c r="AP32" i="42"/>
  <c r="AQ32" i="42" s="1"/>
  <c r="AP30" i="42"/>
  <c r="AQ30" i="42" s="1"/>
  <c r="AP20" i="42"/>
  <c r="AQ20" i="42" s="1"/>
  <c r="AP35" i="42"/>
  <c r="AQ35" i="42" s="1"/>
  <c r="AP15" i="42"/>
  <c r="AQ15" i="42" s="1"/>
  <c r="AP19" i="42"/>
  <c r="AQ19" i="42" s="1"/>
  <c r="AP12" i="42"/>
  <c r="AQ12" i="42" s="1"/>
  <c r="AP10" i="42"/>
  <c r="AQ10" i="42" s="1"/>
  <c r="AP5" i="42"/>
  <c r="AQ5" i="42" s="1"/>
  <c r="AP36" i="42"/>
  <c r="AQ36" i="42" s="1"/>
  <c r="AP18" i="42"/>
  <c r="AQ18" i="42" s="1"/>
  <c r="AP75" i="42"/>
  <c r="AQ75" i="42" s="1"/>
  <c r="AP8" i="42"/>
  <c r="AQ8" i="42" s="1"/>
  <c r="AP33" i="42"/>
  <c r="AQ33" i="42" s="1"/>
  <c r="AP22" i="42"/>
  <c r="AQ22" i="42" s="1"/>
  <c r="AP34" i="42"/>
  <c r="AQ34" i="42" s="1"/>
  <c r="AP14" i="42"/>
  <c r="AQ14" i="42" s="1"/>
  <c r="AP7" i="42"/>
  <c r="AQ7" i="42" s="1"/>
  <c r="BH106" i="41"/>
  <c r="BI106" i="41" s="1"/>
  <c r="BH105" i="41"/>
  <c r="BI105" i="41" s="1"/>
  <c r="BH104" i="41"/>
  <c r="BI104" i="41" s="1"/>
  <c r="BH102" i="41"/>
  <c r="BI102" i="41" s="1"/>
  <c r="BH100" i="41"/>
  <c r="BI100" i="41" s="1"/>
  <c r="BH98" i="41"/>
  <c r="BI98" i="41" s="1"/>
  <c r="BH96" i="41"/>
  <c r="BI96" i="41" s="1"/>
  <c r="BH94" i="41"/>
  <c r="BI94" i="41" s="1"/>
  <c r="BH92" i="41"/>
  <c r="BI92" i="41" s="1"/>
  <c r="BH90" i="41"/>
  <c r="BI90" i="41" s="1"/>
  <c r="BH88" i="41"/>
  <c r="BI88" i="41" s="1"/>
  <c r="BH86" i="41"/>
  <c r="BI86" i="41" s="1"/>
  <c r="BH111" i="41"/>
  <c r="BI111" i="41" s="1"/>
  <c r="BH110" i="41"/>
  <c r="BI110" i="41" s="1"/>
  <c r="BH109" i="41"/>
  <c r="BI109" i="41" s="1"/>
  <c r="BH77" i="41"/>
  <c r="BI77" i="41" s="1"/>
  <c r="BH76" i="41"/>
  <c r="BI76" i="41" s="1"/>
  <c r="BH74" i="41"/>
  <c r="BI74" i="41" s="1"/>
  <c r="BH72" i="41"/>
  <c r="BI72" i="41" s="1"/>
  <c r="BH70" i="41"/>
  <c r="BI70" i="41" s="1"/>
  <c r="BH108" i="41"/>
  <c r="BI108" i="41" s="1"/>
  <c r="BH103" i="41"/>
  <c r="BI103" i="41" s="1"/>
  <c r="BH87" i="41"/>
  <c r="BI87" i="41" s="1"/>
  <c r="BH97" i="41"/>
  <c r="BI97" i="41" s="1"/>
  <c r="BH95" i="41"/>
  <c r="BI95" i="41" s="1"/>
  <c r="BH89" i="41"/>
  <c r="BI89" i="41" s="1"/>
  <c r="BH84" i="41"/>
  <c r="BI84" i="41" s="1"/>
  <c r="BH107" i="41"/>
  <c r="BI107" i="41" s="1"/>
  <c r="BH101" i="41"/>
  <c r="BI101" i="41" s="1"/>
  <c r="BH85" i="41"/>
  <c r="BI85" i="41" s="1"/>
  <c r="BH83" i="41"/>
  <c r="BI83" i="41" s="1"/>
  <c r="BH82" i="41"/>
  <c r="BI82" i="41" s="1"/>
  <c r="BH75" i="41"/>
  <c r="BI75" i="41" s="1"/>
  <c r="BH91" i="41"/>
  <c r="BI91" i="41" s="1"/>
  <c r="BH79" i="41"/>
  <c r="BI79" i="41" s="1"/>
  <c r="BH62" i="41"/>
  <c r="BI62" i="41" s="1"/>
  <c r="BH61" i="41"/>
  <c r="BI61" i="41" s="1"/>
  <c r="BH60" i="41"/>
  <c r="BI60" i="41" s="1"/>
  <c r="BH58" i="41"/>
  <c r="BI58" i="41" s="1"/>
  <c r="BH56" i="41"/>
  <c r="BI56" i="41" s="1"/>
  <c r="BH54" i="41"/>
  <c r="BI54" i="41" s="1"/>
  <c r="BH52" i="41"/>
  <c r="BI52" i="41" s="1"/>
  <c r="BH78" i="41"/>
  <c r="BI78" i="41" s="1"/>
  <c r="BH99" i="41"/>
  <c r="BI99" i="41" s="1"/>
  <c r="BH81" i="41"/>
  <c r="BI81" i="41" s="1"/>
  <c r="BH69" i="41"/>
  <c r="BI69" i="41" s="1"/>
  <c r="BH93" i="41"/>
  <c r="BI93" i="41" s="1"/>
  <c r="BH80" i="41"/>
  <c r="BI80" i="41" s="1"/>
  <c r="BH73" i="41"/>
  <c r="BI73" i="41" s="1"/>
  <c r="BH68" i="41"/>
  <c r="BI68" i="41" s="1"/>
  <c r="BH67" i="41"/>
  <c r="BI67" i="41" s="1"/>
  <c r="BH59" i="41"/>
  <c r="BI59" i="41" s="1"/>
  <c r="BH57" i="41"/>
  <c r="BI57" i="41" s="1"/>
  <c r="BH55" i="41"/>
  <c r="BI55" i="41" s="1"/>
  <c r="BH71" i="41"/>
  <c r="BI71" i="41" s="1"/>
  <c r="BH65" i="41"/>
  <c r="BI65" i="41" s="1"/>
  <c r="BH43" i="41"/>
  <c r="BI43" i="41" s="1"/>
  <c r="BH41" i="41"/>
  <c r="BI41" i="41" s="1"/>
  <c r="BH39" i="41"/>
  <c r="BI39" i="41" s="1"/>
  <c r="BH37" i="41"/>
  <c r="BI37" i="41" s="1"/>
  <c r="BH35" i="41"/>
  <c r="BI35" i="41" s="1"/>
  <c r="BH33" i="41"/>
  <c r="BI33" i="41" s="1"/>
  <c r="BH31" i="41"/>
  <c r="BI31" i="41" s="1"/>
  <c r="BH66" i="41"/>
  <c r="BI66" i="41" s="1"/>
  <c r="BH51" i="41"/>
  <c r="BI51" i="41" s="1"/>
  <c r="BH50" i="41"/>
  <c r="BI50" i="41" s="1"/>
  <c r="BH64" i="41"/>
  <c r="BI64" i="41" s="1"/>
  <c r="BH49" i="41"/>
  <c r="BI49" i="41" s="1"/>
  <c r="BH48" i="41"/>
  <c r="BI48" i="41" s="1"/>
  <c r="BH53" i="41"/>
  <c r="BI53" i="41" s="1"/>
  <c r="BH47" i="41"/>
  <c r="BI47" i="41" s="1"/>
  <c r="BH46" i="41"/>
  <c r="BI46" i="41" s="1"/>
  <c r="BH26" i="41"/>
  <c r="BI26" i="41" s="1"/>
  <c r="BH34" i="41"/>
  <c r="BI34" i="41" s="1"/>
  <c r="BH19" i="41"/>
  <c r="BI19" i="41" s="1"/>
  <c r="BH11" i="41"/>
  <c r="BI11" i="41" s="1"/>
  <c r="BH36" i="41"/>
  <c r="BI36" i="41" s="1"/>
  <c r="BH32" i="41"/>
  <c r="BI32" i="41" s="1"/>
  <c r="BH20" i="41"/>
  <c r="BI20" i="41" s="1"/>
  <c r="BH12" i="41"/>
  <c r="BI12" i="41" s="1"/>
  <c r="BH38" i="41"/>
  <c r="BI38" i="41" s="1"/>
  <c r="BH28" i="41"/>
  <c r="BI28" i="41" s="1"/>
  <c r="BH21" i="41"/>
  <c r="BI21" i="41" s="1"/>
  <c r="BH13" i="41"/>
  <c r="BI13" i="41" s="1"/>
  <c r="BH18" i="41"/>
  <c r="BI18" i="41" s="1"/>
  <c r="BH40" i="41"/>
  <c r="BI40" i="41" s="1"/>
  <c r="BH22" i="41"/>
  <c r="BI22" i="41" s="1"/>
  <c r="BH14" i="41"/>
  <c r="BI14" i="41" s="1"/>
  <c r="BH6" i="41"/>
  <c r="BI6" i="41" s="1"/>
  <c r="BH25" i="41"/>
  <c r="BI25" i="41" s="1"/>
  <c r="BH10" i="41"/>
  <c r="BI10" i="41" s="1"/>
  <c r="BH63" i="41"/>
  <c r="BI63" i="41" s="1"/>
  <c r="BH42" i="41"/>
  <c r="BI42" i="41" s="1"/>
  <c r="BH23" i="41"/>
  <c r="BI23" i="41" s="1"/>
  <c r="BH15" i="41"/>
  <c r="BI15" i="41" s="1"/>
  <c r="BH7" i="41"/>
  <c r="BI7" i="41" s="1"/>
  <c r="BH45" i="41"/>
  <c r="BI45" i="41" s="1"/>
  <c r="BH44" i="41"/>
  <c r="BI44" i="41" s="1"/>
  <c r="BH30" i="41"/>
  <c r="BI30" i="41" s="1"/>
  <c r="BH29" i="41"/>
  <c r="BI29" i="41" s="1"/>
  <c r="BH27" i="41"/>
  <c r="BI27" i="41" s="1"/>
  <c r="BH24" i="41"/>
  <c r="BI24" i="41" s="1"/>
  <c r="BH16" i="41"/>
  <c r="BI16" i="41" s="1"/>
  <c r="BH8" i="41"/>
  <c r="BI8" i="41" s="1"/>
  <c r="BH5" i="41"/>
  <c r="BI5" i="41" s="1"/>
  <c r="BH17" i="41"/>
  <c r="BI17" i="41" s="1"/>
  <c r="BH9" i="41"/>
  <c r="BI9" i="41" s="1"/>
  <c r="AP98" i="40"/>
  <c r="AQ98" i="40" s="1"/>
  <c r="AP96" i="40"/>
  <c r="AQ96" i="40" s="1"/>
  <c r="AP94" i="40"/>
  <c r="AQ94" i="40" s="1"/>
  <c r="AP89" i="40"/>
  <c r="AQ89" i="40" s="1"/>
  <c r="AP82" i="40"/>
  <c r="AQ82" i="40" s="1"/>
  <c r="AP80" i="40"/>
  <c r="AQ80" i="40" s="1"/>
  <c r="AP78" i="40"/>
  <c r="AQ78" i="40" s="1"/>
  <c r="AP76" i="40"/>
  <c r="AQ76" i="40" s="1"/>
  <c r="AP92" i="40"/>
  <c r="AQ92" i="40" s="1"/>
  <c r="AP88" i="40"/>
  <c r="AQ88" i="40" s="1"/>
  <c r="AP87" i="40"/>
  <c r="AQ87" i="40" s="1"/>
  <c r="AP86" i="40"/>
  <c r="AQ86" i="40" s="1"/>
  <c r="AP85" i="40"/>
  <c r="AQ85" i="40" s="1"/>
  <c r="AP90" i="40"/>
  <c r="AQ90" i="40" s="1"/>
  <c r="AP84" i="40"/>
  <c r="AQ84" i="40" s="1"/>
  <c r="AP93" i="40"/>
  <c r="AQ93" i="40" s="1"/>
  <c r="AP91" i="40"/>
  <c r="AQ91" i="40" s="1"/>
  <c r="AP97" i="40"/>
  <c r="AQ97" i="40" s="1"/>
  <c r="AP95" i="40"/>
  <c r="AQ95" i="40" s="1"/>
  <c r="AP81" i="40"/>
  <c r="AQ81" i="40" s="1"/>
  <c r="AP71" i="40"/>
  <c r="AQ71" i="40" s="1"/>
  <c r="AP83" i="40"/>
  <c r="AQ83" i="40" s="1"/>
  <c r="AP74" i="40"/>
  <c r="AQ74" i="40" s="1"/>
  <c r="AP68" i="40"/>
  <c r="AQ68" i="40" s="1"/>
  <c r="AP67" i="40"/>
  <c r="AQ67" i="40" s="1"/>
  <c r="AP65" i="40"/>
  <c r="AQ65" i="40" s="1"/>
  <c r="AP63" i="40"/>
  <c r="AQ63" i="40" s="1"/>
  <c r="AP61" i="40"/>
  <c r="AQ61" i="40" s="1"/>
  <c r="AP59" i="40"/>
  <c r="AQ59" i="40" s="1"/>
  <c r="AP69" i="40"/>
  <c r="AQ69" i="40" s="1"/>
  <c r="AP72" i="40"/>
  <c r="AQ72" i="40" s="1"/>
  <c r="AP75" i="40"/>
  <c r="AQ75" i="40" s="1"/>
  <c r="AP73" i="40"/>
  <c r="AQ73" i="40" s="1"/>
  <c r="AP26" i="40"/>
  <c r="AQ26" i="40" s="1"/>
  <c r="AP18" i="40"/>
  <c r="AQ18" i="40" s="1"/>
  <c r="AP10" i="40"/>
  <c r="AQ10" i="40" s="1"/>
  <c r="AP79" i="40"/>
  <c r="AQ79" i="40" s="1"/>
  <c r="AP57" i="40"/>
  <c r="AQ57" i="40" s="1"/>
  <c r="AP27" i="40"/>
  <c r="AQ27" i="40" s="1"/>
  <c r="AP19" i="40"/>
  <c r="AQ19" i="40" s="1"/>
  <c r="AP11" i="40"/>
  <c r="AQ11" i="40" s="1"/>
  <c r="AP56" i="40"/>
  <c r="AQ56" i="40" s="1"/>
  <c r="AP55" i="40"/>
  <c r="AQ55" i="40" s="1"/>
  <c r="AP47" i="40"/>
  <c r="AQ47" i="40" s="1"/>
  <c r="AP45" i="40"/>
  <c r="AQ45" i="40" s="1"/>
  <c r="AP43" i="40"/>
  <c r="AQ43" i="40" s="1"/>
  <c r="AP41" i="40"/>
  <c r="AQ41" i="40" s="1"/>
  <c r="AP39" i="40"/>
  <c r="AQ39" i="40" s="1"/>
  <c r="AP37" i="40"/>
  <c r="AQ37" i="40" s="1"/>
  <c r="AP35" i="40"/>
  <c r="AQ35" i="40" s="1"/>
  <c r="AP33" i="40"/>
  <c r="AQ33" i="40" s="1"/>
  <c r="AP28" i="40"/>
  <c r="AQ28" i="40" s="1"/>
  <c r="AP20" i="40"/>
  <c r="AQ20" i="40" s="1"/>
  <c r="AP12" i="40"/>
  <c r="AQ12" i="40" s="1"/>
  <c r="AP77" i="40"/>
  <c r="AQ77" i="40" s="1"/>
  <c r="AP62" i="40"/>
  <c r="AQ62" i="40" s="1"/>
  <c r="AP54" i="40"/>
  <c r="AQ54" i="40" s="1"/>
  <c r="AP53" i="40"/>
  <c r="AQ53" i="40" s="1"/>
  <c r="AP29" i="40"/>
  <c r="AQ29" i="40" s="1"/>
  <c r="AP21" i="40"/>
  <c r="AQ21" i="40" s="1"/>
  <c r="AP13" i="40"/>
  <c r="AQ13" i="40" s="1"/>
  <c r="AP70" i="40"/>
  <c r="AQ70" i="40" s="1"/>
  <c r="AP64" i="40"/>
  <c r="AQ64" i="40" s="1"/>
  <c r="AP58" i="40"/>
  <c r="AQ58" i="40" s="1"/>
  <c r="AP52" i="40"/>
  <c r="AQ52" i="40" s="1"/>
  <c r="AP51" i="40"/>
  <c r="AQ51" i="40" s="1"/>
  <c r="AP30" i="40"/>
  <c r="AQ30" i="40" s="1"/>
  <c r="AP22" i="40"/>
  <c r="AQ22" i="40" s="1"/>
  <c r="AP14" i="40"/>
  <c r="AQ14" i="40" s="1"/>
  <c r="AP48" i="40"/>
  <c r="AQ48" i="40" s="1"/>
  <c r="AP31" i="40"/>
  <c r="AQ31" i="40" s="1"/>
  <c r="AP38" i="40"/>
  <c r="AQ38" i="40" s="1"/>
  <c r="AP44" i="40"/>
  <c r="AQ44" i="40" s="1"/>
  <c r="AP23" i="40"/>
  <c r="AQ23" i="40" s="1"/>
  <c r="AP9" i="40"/>
  <c r="AQ9" i="40" s="1"/>
  <c r="AP60" i="40"/>
  <c r="AQ60" i="40" s="1"/>
  <c r="AP32" i="40"/>
  <c r="AQ32" i="40" s="1"/>
  <c r="AP15" i="40"/>
  <c r="AQ15" i="40" s="1"/>
  <c r="AP66" i="40"/>
  <c r="AQ66" i="40" s="1"/>
  <c r="AP50" i="40"/>
  <c r="AQ50" i="40" s="1"/>
  <c r="AP40" i="40"/>
  <c r="AQ40" i="40" s="1"/>
  <c r="AP7" i="40"/>
  <c r="AQ7" i="40" s="1"/>
  <c r="AP6" i="40"/>
  <c r="AQ6" i="40" s="1"/>
  <c r="AP49" i="40"/>
  <c r="AQ49" i="40" s="1"/>
  <c r="AP46" i="40"/>
  <c r="AQ46" i="40" s="1"/>
  <c r="AP34" i="40"/>
  <c r="AQ34" i="40" s="1"/>
  <c r="AP24" i="40"/>
  <c r="AQ24" i="40" s="1"/>
  <c r="AP8" i="40"/>
  <c r="AQ8" i="40" s="1"/>
  <c r="AP42" i="40"/>
  <c r="AQ42" i="40" s="1"/>
  <c r="AP25" i="40"/>
  <c r="AQ25" i="40" s="1"/>
  <c r="AP16" i="40"/>
  <c r="AQ16" i="40" s="1"/>
  <c r="AP5" i="40"/>
  <c r="AQ5" i="40" s="1"/>
  <c r="AP36" i="40"/>
  <c r="AQ36" i="40" s="1"/>
  <c r="AP17" i="40"/>
  <c r="AQ17" i="40" s="1"/>
  <c r="BD103" i="40"/>
  <c r="BF103" i="41" s="1"/>
  <c r="BD101" i="40"/>
  <c r="BF101" i="41" s="1"/>
  <c r="BD99" i="40"/>
  <c r="BF99" i="41" s="1"/>
  <c r="BD97" i="40"/>
  <c r="BF97" i="41" s="1"/>
  <c r="BD95" i="40"/>
  <c r="BF95" i="41" s="1"/>
  <c r="BD93" i="40"/>
  <c r="BF93" i="41" s="1"/>
  <c r="BD91" i="40"/>
  <c r="BF91" i="41" s="1"/>
  <c r="BD89" i="40"/>
  <c r="BF89" i="41" s="1"/>
  <c r="BD104" i="40"/>
  <c r="BF104" i="41" s="1"/>
  <c r="BD102" i="40"/>
  <c r="BF102" i="41" s="1"/>
  <c r="BD100" i="40"/>
  <c r="BF100" i="41" s="1"/>
  <c r="BD98" i="40"/>
  <c r="BF98" i="41" s="1"/>
  <c r="BD96" i="40"/>
  <c r="BF96" i="41" s="1"/>
  <c r="BD94" i="40"/>
  <c r="BF94" i="41" s="1"/>
  <c r="BD92" i="40"/>
  <c r="BF92" i="41" s="1"/>
  <c r="BD90" i="40"/>
  <c r="BF90" i="41" s="1"/>
  <c r="BD88" i="40"/>
  <c r="BF88" i="41" s="1"/>
  <c r="BD86" i="40"/>
  <c r="BF86" i="41" s="1"/>
  <c r="BD84" i="40"/>
  <c r="BF84" i="41" s="1"/>
  <c r="BD82" i="40"/>
  <c r="BF82" i="41" s="1"/>
  <c r="BD80" i="40"/>
  <c r="BF80" i="41" s="1"/>
  <c r="BD78" i="40"/>
  <c r="BF78" i="41" s="1"/>
  <c r="BD76" i="40"/>
  <c r="BF76" i="41" s="1"/>
  <c r="BD74" i="40"/>
  <c r="BF74" i="41" s="1"/>
  <c r="BD72" i="40"/>
  <c r="BF72" i="41" s="1"/>
  <c r="BD70" i="40"/>
  <c r="BF70" i="41" s="1"/>
  <c r="BD68" i="40"/>
  <c r="BF68" i="41" s="1"/>
  <c r="BD85" i="40"/>
  <c r="BF85" i="41" s="1"/>
  <c r="BD75" i="40"/>
  <c r="BF75" i="41" s="1"/>
  <c r="BD66" i="40"/>
  <c r="BF66" i="41" s="1"/>
  <c r="BD64" i="40"/>
  <c r="BF64" i="41" s="1"/>
  <c r="BD62" i="40"/>
  <c r="BF62" i="41" s="1"/>
  <c r="BD60" i="40"/>
  <c r="BF60" i="41" s="1"/>
  <c r="BD58" i="40"/>
  <c r="BF58" i="41" s="1"/>
  <c r="BD56" i="40"/>
  <c r="BF56" i="41" s="1"/>
  <c r="BD54" i="40"/>
  <c r="BF54" i="41" s="1"/>
  <c r="BD52" i="40"/>
  <c r="BF52" i="41" s="1"/>
  <c r="BD50" i="40"/>
  <c r="BF50" i="41" s="1"/>
  <c r="BD48" i="40"/>
  <c r="BF48" i="41" s="1"/>
  <c r="BD87" i="40"/>
  <c r="BF87" i="41" s="1"/>
  <c r="BD77" i="40"/>
  <c r="BF77" i="41" s="1"/>
  <c r="BD79" i="40"/>
  <c r="BF79" i="41" s="1"/>
  <c r="BD73" i="40"/>
  <c r="BF73" i="41" s="1"/>
  <c r="BD81" i="40"/>
  <c r="BF81" i="41" s="1"/>
  <c r="BD71" i="40"/>
  <c r="BF71" i="41" s="1"/>
  <c r="BD65" i="40"/>
  <c r="BF65" i="41" s="1"/>
  <c r="BD63" i="40"/>
  <c r="BF63" i="41" s="1"/>
  <c r="BD61" i="40"/>
  <c r="BF61" i="41" s="1"/>
  <c r="BD59" i="40"/>
  <c r="BF59" i="41" s="1"/>
  <c r="BD57" i="40"/>
  <c r="BF57" i="41" s="1"/>
  <c r="BD69" i="40"/>
  <c r="BF69" i="41" s="1"/>
  <c r="BD51" i="40"/>
  <c r="BF51" i="41" s="1"/>
  <c r="BD26" i="40"/>
  <c r="BF26" i="41" s="1"/>
  <c r="BD18" i="40"/>
  <c r="BF18" i="41" s="1"/>
  <c r="BD10" i="40"/>
  <c r="BF10" i="41" s="1"/>
  <c r="BD49" i="40"/>
  <c r="BF49" i="41" s="1"/>
  <c r="BD46" i="40"/>
  <c r="BF46" i="41" s="1"/>
  <c r="BD44" i="40"/>
  <c r="BF44" i="41" s="1"/>
  <c r="BD42" i="40"/>
  <c r="BF42" i="41" s="1"/>
  <c r="BD40" i="40"/>
  <c r="BF40" i="41" s="1"/>
  <c r="BD38" i="40"/>
  <c r="BF38" i="41" s="1"/>
  <c r="BD36" i="40"/>
  <c r="BF36" i="41" s="1"/>
  <c r="BD34" i="40"/>
  <c r="BF34" i="41" s="1"/>
  <c r="BD32" i="40"/>
  <c r="BF32" i="41" s="1"/>
  <c r="BD27" i="40"/>
  <c r="BF27" i="41" s="1"/>
  <c r="BD19" i="40"/>
  <c r="BF19" i="41" s="1"/>
  <c r="BD11" i="40"/>
  <c r="BF11" i="41" s="1"/>
  <c r="BD67" i="40"/>
  <c r="BF67" i="41" s="1"/>
  <c r="BD28" i="40"/>
  <c r="BF28" i="41" s="1"/>
  <c r="BD20" i="40"/>
  <c r="BF20" i="41" s="1"/>
  <c r="BD12" i="40"/>
  <c r="BF12" i="41" s="1"/>
  <c r="BD29" i="40"/>
  <c r="BF29" i="41" s="1"/>
  <c r="BD21" i="40"/>
  <c r="BF21" i="41" s="1"/>
  <c r="BD13" i="40"/>
  <c r="BF13" i="41" s="1"/>
  <c r="BD30" i="40"/>
  <c r="BF30" i="41" s="1"/>
  <c r="BD22" i="40"/>
  <c r="BF22" i="41" s="1"/>
  <c r="BD14" i="40"/>
  <c r="BF14" i="41" s="1"/>
  <c r="BD43" i="40"/>
  <c r="BF43" i="41" s="1"/>
  <c r="BD31" i="40"/>
  <c r="BF31" i="41" s="1"/>
  <c r="BD6" i="40"/>
  <c r="BF6" i="41" s="1"/>
  <c r="BD5" i="40"/>
  <c r="BF5" i="41" s="1"/>
  <c r="BD39" i="40"/>
  <c r="BF39" i="41" s="1"/>
  <c r="BD9" i="40"/>
  <c r="BF9" i="41" s="1"/>
  <c r="BD83" i="40"/>
  <c r="BF83" i="41" s="1"/>
  <c r="BD45" i="40"/>
  <c r="BF45" i="41" s="1"/>
  <c r="BD33" i="40"/>
  <c r="BF33" i="41" s="1"/>
  <c r="BD23" i="40"/>
  <c r="BF23" i="41" s="1"/>
  <c r="BD15" i="40"/>
  <c r="BF15" i="41" s="1"/>
  <c r="BD7" i="40"/>
  <c r="BF7" i="41" s="1"/>
  <c r="BD55" i="40"/>
  <c r="BF55" i="41" s="1"/>
  <c r="BD41" i="40"/>
  <c r="BF41" i="41" s="1"/>
  <c r="BD35" i="40"/>
  <c r="BF35" i="41" s="1"/>
  <c r="BD24" i="40"/>
  <c r="BF24" i="41" s="1"/>
  <c r="BD8" i="40"/>
  <c r="BF8" i="41" s="1"/>
  <c r="BD17" i="40"/>
  <c r="BF17" i="41" s="1"/>
  <c r="BD53" i="40"/>
  <c r="BF53" i="41" s="1"/>
  <c r="BD47" i="40"/>
  <c r="BF47" i="41" s="1"/>
  <c r="BD25" i="40"/>
  <c r="BF25" i="41" s="1"/>
  <c r="BD16" i="40"/>
  <c r="BF16" i="41" s="1"/>
  <c r="BD37" i="40"/>
  <c r="BF37" i="41" s="1"/>
  <c r="BH106" i="39"/>
  <c r="BI106" i="39" s="1"/>
  <c r="BH105" i="39"/>
  <c r="BI105" i="39" s="1"/>
  <c r="BH104" i="39"/>
  <c r="BI104" i="39" s="1"/>
  <c r="BH102" i="39"/>
  <c r="BI102" i="39" s="1"/>
  <c r="BH100" i="39"/>
  <c r="BI100" i="39" s="1"/>
  <c r="BH98" i="39"/>
  <c r="BI98" i="39" s="1"/>
  <c r="BH96" i="39"/>
  <c r="BI96" i="39" s="1"/>
  <c r="BH94" i="39"/>
  <c r="BI94" i="39" s="1"/>
  <c r="BH92" i="39"/>
  <c r="BI92" i="39" s="1"/>
  <c r="BH90" i="39"/>
  <c r="BI90" i="39" s="1"/>
  <c r="BH88" i="39"/>
  <c r="BI88" i="39" s="1"/>
  <c r="BH86" i="39"/>
  <c r="BI86" i="39" s="1"/>
  <c r="BH84" i="39"/>
  <c r="BI84" i="39" s="1"/>
  <c r="BH82" i="39"/>
  <c r="BI82" i="39" s="1"/>
  <c r="BH80" i="39"/>
  <c r="BI80" i="39" s="1"/>
  <c r="BH78" i="39"/>
  <c r="BI78" i="39" s="1"/>
  <c r="BH76" i="39"/>
  <c r="BI76" i="39" s="1"/>
  <c r="BH74" i="39"/>
  <c r="BI74" i="39" s="1"/>
  <c r="BH72" i="39"/>
  <c r="BI72" i="39" s="1"/>
  <c r="BH70" i="39"/>
  <c r="BI70" i="39" s="1"/>
  <c r="BH68" i="39"/>
  <c r="BI68" i="39" s="1"/>
  <c r="BH66" i="39"/>
  <c r="BI66" i="39" s="1"/>
  <c r="BH64" i="39"/>
  <c r="BI64" i="39" s="1"/>
  <c r="BH62" i="39"/>
  <c r="BI62" i="39" s="1"/>
  <c r="BH60" i="39"/>
  <c r="BI60" i="39" s="1"/>
  <c r="BH58" i="39"/>
  <c r="BI58" i="39" s="1"/>
  <c r="BH56" i="39"/>
  <c r="BI56" i="39" s="1"/>
  <c r="BH54" i="39"/>
  <c r="BI54" i="39" s="1"/>
  <c r="BH52" i="39"/>
  <c r="BI52" i="39" s="1"/>
  <c r="BH111" i="39"/>
  <c r="BI111" i="39" s="1"/>
  <c r="BH110" i="39"/>
  <c r="BI110" i="39" s="1"/>
  <c r="BH108" i="39"/>
  <c r="BI108" i="39" s="1"/>
  <c r="BH103" i="39"/>
  <c r="BI103" i="39" s="1"/>
  <c r="BH101" i="39"/>
  <c r="BI101" i="39" s="1"/>
  <c r="BH99" i="39"/>
  <c r="BI99" i="39" s="1"/>
  <c r="BH97" i="39"/>
  <c r="BI97" i="39" s="1"/>
  <c r="BH95" i="39"/>
  <c r="BI95" i="39" s="1"/>
  <c r="BH93" i="39"/>
  <c r="BI93" i="39" s="1"/>
  <c r="BH91" i="39"/>
  <c r="BI91" i="39" s="1"/>
  <c r="BH89" i="39"/>
  <c r="BI89" i="39" s="1"/>
  <c r="BH87" i="39"/>
  <c r="BI87" i="39" s="1"/>
  <c r="BH85" i="39"/>
  <c r="BI85" i="39" s="1"/>
  <c r="BH83" i="39"/>
  <c r="BI83" i="39" s="1"/>
  <c r="BH81" i="39"/>
  <c r="BI81" i="39" s="1"/>
  <c r="BH79" i="39"/>
  <c r="BI79" i="39" s="1"/>
  <c r="BH77" i="39"/>
  <c r="BI77" i="39" s="1"/>
  <c r="BH75" i="39"/>
  <c r="BI75" i="39" s="1"/>
  <c r="BH73" i="39"/>
  <c r="BI73" i="39" s="1"/>
  <c r="BH71" i="39"/>
  <c r="BI71" i="39" s="1"/>
  <c r="BH69" i="39"/>
  <c r="BI69" i="39" s="1"/>
  <c r="BH67" i="39"/>
  <c r="BI67" i="39" s="1"/>
  <c r="BH65" i="39"/>
  <c r="BI65" i="39" s="1"/>
  <c r="BH63" i="39"/>
  <c r="BI63" i="39" s="1"/>
  <c r="BH61" i="39"/>
  <c r="BI61" i="39" s="1"/>
  <c r="BH59" i="39"/>
  <c r="BI59" i="39" s="1"/>
  <c r="BH57" i="39"/>
  <c r="BI57" i="39" s="1"/>
  <c r="BH55" i="39"/>
  <c r="BI55" i="39" s="1"/>
  <c r="BH47" i="39"/>
  <c r="BI47" i="39" s="1"/>
  <c r="BH49" i="39"/>
  <c r="BI49" i="39" s="1"/>
  <c r="BH51" i="39"/>
  <c r="BI51" i="39" s="1"/>
  <c r="BH42" i="39"/>
  <c r="BI42" i="39" s="1"/>
  <c r="BH40" i="39"/>
  <c r="BI40" i="39" s="1"/>
  <c r="BH38" i="39"/>
  <c r="BI38" i="39" s="1"/>
  <c r="BH36" i="39"/>
  <c r="BI36" i="39" s="1"/>
  <c r="BH34" i="39"/>
  <c r="BI34" i="39" s="1"/>
  <c r="BH32" i="39"/>
  <c r="BI32" i="39" s="1"/>
  <c r="BH44" i="39"/>
  <c r="BI44" i="39" s="1"/>
  <c r="BH107" i="39"/>
  <c r="BI107" i="39" s="1"/>
  <c r="BH48" i="39"/>
  <c r="BI48" i="39" s="1"/>
  <c r="BH46" i="39"/>
  <c r="BI46" i="39" s="1"/>
  <c r="BH35" i="39"/>
  <c r="BI35" i="39" s="1"/>
  <c r="BH26" i="39"/>
  <c r="BI26" i="39" s="1"/>
  <c r="BH18" i="39"/>
  <c r="BI18" i="39" s="1"/>
  <c r="BH10" i="39"/>
  <c r="BI10" i="39" s="1"/>
  <c r="BH43" i="39"/>
  <c r="BI43" i="39" s="1"/>
  <c r="BH27" i="39"/>
  <c r="BI27" i="39" s="1"/>
  <c r="BH19" i="39"/>
  <c r="BI19" i="39" s="1"/>
  <c r="BH11" i="39"/>
  <c r="BI11" i="39" s="1"/>
  <c r="BH39" i="39"/>
  <c r="BI39" i="39" s="1"/>
  <c r="BH31" i="39"/>
  <c r="BI31" i="39" s="1"/>
  <c r="BH30" i="39"/>
  <c r="BI30" i="39" s="1"/>
  <c r="BH28" i="39"/>
  <c r="BI28" i="39" s="1"/>
  <c r="BH20" i="39"/>
  <c r="BI20" i="39" s="1"/>
  <c r="BH12" i="39"/>
  <c r="BI12" i="39" s="1"/>
  <c r="BH53" i="39"/>
  <c r="BI53" i="39" s="1"/>
  <c r="BH33" i="39"/>
  <c r="BI33" i="39" s="1"/>
  <c r="BH29" i="39"/>
  <c r="BI29" i="39" s="1"/>
  <c r="BH21" i="39"/>
  <c r="BI21" i="39" s="1"/>
  <c r="BH13" i="39"/>
  <c r="BI13" i="39" s="1"/>
  <c r="BH41" i="39"/>
  <c r="BI41" i="39" s="1"/>
  <c r="BH25" i="39"/>
  <c r="BI25" i="39" s="1"/>
  <c r="BH22" i="39"/>
  <c r="BI22" i="39" s="1"/>
  <c r="BH14" i="39"/>
  <c r="BI14" i="39" s="1"/>
  <c r="BH6" i="39"/>
  <c r="BI6" i="39" s="1"/>
  <c r="BH109" i="39"/>
  <c r="BI109" i="39" s="1"/>
  <c r="BH45" i="39"/>
  <c r="BI45" i="39" s="1"/>
  <c r="BH37" i="39"/>
  <c r="BI37" i="39" s="1"/>
  <c r="BH23" i="39"/>
  <c r="BI23" i="39" s="1"/>
  <c r="BH15" i="39"/>
  <c r="BI15" i="39" s="1"/>
  <c r="BH7" i="39"/>
  <c r="BI7" i="39" s="1"/>
  <c r="BH50" i="39"/>
  <c r="BI50" i="39" s="1"/>
  <c r="BH17" i="39"/>
  <c r="BI17" i="39" s="1"/>
  <c r="BH24" i="39"/>
  <c r="BI24" i="39" s="1"/>
  <c r="BH16" i="39"/>
  <c r="BI16" i="39" s="1"/>
  <c r="BH8" i="39"/>
  <c r="BI8" i="39" s="1"/>
  <c r="BH5" i="39"/>
  <c r="BI5" i="39" s="1"/>
  <c r="BH9" i="39"/>
  <c r="BI9" i="39" s="1"/>
  <c r="AP98" i="38"/>
  <c r="AQ98" i="38" s="1"/>
  <c r="AP96" i="38"/>
  <c r="AQ96" i="38" s="1"/>
  <c r="AP94" i="38"/>
  <c r="AQ94" i="38" s="1"/>
  <c r="AP92" i="38"/>
  <c r="AQ92" i="38" s="1"/>
  <c r="AP90" i="38"/>
  <c r="AQ90" i="38" s="1"/>
  <c r="AP93" i="38"/>
  <c r="AQ93" i="38" s="1"/>
  <c r="AP91" i="38"/>
  <c r="AQ91" i="38" s="1"/>
  <c r="AP89" i="38"/>
  <c r="AQ89" i="38" s="1"/>
  <c r="AP82" i="38"/>
  <c r="AQ82" i="38" s="1"/>
  <c r="AP80" i="38"/>
  <c r="AQ80" i="38" s="1"/>
  <c r="AP78" i="38"/>
  <c r="AQ78" i="38" s="1"/>
  <c r="AP76" i="38"/>
  <c r="AQ76" i="38" s="1"/>
  <c r="AP88" i="38"/>
  <c r="AQ88" i="38" s="1"/>
  <c r="AP87" i="38"/>
  <c r="AQ87" i="38" s="1"/>
  <c r="AP83" i="38"/>
  <c r="AQ83" i="38" s="1"/>
  <c r="AP81" i="38"/>
  <c r="AQ81" i="38" s="1"/>
  <c r="AP86" i="38"/>
  <c r="AQ86" i="38" s="1"/>
  <c r="AP85" i="38"/>
  <c r="AQ85" i="38" s="1"/>
  <c r="AP75" i="38"/>
  <c r="AQ75" i="38" s="1"/>
  <c r="AP74" i="38"/>
  <c r="AQ74" i="38" s="1"/>
  <c r="AP31" i="38"/>
  <c r="AQ31" i="38" s="1"/>
  <c r="AP73" i="38"/>
  <c r="AQ73" i="38" s="1"/>
  <c r="AP72" i="38"/>
  <c r="AQ72" i="38" s="1"/>
  <c r="AP66" i="38"/>
  <c r="AQ66" i="38" s="1"/>
  <c r="AP64" i="38"/>
  <c r="AQ64" i="38" s="1"/>
  <c r="AP62" i="38"/>
  <c r="AQ62" i="38" s="1"/>
  <c r="AP60" i="38"/>
  <c r="AQ60" i="38" s="1"/>
  <c r="AP58" i="38"/>
  <c r="AQ58" i="38" s="1"/>
  <c r="AP56" i="38"/>
  <c r="AQ56" i="38" s="1"/>
  <c r="AP54" i="38"/>
  <c r="AQ54" i="38" s="1"/>
  <c r="AP52" i="38"/>
  <c r="AQ52" i="38" s="1"/>
  <c r="AP50" i="38"/>
  <c r="AQ50" i="38" s="1"/>
  <c r="AP48" i="38"/>
  <c r="AQ48" i="38" s="1"/>
  <c r="AP46" i="38"/>
  <c r="AQ46" i="38" s="1"/>
  <c r="AP97" i="38"/>
  <c r="AQ97" i="38" s="1"/>
  <c r="AP71" i="38"/>
  <c r="AQ71" i="38" s="1"/>
  <c r="AP70" i="38"/>
  <c r="AQ70" i="38" s="1"/>
  <c r="AP84" i="38"/>
  <c r="AQ84" i="38" s="1"/>
  <c r="AP69" i="38"/>
  <c r="AQ69" i="38" s="1"/>
  <c r="AP68" i="38"/>
  <c r="AQ68" i="38" s="1"/>
  <c r="AP95" i="38"/>
  <c r="AQ95" i="38" s="1"/>
  <c r="AP27" i="38"/>
  <c r="AQ27" i="38" s="1"/>
  <c r="AP77" i="38"/>
  <c r="AQ77" i="38" s="1"/>
  <c r="AP67" i="38"/>
  <c r="AQ67" i="38" s="1"/>
  <c r="AP65" i="38"/>
  <c r="AQ65" i="38" s="1"/>
  <c r="AP63" i="38"/>
  <c r="AQ63" i="38" s="1"/>
  <c r="AP61" i="38"/>
  <c r="AQ61" i="38" s="1"/>
  <c r="AP59" i="38"/>
  <c r="AQ59" i="38" s="1"/>
  <c r="AP57" i="38"/>
  <c r="AQ57" i="38" s="1"/>
  <c r="AP55" i="38"/>
  <c r="AQ55" i="38" s="1"/>
  <c r="AP53" i="38"/>
  <c r="AQ53" i="38" s="1"/>
  <c r="AP51" i="38"/>
  <c r="AQ51" i="38" s="1"/>
  <c r="AP49" i="38"/>
  <c r="AQ49" i="38" s="1"/>
  <c r="AP47" i="38"/>
  <c r="AQ47" i="38" s="1"/>
  <c r="AP36" i="38"/>
  <c r="AQ36" i="38" s="1"/>
  <c r="AP24" i="38"/>
  <c r="AQ24" i="38" s="1"/>
  <c r="AP19" i="38"/>
  <c r="AQ19" i="38" s="1"/>
  <c r="AP11" i="38"/>
  <c r="AQ11" i="38" s="1"/>
  <c r="AP44" i="38"/>
  <c r="AQ44" i="38" s="1"/>
  <c r="AP39" i="38"/>
  <c r="AQ39" i="38" s="1"/>
  <c r="AP30" i="38"/>
  <c r="AQ30" i="38" s="1"/>
  <c r="AP29" i="38"/>
  <c r="AQ29" i="38" s="1"/>
  <c r="AP20" i="38"/>
  <c r="AQ20" i="38" s="1"/>
  <c r="AP12" i="38"/>
  <c r="AQ12" i="38" s="1"/>
  <c r="AP42" i="38"/>
  <c r="AQ42" i="38" s="1"/>
  <c r="AP34" i="38"/>
  <c r="AQ34" i="38" s="1"/>
  <c r="AP21" i="38"/>
  <c r="AQ21" i="38" s="1"/>
  <c r="AP13" i="38"/>
  <c r="AQ13" i="38" s="1"/>
  <c r="AP79" i="38"/>
  <c r="AQ79" i="38" s="1"/>
  <c r="AP37" i="38"/>
  <c r="AQ37" i="38" s="1"/>
  <c r="AP26" i="38"/>
  <c r="AQ26" i="38" s="1"/>
  <c r="AP25" i="38"/>
  <c r="AQ25" i="38" s="1"/>
  <c r="AP22" i="38"/>
  <c r="AQ22" i="38" s="1"/>
  <c r="AP40" i="38"/>
  <c r="AQ40" i="38" s="1"/>
  <c r="AP32" i="38"/>
  <c r="AQ32" i="38" s="1"/>
  <c r="AP23" i="38"/>
  <c r="AQ23" i="38" s="1"/>
  <c r="AP15" i="38"/>
  <c r="AQ15" i="38" s="1"/>
  <c r="AP7" i="38"/>
  <c r="AQ7" i="38" s="1"/>
  <c r="AP5" i="38"/>
  <c r="AQ5" i="38" s="1"/>
  <c r="AP45" i="38"/>
  <c r="AQ45" i="38" s="1"/>
  <c r="AP35" i="38"/>
  <c r="AQ35" i="38" s="1"/>
  <c r="AP43" i="38"/>
  <c r="AQ43" i="38" s="1"/>
  <c r="AP38" i="38"/>
  <c r="AQ38" i="38" s="1"/>
  <c r="AP28" i="38"/>
  <c r="AQ28" i="38" s="1"/>
  <c r="AP17" i="38"/>
  <c r="AQ17" i="38" s="1"/>
  <c r="AP9" i="38"/>
  <c r="AQ9" i="38" s="1"/>
  <c r="AP6" i="38"/>
  <c r="AQ6" i="38" s="1"/>
  <c r="AP10" i="38"/>
  <c r="AQ10" i="38" s="1"/>
  <c r="AP33" i="38"/>
  <c r="AQ33" i="38" s="1"/>
  <c r="AP16" i="38"/>
  <c r="AQ16" i="38" s="1"/>
  <c r="AP8" i="38"/>
  <c r="AQ8" i="38" s="1"/>
  <c r="AP14" i="38"/>
  <c r="AQ14" i="38" s="1"/>
  <c r="AP41" i="38"/>
  <c r="AQ41" i="38" s="1"/>
  <c r="AP18" i="38"/>
  <c r="AQ18" i="38" s="1"/>
  <c r="BD103" i="38"/>
  <c r="BF103" i="39" s="1"/>
  <c r="BD101" i="38"/>
  <c r="BF101" i="39" s="1"/>
  <c r="BD99" i="38"/>
  <c r="BF99" i="39" s="1"/>
  <c r="BD97" i="38"/>
  <c r="BF97" i="39" s="1"/>
  <c r="BD95" i="38"/>
  <c r="BF95" i="39" s="1"/>
  <c r="BD93" i="38"/>
  <c r="BF93" i="39" s="1"/>
  <c r="BD91" i="38"/>
  <c r="BF91" i="39" s="1"/>
  <c r="BD89" i="38"/>
  <c r="BF89" i="39" s="1"/>
  <c r="BD104" i="38"/>
  <c r="BF104" i="39" s="1"/>
  <c r="BD102" i="38"/>
  <c r="BF102" i="39" s="1"/>
  <c r="BD100" i="38"/>
  <c r="BF100" i="39" s="1"/>
  <c r="BD98" i="38"/>
  <c r="BF98" i="39" s="1"/>
  <c r="BD96" i="38"/>
  <c r="BF96" i="39" s="1"/>
  <c r="BD94" i="38"/>
  <c r="BF94" i="39" s="1"/>
  <c r="BD92" i="38"/>
  <c r="BF92" i="39" s="1"/>
  <c r="BD90" i="38"/>
  <c r="BF90" i="39" s="1"/>
  <c r="BD88" i="38"/>
  <c r="BF88" i="39" s="1"/>
  <c r="BD86" i="38"/>
  <c r="BF86" i="39" s="1"/>
  <c r="BD84" i="38"/>
  <c r="BF84" i="39" s="1"/>
  <c r="BD85" i="38"/>
  <c r="BF85" i="39" s="1"/>
  <c r="BD83" i="38"/>
  <c r="BF83" i="39" s="1"/>
  <c r="BD81" i="38"/>
  <c r="BF81" i="39" s="1"/>
  <c r="BD79" i="38"/>
  <c r="BF79" i="39" s="1"/>
  <c r="BD77" i="38"/>
  <c r="BF77" i="39" s="1"/>
  <c r="BD75" i="38"/>
  <c r="BF75" i="39" s="1"/>
  <c r="BD73" i="38"/>
  <c r="BF73" i="39" s="1"/>
  <c r="BD71" i="38"/>
  <c r="BF71" i="39" s="1"/>
  <c r="BD69" i="38"/>
  <c r="BF69" i="39" s="1"/>
  <c r="BD68" i="38"/>
  <c r="BF68" i="39" s="1"/>
  <c r="BD67" i="38"/>
  <c r="BF67" i="39" s="1"/>
  <c r="BD65" i="38"/>
  <c r="BF65" i="39" s="1"/>
  <c r="BD63" i="38"/>
  <c r="BF63" i="39" s="1"/>
  <c r="BD61" i="38"/>
  <c r="BF61" i="39" s="1"/>
  <c r="BD59" i="38"/>
  <c r="BF59" i="39" s="1"/>
  <c r="BD57" i="38"/>
  <c r="BF57" i="39" s="1"/>
  <c r="BD55" i="38"/>
  <c r="BF55" i="39" s="1"/>
  <c r="BD53" i="38"/>
  <c r="BF53" i="39" s="1"/>
  <c r="BD51" i="38"/>
  <c r="BF51" i="39" s="1"/>
  <c r="BD49" i="38"/>
  <c r="BF49" i="39" s="1"/>
  <c r="BD47" i="38"/>
  <c r="BF47" i="39" s="1"/>
  <c r="BD45" i="38"/>
  <c r="BF45" i="39" s="1"/>
  <c r="BD43" i="38"/>
  <c r="BF43" i="39" s="1"/>
  <c r="BD41" i="38"/>
  <c r="BF41" i="39" s="1"/>
  <c r="BD39" i="38"/>
  <c r="BF39" i="39" s="1"/>
  <c r="BD37" i="38"/>
  <c r="BF37" i="39" s="1"/>
  <c r="BD35" i="38"/>
  <c r="BF35" i="39" s="1"/>
  <c r="BD33" i="38"/>
  <c r="BF33" i="39" s="1"/>
  <c r="BD31" i="38"/>
  <c r="BF31" i="39" s="1"/>
  <c r="BD23" i="38"/>
  <c r="BF23" i="39" s="1"/>
  <c r="BD87" i="38"/>
  <c r="BF87" i="39" s="1"/>
  <c r="BD82" i="38"/>
  <c r="BF82" i="39" s="1"/>
  <c r="BD76" i="38"/>
  <c r="BF76" i="39" s="1"/>
  <c r="BD74" i="38"/>
  <c r="BF74" i="39" s="1"/>
  <c r="BD66" i="38"/>
  <c r="BF66" i="39" s="1"/>
  <c r="BD64" i="38"/>
  <c r="BF64" i="39" s="1"/>
  <c r="BD62" i="38"/>
  <c r="BF62" i="39" s="1"/>
  <c r="BD60" i="38"/>
  <c r="BF60" i="39" s="1"/>
  <c r="BD58" i="38"/>
  <c r="BF58" i="39" s="1"/>
  <c r="BD56" i="38"/>
  <c r="BF56" i="39" s="1"/>
  <c r="BD54" i="38"/>
  <c r="BF54" i="39" s="1"/>
  <c r="BD52" i="38"/>
  <c r="BF52" i="39" s="1"/>
  <c r="BD50" i="38"/>
  <c r="BF50" i="39" s="1"/>
  <c r="BD48" i="38"/>
  <c r="BF48" i="39" s="1"/>
  <c r="BD46" i="38"/>
  <c r="BF46" i="39" s="1"/>
  <c r="BD44" i="38"/>
  <c r="BF44" i="39" s="1"/>
  <c r="BD42" i="38"/>
  <c r="BF42" i="39" s="1"/>
  <c r="BD40" i="38"/>
  <c r="BF40" i="39" s="1"/>
  <c r="BD38" i="38"/>
  <c r="BF38" i="39" s="1"/>
  <c r="BD36" i="38"/>
  <c r="BF36" i="39" s="1"/>
  <c r="BD34" i="38"/>
  <c r="BF34" i="39" s="1"/>
  <c r="BD32" i="38"/>
  <c r="BF32" i="39" s="1"/>
  <c r="BD27" i="38"/>
  <c r="BF27" i="39" s="1"/>
  <c r="BD78" i="38"/>
  <c r="BF78" i="39" s="1"/>
  <c r="BD72" i="38"/>
  <c r="BF72" i="39" s="1"/>
  <c r="BD19" i="38"/>
  <c r="BF19" i="39" s="1"/>
  <c r="BD11" i="38"/>
  <c r="BF11" i="39" s="1"/>
  <c r="BD80" i="38"/>
  <c r="BF80" i="39" s="1"/>
  <c r="BD29" i="38"/>
  <c r="BF29" i="39" s="1"/>
  <c r="BD24" i="38"/>
  <c r="BF24" i="39" s="1"/>
  <c r="BD20" i="38"/>
  <c r="BF20" i="39" s="1"/>
  <c r="BD12" i="38"/>
  <c r="BF12" i="39" s="1"/>
  <c r="BD30" i="38"/>
  <c r="BF30" i="39" s="1"/>
  <c r="BD21" i="38"/>
  <c r="BF21" i="39" s="1"/>
  <c r="BD13" i="38"/>
  <c r="BF13" i="39" s="1"/>
  <c r="BD70" i="38"/>
  <c r="BF70" i="39" s="1"/>
  <c r="BD25" i="38"/>
  <c r="BF25" i="39" s="1"/>
  <c r="BD22" i="38"/>
  <c r="BF22" i="39" s="1"/>
  <c r="BD26" i="38"/>
  <c r="BF26" i="39" s="1"/>
  <c r="BD15" i="38"/>
  <c r="BF15" i="39" s="1"/>
  <c r="BD7" i="38"/>
  <c r="BF7" i="39" s="1"/>
  <c r="BD17" i="38"/>
  <c r="BF17" i="39" s="1"/>
  <c r="BD9" i="38"/>
  <c r="BF9" i="39" s="1"/>
  <c r="BD5" i="38"/>
  <c r="BF5" i="39" s="1"/>
  <c r="BD10" i="38"/>
  <c r="BF10" i="39" s="1"/>
  <c r="BD28" i="38"/>
  <c r="BF28" i="39" s="1"/>
  <c r="BD16" i="38"/>
  <c r="BF16" i="39" s="1"/>
  <c r="BD8" i="38"/>
  <c r="BF8" i="39" s="1"/>
  <c r="BD18" i="38"/>
  <c r="BF18" i="39" s="1"/>
  <c r="BD14" i="38"/>
  <c r="BF14" i="39" s="1"/>
  <c r="BD6" i="38"/>
  <c r="BF6" i="39" s="1"/>
  <c r="BD103" i="35"/>
  <c r="BF103" i="36" s="1"/>
  <c r="BD101" i="35"/>
  <c r="BF101" i="36" s="1"/>
  <c r="BD99" i="35"/>
  <c r="BF99" i="36" s="1"/>
  <c r="BD97" i="35"/>
  <c r="BF97" i="36" s="1"/>
  <c r="BD95" i="35"/>
  <c r="BF95" i="36" s="1"/>
  <c r="BD93" i="35"/>
  <c r="BF93" i="36" s="1"/>
  <c r="BD91" i="35"/>
  <c r="BF91" i="36" s="1"/>
  <c r="BD89" i="35"/>
  <c r="BF89" i="36" s="1"/>
  <c r="BD87" i="35"/>
  <c r="BF87" i="36" s="1"/>
  <c r="BD85" i="35"/>
  <c r="BF85" i="36" s="1"/>
  <c r="BD83" i="35"/>
  <c r="BF83" i="36" s="1"/>
  <c r="BD102" i="35"/>
  <c r="BF102" i="36" s="1"/>
  <c r="BD104" i="35"/>
  <c r="BF104" i="36" s="1"/>
  <c r="BD98" i="35"/>
  <c r="BF98" i="36" s="1"/>
  <c r="BD90" i="35"/>
  <c r="BF90" i="36" s="1"/>
  <c r="BD92" i="35"/>
  <c r="BF92" i="36" s="1"/>
  <c r="BD94" i="35"/>
  <c r="BF94" i="36" s="1"/>
  <c r="BD86" i="35"/>
  <c r="BF86" i="36" s="1"/>
  <c r="BD84" i="35"/>
  <c r="BF84" i="36" s="1"/>
  <c r="BD81" i="35"/>
  <c r="BF81" i="36" s="1"/>
  <c r="BD79" i="35"/>
  <c r="BF79" i="36" s="1"/>
  <c r="BD77" i="35"/>
  <c r="BF77" i="36" s="1"/>
  <c r="BD75" i="35"/>
  <c r="BF75" i="36" s="1"/>
  <c r="BD73" i="35"/>
  <c r="BF73" i="36" s="1"/>
  <c r="BD71" i="35"/>
  <c r="BF71" i="36" s="1"/>
  <c r="BD69" i="35"/>
  <c r="BF69" i="36" s="1"/>
  <c r="BD59" i="35"/>
  <c r="BF59" i="36" s="1"/>
  <c r="BD52" i="35"/>
  <c r="BF52" i="36" s="1"/>
  <c r="BD100" i="35"/>
  <c r="BF100" i="36" s="1"/>
  <c r="BD80" i="35"/>
  <c r="BF80" i="36" s="1"/>
  <c r="BD61" i="35"/>
  <c r="BF61" i="36" s="1"/>
  <c r="BD54" i="35"/>
  <c r="BF54" i="36" s="1"/>
  <c r="BD29" i="35"/>
  <c r="BF29" i="36" s="1"/>
  <c r="BD72" i="35"/>
  <c r="BF72" i="36" s="1"/>
  <c r="BD70" i="35"/>
  <c r="BF70" i="36" s="1"/>
  <c r="BD68" i="35"/>
  <c r="BF68" i="36" s="1"/>
  <c r="BD63" i="35"/>
  <c r="BF63" i="36" s="1"/>
  <c r="BD56" i="35"/>
  <c r="BF56" i="36" s="1"/>
  <c r="BD74" i="35"/>
  <c r="BF74" i="36" s="1"/>
  <c r="BD65" i="35"/>
  <c r="BF65" i="36" s="1"/>
  <c r="BD58" i="35"/>
  <c r="BF58" i="36" s="1"/>
  <c r="BD49" i="35"/>
  <c r="BF49" i="36" s="1"/>
  <c r="BD47" i="35"/>
  <c r="BF47" i="36" s="1"/>
  <c r="BD45" i="35"/>
  <c r="BF45" i="36" s="1"/>
  <c r="BD43" i="35"/>
  <c r="BF43" i="36" s="1"/>
  <c r="BD41" i="35"/>
  <c r="BF41" i="36" s="1"/>
  <c r="BD39" i="35"/>
  <c r="BF39" i="36" s="1"/>
  <c r="BD96" i="35"/>
  <c r="BF96" i="36" s="1"/>
  <c r="BD88" i="35"/>
  <c r="BF88" i="36" s="1"/>
  <c r="BD82" i="35"/>
  <c r="BF82" i="36" s="1"/>
  <c r="BD76" i="35"/>
  <c r="BF76" i="36" s="1"/>
  <c r="BD67" i="35"/>
  <c r="BF67" i="36" s="1"/>
  <c r="BD60" i="35"/>
  <c r="BF60" i="36" s="1"/>
  <c r="BD51" i="35"/>
  <c r="BF51" i="36" s="1"/>
  <c r="BD62" i="35"/>
  <c r="BF62" i="36" s="1"/>
  <c r="BD53" i="35"/>
  <c r="BF53" i="36" s="1"/>
  <c r="BD25" i="35"/>
  <c r="BF25" i="36" s="1"/>
  <c r="BD17" i="35"/>
  <c r="BF17" i="36" s="1"/>
  <c r="BD78" i="35"/>
  <c r="BF78" i="36" s="1"/>
  <c r="BD64" i="35"/>
  <c r="BF64" i="36" s="1"/>
  <c r="BD55" i="35"/>
  <c r="BF55" i="36" s="1"/>
  <c r="BD33" i="35"/>
  <c r="BF33" i="36" s="1"/>
  <c r="BD30" i="35"/>
  <c r="BF30" i="36" s="1"/>
  <c r="BD14" i="35"/>
  <c r="BF14" i="36" s="1"/>
  <c r="BD6" i="35"/>
  <c r="BF6" i="36" s="1"/>
  <c r="BD40" i="35"/>
  <c r="BF40" i="36" s="1"/>
  <c r="BD36" i="35"/>
  <c r="BF36" i="36" s="1"/>
  <c r="BD21" i="35"/>
  <c r="BF21" i="36" s="1"/>
  <c r="BD18" i="35"/>
  <c r="BF18" i="36" s="1"/>
  <c r="BD15" i="35"/>
  <c r="BF15" i="36" s="1"/>
  <c r="BD7" i="35"/>
  <c r="BF7" i="36" s="1"/>
  <c r="BD50" i="35"/>
  <c r="BF50" i="36" s="1"/>
  <c r="BD31" i="35"/>
  <c r="BF31" i="36" s="1"/>
  <c r="BD19" i="35"/>
  <c r="BF19" i="36" s="1"/>
  <c r="BD16" i="35"/>
  <c r="BF16" i="36" s="1"/>
  <c r="BD8" i="35"/>
  <c r="BF8" i="36" s="1"/>
  <c r="BD5" i="35"/>
  <c r="BF5" i="36" s="1"/>
  <c r="BD48" i="35"/>
  <c r="BF48" i="36" s="1"/>
  <c r="BD34" i="35"/>
  <c r="BF34" i="36" s="1"/>
  <c r="BD26" i="35"/>
  <c r="BF26" i="36" s="1"/>
  <c r="BD9" i="35"/>
  <c r="BF9" i="36" s="1"/>
  <c r="BD46" i="35"/>
  <c r="BF46" i="36" s="1"/>
  <c r="BD37" i="35"/>
  <c r="BF37" i="36" s="1"/>
  <c r="BD27" i="35"/>
  <c r="BF27" i="36" s="1"/>
  <c r="BD24" i="35"/>
  <c r="BF24" i="36" s="1"/>
  <c r="BD10" i="35"/>
  <c r="BF10" i="36" s="1"/>
  <c r="BD44" i="35"/>
  <c r="BF44" i="36" s="1"/>
  <c r="BD32" i="35"/>
  <c r="BF32" i="36" s="1"/>
  <c r="BD28" i="35"/>
  <c r="BF28" i="36" s="1"/>
  <c r="BD22" i="35"/>
  <c r="BF22" i="36" s="1"/>
  <c r="BD11" i="35"/>
  <c r="BF11" i="36" s="1"/>
  <c r="BD57" i="35"/>
  <c r="BF57" i="36" s="1"/>
  <c r="BD38" i="35"/>
  <c r="BF38" i="36" s="1"/>
  <c r="BD66" i="35"/>
  <c r="BF66" i="36" s="1"/>
  <c r="BD35" i="35"/>
  <c r="BF35" i="36" s="1"/>
  <c r="BD12" i="35"/>
  <c r="BF12" i="36" s="1"/>
  <c r="BD42" i="35"/>
  <c r="BF42" i="36" s="1"/>
  <c r="BD23" i="35"/>
  <c r="BF23" i="36" s="1"/>
  <c r="BD20" i="35"/>
  <c r="BF20" i="36" s="1"/>
  <c r="BD13" i="35"/>
  <c r="BF13" i="36" s="1"/>
  <c r="AP93" i="35"/>
  <c r="AQ93" i="35" s="1"/>
  <c r="AP94" i="35"/>
  <c r="AQ94" i="35" s="1"/>
  <c r="AP95" i="35"/>
  <c r="AQ95" i="35" s="1"/>
  <c r="AP87" i="35"/>
  <c r="AQ87" i="35" s="1"/>
  <c r="AP96" i="35"/>
  <c r="AQ96" i="35" s="1"/>
  <c r="AP88" i="35"/>
  <c r="AQ88" i="35" s="1"/>
  <c r="AP97" i="35"/>
  <c r="AQ97" i="35" s="1"/>
  <c r="AP89" i="35"/>
  <c r="AQ89" i="35" s="1"/>
  <c r="AP98" i="35"/>
  <c r="AQ98" i="35" s="1"/>
  <c r="AP90" i="35"/>
  <c r="AQ90" i="35" s="1"/>
  <c r="AP92" i="35"/>
  <c r="AQ92" i="35" s="1"/>
  <c r="AP86" i="35"/>
  <c r="AQ86" i="35" s="1"/>
  <c r="AP82" i="35"/>
  <c r="AQ82" i="35" s="1"/>
  <c r="AP76" i="35"/>
  <c r="AQ76" i="35" s="1"/>
  <c r="AP75" i="35"/>
  <c r="AQ75" i="35" s="1"/>
  <c r="AP65" i="35"/>
  <c r="AQ65" i="35" s="1"/>
  <c r="AP58" i="35"/>
  <c r="AQ58" i="35" s="1"/>
  <c r="AP49" i="35"/>
  <c r="AQ49" i="35" s="1"/>
  <c r="AP85" i="35"/>
  <c r="AQ85" i="35" s="1"/>
  <c r="AP77" i="35"/>
  <c r="AQ77" i="35" s="1"/>
  <c r="AP67" i="35"/>
  <c r="AQ67" i="35" s="1"/>
  <c r="AP60" i="35"/>
  <c r="AQ60" i="35" s="1"/>
  <c r="AP51" i="35"/>
  <c r="AQ51" i="35" s="1"/>
  <c r="AP29" i="35"/>
  <c r="AQ29" i="35" s="1"/>
  <c r="AP91" i="35"/>
  <c r="AQ91" i="35" s="1"/>
  <c r="AP83" i="35"/>
  <c r="AQ83" i="35" s="1"/>
  <c r="AP78" i="35"/>
  <c r="AQ78" i="35" s="1"/>
  <c r="AP62" i="35"/>
  <c r="AQ62" i="35" s="1"/>
  <c r="AP53" i="35"/>
  <c r="AQ53" i="35" s="1"/>
  <c r="AP64" i="35"/>
  <c r="AQ64" i="35" s="1"/>
  <c r="AP55" i="35"/>
  <c r="AQ55" i="35" s="1"/>
  <c r="AP79" i="35"/>
  <c r="AQ79" i="35" s="1"/>
  <c r="AP66" i="35"/>
  <c r="AQ66" i="35" s="1"/>
  <c r="AP57" i="35"/>
  <c r="AQ57" i="35" s="1"/>
  <c r="AP50" i="35"/>
  <c r="AQ50" i="35" s="1"/>
  <c r="AP80" i="35"/>
  <c r="AQ80" i="35" s="1"/>
  <c r="AP59" i="35"/>
  <c r="AQ59" i="35" s="1"/>
  <c r="AP52" i="35"/>
  <c r="AQ52" i="35" s="1"/>
  <c r="AP25" i="35"/>
  <c r="AQ25" i="35" s="1"/>
  <c r="AP17" i="35"/>
  <c r="AQ17" i="35" s="1"/>
  <c r="AP84" i="35"/>
  <c r="AQ84" i="35" s="1"/>
  <c r="AP72" i="35"/>
  <c r="AQ72" i="35" s="1"/>
  <c r="AP70" i="35"/>
  <c r="AQ70" i="35" s="1"/>
  <c r="AP68" i="35"/>
  <c r="AQ68" i="35" s="1"/>
  <c r="AP61" i="35"/>
  <c r="AQ61" i="35" s="1"/>
  <c r="AP54" i="35"/>
  <c r="AQ54" i="35" s="1"/>
  <c r="AP74" i="35"/>
  <c r="AQ74" i="35" s="1"/>
  <c r="AP47" i="35"/>
  <c r="AQ47" i="35" s="1"/>
  <c r="AP46" i="35"/>
  <c r="AQ46" i="35" s="1"/>
  <c r="AP34" i="35"/>
  <c r="AQ34" i="35" s="1"/>
  <c r="AP18" i="35"/>
  <c r="AQ18" i="35" s="1"/>
  <c r="AP14" i="35"/>
  <c r="AQ14" i="35" s="1"/>
  <c r="AP45" i="35"/>
  <c r="AQ45" i="35" s="1"/>
  <c r="AP44" i="35"/>
  <c r="AQ44" i="35" s="1"/>
  <c r="AP37" i="35"/>
  <c r="AQ37" i="35" s="1"/>
  <c r="AP21" i="35"/>
  <c r="AQ21" i="35" s="1"/>
  <c r="AP15" i="35"/>
  <c r="AQ15" i="35" s="1"/>
  <c r="AP7" i="35"/>
  <c r="AQ7" i="35" s="1"/>
  <c r="AP5" i="35"/>
  <c r="AQ5" i="35" s="1"/>
  <c r="AP73" i="35"/>
  <c r="AQ73" i="35" s="1"/>
  <c r="AP56" i="35"/>
  <c r="AQ56" i="35" s="1"/>
  <c r="AP43" i="35"/>
  <c r="AQ43" i="35" s="1"/>
  <c r="AP32" i="35"/>
  <c r="AQ32" i="35" s="1"/>
  <c r="AP31" i="35"/>
  <c r="AQ31" i="35" s="1"/>
  <c r="AP26" i="35"/>
  <c r="AQ26" i="35" s="1"/>
  <c r="AP19" i="35"/>
  <c r="AQ19" i="35" s="1"/>
  <c r="AP16" i="35"/>
  <c r="AQ16" i="35" s="1"/>
  <c r="AP8" i="35"/>
  <c r="AQ8" i="35" s="1"/>
  <c r="AP63" i="35"/>
  <c r="AQ63" i="35" s="1"/>
  <c r="AP42" i="35"/>
  <c r="AQ42" i="35" s="1"/>
  <c r="AP35" i="35"/>
  <c r="AQ35" i="35" s="1"/>
  <c r="AP24" i="35"/>
  <c r="AQ24" i="35" s="1"/>
  <c r="AP9" i="35"/>
  <c r="AQ9" i="35" s="1"/>
  <c r="AP6" i="35"/>
  <c r="AQ6" i="35" s="1"/>
  <c r="AP41" i="35"/>
  <c r="AQ41" i="35" s="1"/>
  <c r="AP38" i="35"/>
  <c r="AQ38" i="35" s="1"/>
  <c r="AP28" i="35"/>
  <c r="AQ28" i="35" s="1"/>
  <c r="AP27" i="35"/>
  <c r="AQ27" i="35" s="1"/>
  <c r="AP10" i="35"/>
  <c r="AQ10" i="35" s="1"/>
  <c r="AP71" i="35"/>
  <c r="AQ71" i="35" s="1"/>
  <c r="AP69" i="35"/>
  <c r="AQ69" i="35" s="1"/>
  <c r="AP40" i="35"/>
  <c r="AQ40" i="35" s="1"/>
  <c r="AP33" i="35"/>
  <c r="AQ33" i="35" s="1"/>
  <c r="AP22" i="35"/>
  <c r="AQ22" i="35" s="1"/>
  <c r="AP11" i="35"/>
  <c r="AQ11" i="35" s="1"/>
  <c r="AP81" i="35"/>
  <c r="AQ81" i="35" s="1"/>
  <c r="AP36" i="35"/>
  <c r="AQ36" i="35" s="1"/>
  <c r="AP12" i="35"/>
  <c r="AQ12" i="35" s="1"/>
  <c r="AP48" i="35"/>
  <c r="AQ48" i="35" s="1"/>
  <c r="AP39" i="35"/>
  <c r="AQ39" i="35" s="1"/>
  <c r="AP30" i="35"/>
  <c r="AQ30" i="35" s="1"/>
  <c r="AP23" i="35"/>
  <c r="AQ23" i="35" s="1"/>
  <c r="AP20" i="35"/>
  <c r="AQ20" i="35" s="1"/>
  <c r="AP13" i="35"/>
  <c r="AQ13" i="35" s="1"/>
  <c r="BH106" i="34"/>
  <c r="BI106" i="34" s="1"/>
  <c r="BH105" i="34"/>
  <c r="BI105" i="34" s="1"/>
  <c r="BH104" i="34"/>
  <c r="BI104" i="34" s="1"/>
  <c r="BH102" i="34"/>
  <c r="BI102" i="34" s="1"/>
  <c r="BH100" i="34"/>
  <c r="BI100" i="34" s="1"/>
  <c r="BH98" i="34"/>
  <c r="BI98" i="34" s="1"/>
  <c r="BH96" i="34"/>
  <c r="BI96" i="34" s="1"/>
  <c r="BH94" i="34"/>
  <c r="BI94" i="34" s="1"/>
  <c r="BH92" i="34"/>
  <c r="BI92" i="34" s="1"/>
  <c r="BH90" i="34"/>
  <c r="BI90" i="34" s="1"/>
  <c r="BH111" i="34"/>
  <c r="BI111" i="34" s="1"/>
  <c r="BH110" i="34"/>
  <c r="BI110" i="34" s="1"/>
  <c r="BH108" i="34"/>
  <c r="BI108" i="34" s="1"/>
  <c r="BH103" i="34"/>
  <c r="BI103" i="34" s="1"/>
  <c r="BH101" i="34"/>
  <c r="BI101" i="34" s="1"/>
  <c r="BH99" i="34"/>
  <c r="BI99" i="34" s="1"/>
  <c r="BH97" i="34"/>
  <c r="BI97" i="34" s="1"/>
  <c r="BH95" i="34"/>
  <c r="BI95" i="34" s="1"/>
  <c r="BH93" i="34"/>
  <c r="BI93" i="34" s="1"/>
  <c r="BH84" i="34"/>
  <c r="BI84" i="34" s="1"/>
  <c r="BH107" i="34"/>
  <c r="BI107" i="34" s="1"/>
  <c r="BH83" i="34"/>
  <c r="BI83" i="34" s="1"/>
  <c r="BH81" i="34"/>
  <c r="BI81" i="34" s="1"/>
  <c r="BH79" i="34"/>
  <c r="BI79" i="34" s="1"/>
  <c r="BH77" i="34"/>
  <c r="BI77" i="34" s="1"/>
  <c r="BH75" i="34"/>
  <c r="BI75" i="34" s="1"/>
  <c r="BH73" i="34"/>
  <c r="BI73" i="34" s="1"/>
  <c r="BH71" i="34"/>
  <c r="BI71" i="34" s="1"/>
  <c r="BH69" i="34"/>
  <c r="BI69" i="34" s="1"/>
  <c r="BH67" i="34"/>
  <c r="BI67" i="34" s="1"/>
  <c r="BH65" i="34"/>
  <c r="BI65" i="34" s="1"/>
  <c r="BH63" i="34"/>
  <c r="BI63" i="34" s="1"/>
  <c r="BH61" i="34"/>
  <c r="BI61" i="34" s="1"/>
  <c r="BH59" i="34"/>
  <c r="BI59" i="34" s="1"/>
  <c r="BH57" i="34"/>
  <c r="BI57" i="34" s="1"/>
  <c r="BH55" i="34"/>
  <c r="BI55" i="34" s="1"/>
  <c r="BH53" i="34"/>
  <c r="BI53" i="34" s="1"/>
  <c r="BH51" i="34"/>
  <c r="BI51" i="34" s="1"/>
  <c r="BH49" i="34"/>
  <c r="BI49" i="34" s="1"/>
  <c r="BH47" i="34"/>
  <c r="BI47" i="34" s="1"/>
  <c r="BH45" i="34"/>
  <c r="BI45" i="34" s="1"/>
  <c r="BH43" i="34"/>
  <c r="BI43" i="34" s="1"/>
  <c r="BH41" i="34"/>
  <c r="BI41" i="34" s="1"/>
  <c r="BH39" i="34"/>
  <c r="BI39" i="34" s="1"/>
  <c r="BH37" i="34"/>
  <c r="BI37" i="34" s="1"/>
  <c r="BH109" i="34"/>
  <c r="BI109" i="34" s="1"/>
  <c r="BH91" i="34"/>
  <c r="BI91" i="34" s="1"/>
  <c r="BH88" i="34"/>
  <c r="BI88" i="34" s="1"/>
  <c r="BH86" i="34"/>
  <c r="BI86" i="34" s="1"/>
  <c r="BH56" i="34"/>
  <c r="BI56" i="34" s="1"/>
  <c r="BH48" i="34"/>
  <c r="BI48" i="34" s="1"/>
  <c r="BH36" i="34"/>
  <c r="BI36" i="34" s="1"/>
  <c r="BH34" i="34"/>
  <c r="BI34" i="34" s="1"/>
  <c r="BH32" i="34"/>
  <c r="BI32" i="34" s="1"/>
  <c r="BH27" i="34"/>
  <c r="BI27" i="34" s="1"/>
  <c r="BH89" i="34"/>
  <c r="BI89" i="34" s="1"/>
  <c r="BH80" i="34"/>
  <c r="BI80" i="34" s="1"/>
  <c r="BH72" i="34"/>
  <c r="BI72" i="34" s="1"/>
  <c r="BH54" i="34"/>
  <c r="BI54" i="34" s="1"/>
  <c r="BH42" i="34"/>
  <c r="BI42" i="34" s="1"/>
  <c r="BH28" i="34"/>
  <c r="BI28" i="34" s="1"/>
  <c r="BH68" i="34"/>
  <c r="BI68" i="34" s="1"/>
  <c r="BH52" i="34"/>
  <c r="BI52" i="34" s="1"/>
  <c r="BH38" i="34"/>
  <c r="BI38" i="34" s="1"/>
  <c r="BH29" i="34"/>
  <c r="BI29" i="34" s="1"/>
  <c r="BH21" i="34"/>
  <c r="BI21" i="34" s="1"/>
  <c r="BH13" i="34"/>
  <c r="BI13" i="34" s="1"/>
  <c r="BH87" i="34"/>
  <c r="BI87" i="34" s="1"/>
  <c r="BH85" i="34"/>
  <c r="BI85" i="34" s="1"/>
  <c r="BH82" i="34"/>
  <c r="BI82" i="34" s="1"/>
  <c r="BH74" i="34"/>
  <c r="BI74" i="34" s="1"/>
  <c r="BH66" i="34"/>
  <c r="BI66" i="34" s="1"/>
  <c r="BH46" i="34"/>
  <c r="BI46" i="34" s="1"/>
  <c r="BH30" i="34"/>
  <c r="BI30" i="34" s="1"/>
  <c r="BH22" i="34"/>
  <c r="BI22" i="34" s="1"/>
  <c r="BH64" i="34"/>
  <c r="BI64" i="34" s="1"/>
  <c r="BH40" i="34"/>
  <c r="BI40" i="34" s="1"/>
  <c r="BH35" i="34"/>
  <c r="BI35" i="34" s="1"/>
  <c r="BH33" i="34"/>
  <c r="BI33" i="34" s="1"/>
  <c r="BH31" i="34"/>
  <c r="BI31" i="34" s="1"/>
  <c r="BH60" i="34"/>
  <c r="BI60" i="34" s="1"/>
  <c r="BH44" i="34"/>
  <c r="BI44" i="34" s="1"/>
  <c r="BH17" i="34"/>
  <c r="BI17" i="34" s="1"/>
  <c r="BH7" i="34"/>
  <c r="BI7" i="34" s="1"/>
  <c r="BH58" i="34"/>
  <c r="BI58" i="34" s="1"/>
  <c r="BH15" i="34"/>
  <c r="BI15" i="34" s="1"/>
  <c r="BH8" i="34"/>
  <c r="BI8" i="34" s="1"/>
  <c r="BH5" i="34"/>
  <c r="BI5" i="34" s="1"/>
  <c r="BH78" i="34"/>
  <c r="BI78" i="34" s="1"/>
  <c r="BH70" i="34"/>
  <c r="BI70" i="34" s="1"/>
  <c r="BH50" i="34"/>
  <c r="BI50" i="34" s="1"/>
  <c r="BH20" i="34"/>
  <c r="BI20" i="34" s="1"/>
  <c r="BH9" i="34"/>
  <c r="BI9" i="34" s="1"/>
  <c r="BH24" i="34"/>
  <c r="BI24" i="34" s="1"/>
  <c r="BH18" i="34"/>
  <c r="BI18" i="34" s="1"/>
  <c r="BH16" i="34"/>
  <c r="BI16" i="34" s="1"/>
  <c r="BH10" i="34"/>
  <c r="BI10" i="34" s="1"/>
  <c r="BH23" i="34"/>
  <c r="BI23" i="34" s="1"/>
  <c r="BH11" i="34"/>
  <c r="BI11" i="34" s="1"/>
  <c r="BH14" i="34"/>
  <c r="BI14" i="34" s="1"/>
  <c r="BH62" i="34"/>
  <c r="BI62" i="34" s="1"/>
  <c r="BH25" i="34"/>
  <c r="BI25" i="34" s="1"/>
  <c r="BH12" i="34"/>
  <c r="BI12" i="34" s="1"/>
  <c r="BH76" i="34"/>
  <c r="BI76" i="34" s="1"/>
  <c r="BH26" i="34"/>
  <c r="BI26" i="34" s="1"/>
  <c r="BH19" i="34"/>
  <c r="BI19" i="34" s="1"/>
  <c r="BH6" i="34"/>
  <c r="BI6" i="34" s="1"/>
  <c r="AQ3" i="33"/>
  <c r="BH106" i="33"/>
  <c r="BI106" i="33" s="1"/>
  <c r="BH105" i="33"/>
  <c r="BI105" i="33" s="1"/>
  <c r="BH111" i="33"/>
  <c r="BI111" i="33" s="1"/>
  <c r="BH107" i="33"/>
  <c r="BI107" i="33" s="1"/>
  <c r="BH110" i="33"/>
  <c r="BI110" i="33" s="1"/>
  <c r="BH88" i="33"/>
  <c r="BH95" i="33"/>
  <c r="BH94" i="33"/>
  <c r="BH91" i="33"/>
  <c r="BH101" i="33"/>
  <c r="BI101" i="33" s="1"/>
  <c r="BH100" i="33"/>
  <c r="BH86" i="33"/>
  <c r="BH82" i="33"/>
  <c r="BH80" i="33"/>
  <c r="BH78" i="33"/>
  <c r="BH104" i="33"/>
  <c r="BI104" i="33" s="1"/>
  <c r="BH99" i="33"/>
  <c r="BH98" i="33"/>
  <c r="BH87" i="33"/>
  <c r="BH109" i="33"/>
  <c r="BI109" i="33" s="1"/>
  <c r="BH90" i="33"/>
  <c r="BH89" i="33"/>
  <c r="BH81" i="33"/>
  <c r="BH76" i="33"/>
  <c r="BH68" i="33"/>
  <c r="BH65" i="33"/>
  <c r="BH63" i="33"/>
  <c r="BH71" i="33"/>
  <c r="BH92" i="33"/>
  <c r="BH83" i="33"/>
  <c r="BH74" i="33"/>
  <c r="BH102" i="33"/>
  <c r="BI102" i="33" s="1"/>
  <c r="BH96" i="33"/>
  <c r="BH69" i="33"/>
  <c r="BH93" i="33"/>
  <c r="BH77" i="33"/>
  <c r="BH72" i="33"/>
  <c r="BH108" i="33"/>
  <c r="BI108" i="33" s="1"/>
  <c r="BH103" i="33"/>
  <c r="BI103" i="33" s="1"/>
  <c r="BH97" i="33"/>
  <c r="BH75" i="33"/>
  <c r="BH67" i="33"/>
  <c r="BH85" i="33"/>
  <c r="BH84" i="33"/>
  <c r="BH79" i="33"/>
  <c r="BH70" i="33"/>
  <c r="BH59" i="33"/>
  <c r="BH51" i="33"/>
  <c r="BH50" i="33"/>
  <c r="BH48" i="33"/>
  <c r="BH46" i="33"/>
  <c r="BH44" i="33"/>
  <c r="BH42" i="33"/>
  <c r="BH40" i="33"/>
  <c r="BH38" i="33"/>
  <c r="BH36" i="33"/>
  <c r="BH34" i="33"/>
  <c r="BH32" i="33"/>
  <c r="BH54" i="33"/>
  <c r="BH28" i="33"/>
  <c r="BH62" i="33"/>
  <c r="BH57" i="33"/>
  <c r="BH60" i="33"/>
  <c r="BH52" i="33"/>
  <c r="BH64" i="33"/>
  <c r="BH55" i="33"/>
  <c r="BH49" i="33"/>
  <c r="BH47" i="33"/>
  <c r="BH45" i="33"/>
  <c r="BH58" i="33"/>
  <c r="BH66" i="33"/>
  <c r="BH53" i="33"/>
  <c r="BH20" i="33"/>
  <c r="BH12" i="33"/>
  <c r="BH30" i="33"/>
  <c r="BH24" i="33"/>
  <c r="BH21" i="33"/>
  <c r="BH13" i="33"/>
  <c r="BH29" i="33"/>
  <c r="BH22" i="33"/>
  <c r="BH14" i="33"/>
  <c r="BH6" i="33"/>
  <c r="BH35" i="33"/>
  <c r="BH33" i="33"/>
  <c r="BH26" i="33"/>
  <c r="BH15" i="33"/>
  <c r="BH7" i="33"/>
  <c r="BH43" i="33"/>
  <c r="BH19" i="33"/>
  <c r="BH11" i="33"/>
  <c r="BH37" i="33"/>
  <c r="BH31" i="33"/>
  <c r="BH25" i="33"/>
  <c r="BH23" i="33"/>
  <c r="BH16" i="33"/>
  <c r="BH8" i="33"/>
  <c r="BH5" i="33"/>
  <c r="BH61" i="33"/>
  <c r="BH39" i="33"/>
  <c r="BH17" i="33"/>
  <c r="BH9" i="33"/>
  <c r="BH73" i="33"/>
  <c r="BH56" i="33"/>
  <c r="BH41" i="33"/>
  <c r="BH27" i="33"/>
  <c r="BH18" i="33"/>
  <c r="BH10" i="33"/>
  <c r="BH106" i="32"/>
  <c r="BI106" i="32" s="1"/>
  <c r="BH105" i="32"/>
  <c r="BI105" i="32" s="1"/>
  <c r="BH104" i="32"/>
  <c r="BI104" i="32" s="1"/>
  <c r="BH102" i="32"/>
  <c r="BI102" i="32" s="1"/>
  <c r="BH100" i="32"/>
  <c r="BI100" i="32" s="1"/>
  <c r="BH98" i="32"/>
  <c r="BH96" i="32"/>
  <c r="BH94" i="32"/>
  <c r="BH92" i="32"/>
  <c r="BH90" i="32"/>
  <c r="BH111" i="32"/>
  <c r="BI111" i="32" s="1"/>
  <c r="BH110" i="32"/>
  <c r="BI110" i="32" s="1"/>
  <c r="BH109" i="32"/>
  <c r="BI109" i="32" s="1"/>
  <c r="BH108" i="32"/>
  <c r="BI108" i="32" s="1"/>
  <c r="BH103" i="32"/>
  <c r="BI103" i="32" s="1"/>
  <c r="BH101" i="32"/>
  <c r="BI101" i="32" s="1"/>
  <c r="BH99" i="32"/>
  <c r="BI99" i="32" s="1"/>
  <c r="BH97" i="32"/>
  <c r="BH95" i="32"/>
  <c r="BH93" i="32"/>
  <c r="BH91" i="32"/>
  <c r="BH89" i="32"/>
  <c r="BH88" i="32"/>
  <c r="BH87" i="32"/>
  <c r="BH82" i="32"/>
  <c r="BH80" i="32"/>
  <c r="BH78" i="32"/>
  <c r="BH76" i="32"/>
  <c r="BH86" i="32"/>
  <c r="BH85" i="32"/>
  <c r="BH107" i="32"/>
  <c r="BI107" i="32" s="1"/>
  <c r="BH84" i="32"/>
  <c r="BH79" i="32"/>
  <c r="BH77" i="32"/>
  <c r="BH75" i="32"/>
  <c r="BH68" i="32"/>
  <c r="BH81" i="32"/>
  <c r="BH71" i="32"/>
  <c r="BH64" i="32"/>
  <c r="BH62" i="32"/>
  <c r="BH60" i="32"/>
  <c r="BH58" i="32"/>
  <c r="BH74" i="32"/>
  <c r="BH66" i="32"/>
  <c r="BH83" i="32"/>
  <c r="BH73" i="32"/>
  <c r="BH69" i="32"/>
  <c r="BH56" i="32"/>
  <c r="BH48" i="32"/>
  <c r="BH45" i="32"/>
  <c r="BH63" i="32"/>
  <c r="BH55" i="32"/>
  <c r="BH51" i="32"/>
  <c r="BH26" i="32"/>
  <c r="BH70" i="32"/>
  <c r="BH65" i="32"/>
  <c r="BH54" i="32"/>
  <c r="BH49" i="32"/>
  <c r="BH44" i="32"/>
  <c r="BH42" i="32"/>
  <c r="BH40" i="32"/>
  <c r="BH52" i="32"/>
  <c r="BH30" i="32"/>
  <c r="BH25" i="32"/>
  <c r="BH17" i="32"/>
  <c r="BH9" i="32"/>
  <c r="BH72" i="32"/>
  <c r="BH47" i="32"/>
  <c r="BH43" i="32"/>
  <c r="BH36" i="32"/>
  <c r="BH34" i="32"/>
  <c r="BH28" i="32"/>
  <c r="BH18" i="32"/>
  <c r="BH10" i="32"/>
  <c r="BH61" i="32"/>
  <c r="BH57" i="32"/>
  <c r="BH41" i="32"/>
  <c r="BH38" i="32"/>
  <c r="BH37" i="32"/>
  <c r="BH35" i="32"/>
  <c r="BH33" i="32"/>
  <c r="BH32" i="32"/>
  <c r="BH19" i="32"/>
  <c r="BH11" i="32"/>
  <c r="BH31" i="32"/>
  <c r="BH29" i="32"/>
  <c r="BH20" i="32"/>
  <c r="BH12" i="32"/>
  <c r="BH46" i="32"/>
  <c r="BH21" i="32"/>
  <c r="BH13" i="32"/>
  <c r="BH59" i="32"/>
  <c r="BH53" i="32"/>
  <c r="BH67" i="32"/>
  <c r="BH39" i="32"/>
  <c r="BH27" i="32"/>
  <c r="BH22" i="32"/>
  <c r="BH14" i="32"/>
  <c r="BH6" i="32"/>
  <c r="BH16" i="32"/>
  <c r="BH15" i="32"/>
  <c r="BH7" i="32"/>
  <c r="BH24" i="32"/>
  <c r="BH50" i="32"/>
  <c r="BH23" i="32"/>
  <c r="BH8" i="32"/>
  <c r="BH5" i="32"/>
  <c r="AP98" i="31"/>
  <c r="AQ98" i="31" s="1"/>
  <c r="AP96" i="31"/>
  <c r="AQ96" i="31" s="1"/>
  <c r="AP94" i="31"/>
  <c r="AQ94" i="31" s="1"/>
  <c r="AP92" i="31"/>
  <c r="AQ92" i="31" s="1"/>
  <c r="AP90" i="31"/>
  <c r="AQ90" i="31" s="1"/>
  <c r="AP91" i="31"/>
  <c r="AQ91" i="31" s="1"/>
  <c r="AP97" i="31"/>
  <c r="AQ97" i="31" s="1"/>
  <c r="AP93" i="31"/>
  <c r="AQ93" i="31" s="1"/>
  <c r="AP95" i="31"/>
  <c r="AQ95" i="31" s="1"/>
  <c r="AP88" i="31"/>
  <c r="AQ88" i="31" s="1"/>
  <c r="AP87" i="31"/>
  <c r="AQ87" i="31" s="1"/>
  <c r="AP82" i="31"/>
  <c r="AQ82" i="31" s="1"/>
  <c r="AP80" i="31"/>
  <c r="AQ80" i="31" s="1"/>
  <c r="AP78" i="31"/>
  <c r="AQ78" i="31" s="1"/>
  <c r="AP76" i="31"/>
  <c r="AQ76" i="31" s="1"/>
  <c r="AP74" i="31"/>
  <c r="AQ74" i="31" s="1"/>
  <c r="AP72" i="31"/>
  <c r="AQ72" i="31" s="1"/>
  <c r="AP70" i="31"/>
  <c r="AQ70" i="31" s="1"/>
  <c r="AP68" i="31"/>
  <c r="AQ68" i="31" s="1"/>
  <c r="AP66" i="31"/>
  <c r="AQ66" i="31" s="1"/>
  <c r="AP64" i="31"/>
  <c r="AQ64" i="31" s="1"/>
  <c r="AP62" i="31"/>
  <c r="AQ62" i="31" s="1"/>
  <c r="AP60" i="31"/>
  <c r="AQ60" i="31" s="1"/>
  <c r="AP58" i="31"/>
  <c r="AQ58" i="31" s="1"/>
  <c r="AP56" i="31"/>
  <c r="AQ56" i="31" s="1"/>
  <c r="AP54" i="31"/>
  <c r="AQ54" i="31" s="1"/>
  <c r="AP83" i="31"/>
  <c r="AQ83" i="31" s="1"/>
  <c r="AP89" i="31"/>
  <c r="AQ89" i="31" s="1"/>
  <c r="AP86" i="31"/>
  <c r="AQ86" i="31" s="1"/>
  <c r="AP84" i="31"/>
  <c r="AQ84" i="31" s="1"/>
  <c r="AP81" i="31"/>
  <c r="AQ81" i="31" s="1"/>
  <c r="AP65" i="31"/>
  <c r="AQ65" i="31" s="1"/>
  <c r="AP52" i="31"/>
  <c r="AQ52" i="31" s="1"/>
  <c r="AP50" i="31"/>
  <c r="AQ50" i="31" s="1"/>
  <c r="AP48" i="31"/>
  <c r="AQ48" i="31" s="1"/>
  <c r="AP46" i="31"/>
  <c r="AQ46" i="31" s="1"/>
  <c r="AP44" i="31"/>
  <c r="AQ44" i="31" s="1"/>
  <c r="AP75" i="31"/>
  <c r="AQ75" i="31" s="1"/>
  <c r="AP59" i="31"/>
  <c r="AQ59" i="31" s="1"/>
  <c r="AP51" i="31"/>
  <c r="AQ51" i="31" s="1"/>
  <c r="AP49" i="31"/>
  <c r="AQ49" i="31" s="1"/>
  <c r="AP47" i="31"/>
  <c r="AQ47" i="31" s="1"/>
  <c r="AP45" i="31"/>
  <c r="AQ45" i="31" s="1"/>
  <c r="AP69" i="31"/>
  <c r="AQ69" i="31" s="1"/>
  <c r="AP53" i="31"/>
  <c r="AQ53" i="31" s="1"/>
  <c r="AP79" i="31"/>
  <c r="AQ79" i="31" s="1"/>
  <c r="AP63" i="31"/>
  <c r="AQ63" i="31" s="1"/>
  <c r="AP42" i="31"/>
  <c r="AQ42" i="31" s="1"/>
  <c r="AP40" i="31"/>
  <c r="AQ40" i="31" s="1"/>
  <c r="AP38" i="31"/>
  <c r="AQ38" i="31" s="1"/>
  <c r="AP36" i="31"/>
  <c r="AQ36" i="31" s="1"/>
  <c r="AP34" i="31"/>
  <c r="AQ34" i="31" s="1"/>
  <c r="AP32" i="31"/>
  <c r="AQ32" i="31" s="1"/>
  <c r="AP24" i="31"/>
  <c r="AQ24" i="31" s="1"/>
  <c r="AP16" i="31"/>
  <c r="AQ16" i="31" s="1"/>
  <c r="AP8" i="31"/>
  <c r="AQ8" i="31" s="1"/>
  <c r="AP73" i="31"/>
  <c r="AQ73" i="31" s="1"/>
  <c r="AP85" i="31"/>
  <c r="AQ85" i="31" s="1"/>
  <c r="AP67" i="31"/>
  <c r="AQ67" i="31" s="1"/>
  <c r="AP77" i="31"/>
  <c r="AQ77" i="31" s="1"/>
  <c r="AP61" i="31"/>
  <c r="AQ61" i="31" s="1"/>
  <c r="AP33" i="31"/>
  <c r="AQ33" i="31" s="1"/>
  <c r="AP31" i="31"/>
  <c r="AQ31" i="31" s="1"/>
  <c r="AP21" i="31"/>
  <c r="AQ21" i="31" s="1"/>
  <c r="AP14" i="31"/>
  <c r="AQ14" i="31" s="1"/>
  <c r="AP11" i="31"/>
  <c r="AQ11" i="31" s="1"/>
  <c r="AP6" i="31"/>
  <c r="AQ6" i="31" s="1"/>
  <c r="AP9" i="31"/>
  <c r="AQ9" i="31" s="1"/>
  <c r="AP39" i="31"/>
  <c r="AQ39" i="31" s="1"/>
  <c r="AP57" i="31"/>
  <c r="AQ57" i="31" s="1"/>
  <c r="AP29" i="31"/>
  <c r="AQ29" i="31" s="1"/>
  <c r="AP22" i="31"/>
  <c r="AQ22" i="31" s="1"/>
  <c r="AP19" i="31"/>
  <c r="AQ19" i="31" s="1"/>
  <c r="AP12" i="31"/>
  <c r="AQ12" i="31" s="1"/>
  <c r="AP7" i="31"/>
  <c r="AQ7" i="31" s="1"/>
  <c r="AP17" i="31"/>
  <c r="AQ17" i="31" s="1"/>
  <c r="AP43" i="31"/>
  <c r="AQ43" i="31" s="1"/>
  <c r="AP41" i="31"/>
  <c r="AQ41" i="31" s="1"/>
  <c r="AP30" i="31"/>
  <c r="AQ30" i="31" s="1"/>
  <c r="AP27" i="31"/>
  <c r="AQ27" i="31" s="1"/>
  <c r="AP20" i="31"/>
  <c r="AQ20" i="31" s="1"/>
  <c r="AP15" i="31"/>
  <c r="AQ15" i="31" s="1"/>
  <c r="AP71" i="31"/>
  <c r="AQ71" i="31" s="1"/>
  <c r="AP28" i="31"/>
  <c r="AQ28" i="31" s="1"/>
  <c r="AP23" i="31"/>
  <c r="AQ23" i="31" s="1"/>
  <c r="AP13" i="31"/>
  <c r="AQ13" i="31" s="1"/>
  <c r="AP55" i="31"/>
  <c r="AQ55" i="31" s="1"/>
  <c r="AP37" i="31"/>
  <c r="AQ37" i="31" s="1"/>
  <c r="AP26" i="31"/>
  <c r="AQ26" i="31" s="1"/>
  <c r="AP10" i="31"/>
  <c r="AQ10" i="31" s="1"/>
  <c r="AP25" i="31"/>
  <c r="AQ25" i="31" s="1"/>
  <c r="AP35" i="31"/>
  <c r="AQ35" i="31" s="1"/>
  <c r="AP18" i="31"/>
  <c r="AQ18" i="31" s="1"/>
  <c r="AP5" i="31"/>
  <c r="AQ5" i="31" s="1"/>
  <c r="BD103" i="31"/>
  <c r="BF103" i="32" s="1"/>
  <c r="BD101" i="31"/>
  <c r="BF101" i="32" s="1"/>
  <c r="BD99" i="31"/>
  <c r="BF99" i="32" s="1"/>
  <c r="BD97" i="31"/>
  <c r="BF97" i="32" s="1"/>
  <c r="BD104" i="31"/>
  <c r="BF104" i="32" s="1"/>
  <c r="BD102" i="31"/>
  <c r="BF102" i="32" s="1"/>
  <c r="BD100" i="31"/>
  <c r="BF100" i="32" s="1"/>
  <c r="BD98" i="31"/>
  <c r="BF98" i="32" s="1"/>
  <c r="BD96" i="31"/>
  <c r="BF96" i="32" s="1"/>
  <c r="BD94" i="31"/>
  <c r="BF94" i="32" s="1"/>
  <c r="BD92" i="31"/>
  <c r="BF92" i="32" s="1"/>
  <c r="BD90" i="31"/>
  <c r="BF90" i="32" s="1"/>
  <c r="BD88" i="31"/>
  <c r="BF88" i="32" s="1"/>
  <c r="BD86" i="31"/>
  <c r="BF86" i="32" s="1"/>
  <c r="BD84" i="31"/>
  <c r="BF84" i="32" s="1"/>
  <c r="BD95" i="31"/>
  <c r="BF95" i="32" s="1"/>
  <c r="BD85" i="31"/>
  <c r="BF85" i="32" s="1"/>
  <c r="BD91" i="31"/>
  <c r="BF91" i="32" s="1"/>
  <c r="BD83" i="31"/>
  <c r="BF83" i="32" s="1"/>
  <c r="BD81" i="31"/>
  <c r="BF81" i="32" s="1"/>
  <c r="BD79" i="31"/>
  <c r="BF79" i="32" s="1"/>
  <c r="BD77" i="31"/>
  <c r="BF77" i="32" s="1"/>
  <c r="BD75" i="31"/>
  <c r="BF75" i="32" s="1"/>
  <c r="BD73" i="31"/>
  <c r="BF73" i="32" s="1"/>
  <c r="BD71" i="31"/>
  <c r="BF71" i="32" s="1"/>
  <c r="BD69" i="31"/>
  <c r="BF69" i="32" s="1"/>
  <c r="BD67" i="31"/>
  <c r="BF67" i="32" s="1"/>
  <c r="BD65" i="31"/>
  <c r="BF65" i="32" s="1"/>
  <c r="BD63" i="31"/>
  <c r="BF63" i="32" s="1"/>
  <c r="BD61" i="31"/>
  <c r="BF61" i="32" s="1"/>
  <c r="BD59" i="31"/>
  <c r="BF59" i="32" s="1"/>
  <c r="BD57" i="31"/>
  <c r="BF57" i="32" s="1"/>
  <c r="BD55" i="31"/>
  <c r="BF55" i="32" s="1"/>
  <c r="BD53" i="31"/>
  <c r="BF53" i="32" s="1"/>
  <c r="BD51" i="31"/>
  <c r="BF51" i="32" s="1"/>
  <c r="BD49" i="31"/>
  <c r="BF49" i="32" s="1"/>
  <c r="BD47" i="31"/>
  <c r="BF47" i="32" s="1"/>
  <c r="BD45" i="31"/>
  <c r="BF45" i="32" s="1"/>
  <c r="BD43" i="31"/>
  <c r="BF43" i="32" s="1"/>
  <c r="BD87" i="31"/>
  <c r="BF87" i="32" s="1"/>
  <c r="BD89" i="31"/>
  <c r="BF89" i="32" s="1"/>
  <c r="BD76" i="31"/>
  <c r="BF76" i="32" s="1"/>
  <c r="BD60" i="31"/>
  <c r="BF60" i="32" s="1"/>
  <c r="BD70" i="31"/>
  <c r="BF70" i="32" s="1"/>
  <c r="BD54" i="31"/>
  <c r="BF54" i="32" s="1"/>
  <c r="BD80" i="31"/>
  <c r="BF80" i="32" s="1"/>
  <c r="BD64" i="31"/>
  <c r="BF64" i="32" s="1"/>
  <c r="BD74" i="31"/>
  <c r="BF74" i="32" s="1"/>
  <c r="BD58" i="31"/>
  <c r="BF58" i="32" s="1"/>
  <c r="BD24" i="31"/>
  <c r="BF24" i="32" s="1"/>
  <c r="BD16" i="31"/>
  <c r="BF16" i="32" s="1"/>
  <c r="BD8" i="31"/>
  <c r="BF8" i="32" s="1"/>
  <c r="BD5" i="31"/>
  <c r="BF5" i="32" s="1"/>
  <c r="BD93" i="31"/>
  <c r="BF93" i="32" s="1"/>
  <c r="BD68" i="31"/>
  <c r="BF68" i="32" s="1"/>
  <c r="BD78" i="31"/>
  <c r="BF78" i="32" s="1"/>
  <c r="BD72" i="31"/>
  <c r="BF72" i="32" s="1"/>
  <c r="BD56" i="31"/>
  <c r="BF56" i="32" s="1"/>
  <c r="BD46" i="31"/>
  <c r="BF46" i="32" s="1"/>
  <c r="BD21" i="31"/>
  <c r="BF21" i="32" s="1"/>
  <c r="BD14" i="31"/>
  <c r="BF14" i="32" s="1"/>
  <c r="BD11" i="31"/>
  <c r="BF11" i="32" s="1"/>
  <c r="BD35" i="31"/>
  <c r="BF35" i="32" s="1"/>
  <c r="BD34" i="31"/>
  <c r="BF34" i="32" s="1"/>
  <c r="BD50" i="31"/>
  <c r="BF50" i="32" s="1"/>
  <c r="BD31" i="31"/>
  <c r="BF31" i="32" s="1"/>
  <c r="BD62" i="31"/>
  <c r="BF62" i="32" s="1"/>
  <c r="BD36" i="31"/>
  <c r="BF36" i="32" s="1"/>
  <c r="BD29" i="31"/>
  <c r="BF29" i="32" s="1"/>
  <c r="BD22" i="31"/>
  <c r="BF22" i="32" s="1"/>
  <c r="BD19" i="31"/>
  <c r="BF19" i="32" s="1"/>
  <c r="BD12" i="31"/>
  <c r="BF12" i="32" s="1"/>
  <c r="BD9" i="31"/>
  <c r="BF9" i="32" s="1"/>
  <c r="BD37" i="31"/>
  <c r="BF37" i="32" s="1"/>
  <c r="BD44" i="31"/>
  <c r="BF44" i="32" s="1"/>
  <c r="BD38" i="31"/>
  <c r="BF38" i="32" s="1"/>
  <c r="BD33" i="31"/>
  <c r="BF33" i="32" s="1"/>
  <c r="BD30" i="31"/>
  <c r="BF30" i="32" s="1"/>
  <c r="BD27" i="31"/>
  <c r="BF27" i="32" s="1"/>
  <c r="BD20" i="31"/>
  <c r="BF20" i="32" s="1"/>
  <c r="BD17" i="31"/>
  <c r="BF17" i="32" s="1"/>
  <c r="BD82" i="31"/>
  <c r="BF82" i="32" s="1"/>
  <c r="BD66" i="31"/>
  <c r="BF66" i="32" s="1"/>
  <c r="BD42" i="31"/>
  <c r="BF42" i="32" s="1"/>
  <c r="BD40" i="31"/>
  <c r="BF40" i="32" s="1"/>
  <c r="BD32" i="31"/>
  <c r="BF32" i="32" s="1"/>
  <c r="BD28" i="31"/>
  <c r="BF28" i="32" s="1"/>
  <c r="BD25" i="31"/>
  <c r="BF25" i="32" s="1"/>
  <c r="BD13" i="31"/>
  <c r="BF13" i="32" s="1"/>
  <c r="BD41" i="31"/>
  <c r="BF41" i="32" s="1"/>
  <c r="BD26" i="31"/>
  <c r="BF26" i="32" s="1"/>
  <c r="BD23" i="31"/>
  <c r="BF23" i="32" s="1"/>
  <c r="BD10" i="31"/>
  <c r="BF10" i="32" s="1"/>
  <c r="BD6" i="31"/>
  <c r="BF6" i="32" s="1"/>
  <c r="BD39" i="31"/>
  <c r="BF39" i="32" s="1"/>
  <c r="BD7" i="31"/>
  <c r="BF7" i="32" s="1"/>
  <c r="BD52" i="31"/>
  <c r="BF52" i="32" s="1"/>
  <c r="BD48" i="31"/>
  <c r="BF48" i="32" s="1"/>
  <c r="BD18" i="31"/>
  <c r="BF18" i="32" s="1"/>
  <c r="BD15" i="31"/>
  <c r="BF15" i="32" s="1"/>
  <c r="BD103" i="30"/>
  <c r="BF103" i="31" s="1"/>
  <c r="BD101" i="30"/>
  <c r="BF101" i="31" s="1"/>
  <c r="BD99" i="30"/>
  <c r="BF99" i="31" s="1"/>
  <c r="BD97" i="30"/>
  <c r="BF97" i="31" s="1"/>
  <c r="BD95" i="30"/>
  <c r="BF95" i="31" s="1"/>
  <c r="BD93" i="30"/>
  <c r="BF93" i="31" s="1"/>
  <c r="BD91" i="30"/>
  <c r="BF91" i="31" s="1"/>
  <c r="BD89" i="30"/>
  <c r="BF89" i="31" s="1"/>
  <c r="BD87" i="30"/>
  <c r="BF87" i="31" s="1"/>
  <c r="BD85" i="30"/>
  <c r="BF85" i="31" s="1"/>
  <c r="BD83" i="30"/>
  <c r="BF83" i="31" s="1"/>
  <c r="BD81" i="30"/>
  <c r="BF81" i="31" s="1"/>
  <c r="BD79" i="30"/>
  <c r="BF79" i="31" s="1"/>
  <c r="BD77" i="30"/>
  <c r="BF77" i="31" s="1"/>
  <c r="BD75" i="30"/>
  <c r="BF75" i="31" s="1"/>
  <c r="BD98" i="30"/>
  <c r="BF98" i="31" s="1"/>
  <c r="BD92" i="30"/>
  <c r="BF92" i="31" s="1"/>
  <c r="BD78" i="30"/>
  <c r="BF78" i="31" s="1"/>
  <c r="BD73" i="30"/>
  <c r="BF73" i="31" s="1"/>
  <c r="BD71" i="30"/>
  <c r="BF71" i="31" s="1"/>
  <c r="BD69" i="30"/>
  <c r="BF69" i="31" s="1"/>
  <c r="BD67" i="30"/>
  <c r="BF67" i="31" s="1"/>
  <c r="BD65" i="30"/>
  <c r="BF65" i="31" s="1"/>
  <c r="BD63" i="30"/>
  <c r="BF63" i="31" s="1"/>
  <c r="BD61" i="30"/>
  <c r="BF61" i="31" s="1"/>
  <c r="BD59" i="30"/>
  <c r="BF59" i="31" s="1"/>
  <c r="BD102" i="30"/>
  <c r="BF102" i="31" s="1"/>
  <c r="BD90" i="30"/>
  <c r="BF90" i="31" s="1"/>
  <c r="BD84" i="30"/>
  <c r="BF84" i="31" s="1"/>
  <c r="BD100" i="30"/>
  <c r="BF100" i="31" s="1"/>
  <c r="BD94" i="30"/>
  <c r="BF94" i="31" s="1"/>
  <c r="BD88" i="30"/>
  <c r="BF88" i="31" s="1"/>
  <c r="BD104" i="30"/>
  <c r="BF104" i="31" s="1"/>
  <c r="BD96" i="30"/>
  <c r="BF96" i="31" s="1"/>
  <c r="BD80" i="30"/>
  <c r="BF80" i="31" s="1"/>
  <c r="BD72" i="30"/>
  <c r="BF72" i="31" s="1"/>
  <c r="BD82" i="30"/>
  <c r="BF82" i="31" s="1"/>
  <c r="BD70" i="30"/>
  <c r="BF70" i="31" s="1"/>
  <c r="BD68" i="30"/>
  <c r="BF68" i="31" s="1"/>
  <c r="BD66" i="30"/>
  <c r="BF66" i="31" s="1"/>
  <c r="BD86" i="30"/>
  <c r="BF86" i="31" s="1"/>
  <c r="BD64" i="30"/>
  <c r="BF64" i="31" s="1"/>
  <c r="BD57" i="30"/>
  <c r="BF57" i="31" s="1"/>
  <c r="BD55" i="30"/>
  <c r="BF55" i="31" s="1"/>
  <c r="BD53" i="30"/>
  <c r="BF53" i="31" s="1"/>
  <c r="BD51" i="30"/>
  <c r="BF51" i="31" s="1"/>
  <c r="BD49" i="30"/>
  <c r="BF49" i="31" s="1"/>
  <c r="BD47" i="30"/>
  <c r="BF47" i="31" s="1"/>
  <c r="BD60" i="30"/>
  <c r="BF60" i="31" s="1"/>
  <c r="BD58" i="30"/>
  <c r="BF58" i="31" s="1"/>
  <c r="BD37" i="30"/>
  <c r="BF37" i="31" s="1"/>
  <c r="BD50" i="30"/>
  <c r="BF50" i="31" s="1"/>
  <c r="BD43" i="30"/>
  <c r="BF43" i="31" s="1"/>
  <c r="BD74" i="30"/>
  <c r="BF74" i="31" s="1"/>
  <c r="BD52" i="30"/>
  <c r="BF52" i="31" s="1"/>
  <c r="BD39" i="30"/>
  <c r="BF39" i="31" s="1"/>
  <c r="BD45" i="30"/>
  <c r="BF45" i="31" s="1"/>
  <c r="BD42" i="30"/>
  <c r="BF42" i="31" s="1"/>
  <c r="BD76" i="30"/>
  <c r="BF76" i="31" s="1"/>
  <c r="BD62" i="30"/>
  <c r="BF62" i="31" s="1"/>
  <c r="BD41" i="30"/>
  <c r="BF41" i="31" s="1"/>
  <c r="BD38" i="30"/>
  <c r="BF38" i="31" s="1"/>
  <c r="BD46" i="30"/>
  <c r="BF46" i="31" s="1"/>
  <c r="BD24" i="30"/>
  <c r="BF24" i="31" s="1"/>
  <c r="BD23" i="30"/>
  <c r="BF23" i="31" s="1"/>
  <c r="BD18" i="30"/>
  <c r="BF18" i="31" s="1"/>
  <c r="BD14" i="30"/>
  <c r="BF14" i="31" s="1"/>
  <c r="BD17" i="30"/>
  <c r="BF17" i="31" s="1"/>
  <c r="BD54" i="30"/>
  <c r="BF54" i="31" s="1"/>
  <c r="BD56" i="30"/>
  <c r="BF56" i="31" s="1"/>
  <c r="BD22" i="30"/>
  <c r="BF22" i="31" s="1"/>
  <c r="BD21" i="30"/>
  <c r="BF21" i="31" s="1"/>
  <c r="BD35" i="30"/>
  <c r="BF35" i="31" s="1"/>
  <c r="BD34" i="30"/>
  <c r="BF34" i="31" s="1"/>
  <c r="BD40" i="30"/>
  <c r="BF40" i="31" s="1"/>
  <c r="BD13" i="30"/>
  <c r="BF13" i="31" s="1"/>
  <c r="BD10" i="30"/>
  <c r="BF10" i="31" s="1"/>
  <c r="BD44" i="30"/>
  <c r="BF44" i="31" s="1"/>
  <c r="BD20" i="30"/>
  <c r="BF20" i="31" s="1"/>
  <c r="BD36" i="30"/>
  <c r="BF36" i="31" s="1"/>
  <c r="BD19" i="30"/>
  <c r="BF19" i="31" s="1"/>
  <c r="BD15" i="30"/>
  <c r="BF15" i="31" s="1"/>
  <c r="BD48" i="30"/>
  <c r="BF48" i="31" s="1"/>
  <c r="BD16" i="30"/>
  <c r="BF16" i="31" s="1"/>
  <c r="BD9" i="30"/>
  <c r="BF9" i="31" s="1"/>
  <c r="BD33" i="30"/>
  <c r="BF33" i="31" s="1"/>
  <c r="BD12" i="30"/>
  <c r="BF12" i="31" s="1"/>
  <c r="BD6" i="30"/>
  <c r="BF6" i="31" s="1"/>
  <c r="BD28" i="30"/>
  <c r="BF28" i="31" s="1"/>
  <c r="BD27" i="30"/>
  <c r="BF27" i="31" s="1"/>
  <c r="BD7" i="30"/>
  <c r="BF7" i="31" s="1"/>
  <c r="BD11" i="30"/>
  <c r="BF11" i="31" s="1"/>
  <c r="BD26" i="30"/>
  <c r="BF26" i="31" s="1"/>
  <c r="BD25" i="30"/>
  <c r="BF25" i="31" s="1"/>
  <c r="BD8" i="30"/>
  <c r="BF8" i="31" s="1"/>
  <c r="BD5" i="30"/>
  <c r="BF5" i="31" s="1"/>
  <c r="BD32" i="30"/>
  <c r="BF32" i="31" s="1"/>
  <c r="BD31" i="30"/>
  <c r="BF31" i="31" s="1"/>
  <c r="BD30" i="30"/>
  <c r="BF30" i="31" s="1"/>
  <c r="BD29" i="30"/>
  <c r="BF29" i="31" s="1"/>
  <c r="AP98" i="30"/>
  <c r="AQ98" i="30" s="1"/>
  <c r="AP96" i="30"/>
  <c r="AQ96" i="30" s="1"/>
  <c r="AP94" i="30"/>
  <c r="AQ94" i="30" s="1"/>
  <c r="AP92" i="30"/>
  <c r="AQ92" i="30" s="1"/>
  <c r="AP90" i="30"/>
  <c r="AQ90" i="30" s="1"/>
  <c r="AP88" i="30"/>
  <c r="AQ88" i="30" s="1"/>
  <c r="AP86" i="30"/>
  <c r="AQ86" i="30" s="1"/>
  <c r="AP84" i="30"/>
  <c r="AQ84" i="30" s="1"/>
  <c r="AP97" i="30"/>
  <c r="AQ97" i="30" s="1"/>
  <c r="AP95" i="30"/>
  <c r="AQ95" i="30" s="1"/>
  <c r="AP93" i="30"/>
  <c r="AQ93" i="30" s="1"/>
  <c r="AP91" i="30"/>
  <c r="AQ91" i="30" s="1"/>
  <c r="AP89" i="30"/>
  <c r="AQ89" i="30" s="1"/>
  <c r="AP87" i="30"/>
  <c r="AQ87" i="30" s="1"/>
  <c r="AP85" i="30"/>
  <c r="AQ85" i="30" s="1"/>
  <c r="AP83" i="30"/>
  <c r="AQ83" i="30" s="1"/>
  <c r="AP82" i="30"/>
  <c r="AQ82" i="30" s="1"/>
  <c r="AP81" i="30"/>
  <c r="AQ81" i="30" s="1"/>
  <c r="AP77" i="30"/>
  <c r="AQ77" i="30" s="1"/>
  <c r="AP63" i="30"/>
  <c r="AQ63" i="30" s="1"/>
  <c r="AP62" i="30"/>
  <c r="AQ62" i="30" s="1"/>
  <c r="AP57" i="30"/>
  <c r="AQ57" i="30" s="1"/>
  <c r="AP55" i="30"/>
  <c r="AQ55" i="30" s="1"/>
  <c r="AP53" i="30"/>
  <c r="AQ53" i="30" s="1"/>
  <c r="AP51" i="30"/>
  <c r="AQ51" i="30" s="1"/>
  <c r="AP49" i="30"/>
  <c r="AQ49" i="30" s="1"/>
  <c r="AP47" i="30"/>
  <c r="AQ47" i="30" s="1"/>
  <c r="AP45" i="30"/>
  <c r="AQ45" i="30" s="1"/>
  <c r="AP43" i="30"/>
  <c r="AQ43" i="30" s="1"/>
  <c r="AP41" i="30"/>
  <c r="AQ41" i="30" s="1"/>
  <c r="AP39" i="30"/>
  <c r="AQ39" i="30" s="1"/>
  <c r="AP37" i="30"/>
  <c r="AQ37" i="30" s="1"/>
  <c r="AP78" i="30"/>
  <c r="AQ78" i="30" s="1"/>
  <c r="AP76" i="30"/>
  <c r="AQ76" i="30" s="1"/>
  <c r="AP80" i="30"/>
  <c r="AQ80" i="30" s="1"/>
  <c r="AP74" i="30"/>
  <c r="AQ74" i="30" s="1"/>
  <c r="AP73" i="30"/>
  <c r="AQ73" i="30" s="1"/>
  <c r="AP72" i="30"/>
  <c r="AQ72" i="30" s="1"/>
  <c r="AP79" i="30"/>
  <c r="AQ79" i="30" s="1"/>
  <c r="AP75" i="30"/>
  <c r="AQ75" i="30" s="1"/>
  <c r="AP69" i="30"/>
  <c r="AQ69" i="30" s="1"/>
  <c r="AP68" i="30"/>
  <c r="AQ68" i="30" s="1"/>
  <c r="AP59" i="30"/>
  <c r="AQ59" i="30" s="1"/>
  <c r="AP54" i="30"/>
  <c r="AQ54" i="30" s="1"/>
  <c r="AP46" i="30"/>
  <c r="AQ46" i="30" s="1"/>
  <c r="AP42" i="30"/>
  <c r="AQ42" i="30" s="1"/>
  <c r="AP56" i="30"/>
  <c r="AQ56" i="30" s="1"/>
  <c r="AP48" i="30"/>
  <c r="AQ48" i="30" s="1"/>
  <c r="AP38" i="30"/>
  <c r="AQ38" i="30" s="1"/>
  <c r="AP35" i="30"/>
  <c r="AQ35" i="30" s="1"/>
  <c r="AP33" i="30"/>
  <c r="AQ33" i="30" s="1"/>
  <c r="AP31" i="30"/>
  <c r="AQ31" i="30" s="1"/>
  <c r="AP29" i="30"/>
  <c r="AQ29" i="30" s="1"/>
  <c r="AP27" i="30"/>
  <c r="AQ27" i="30" s="1"/>
  <c r="AP25" i="30"/>
  <c r="AQ25" i="30" s="1"/>
  <c r="AP23" i="30"/>
  <c r="AQ23" i="30" s="1"/>
  <c r="AP21" i="30"/>
  <c r="AQ21" i="30" s="1"/>
  <c r="AP19" i="30"/>
  <c r="AQ19" i="30" s="1"/>
  <c r="AP17" i="30"/>
  <c r="AQ17" i="30" s="1"/>
  <c r="AP15" i="30"/>
  <c r="AQ15" i="30" s="1"/>
  <c r="AP13" i="30"/>
  <c r="AQ13" i="30" s="1"/>
  <c r="AP11" i="30"/>
  <c r="AQ11" i="30" s="1"/>
  <c r="AP9" i="30"/>
  <c r="AQ9" i="30" s="1"/>
  <c r="AP70" i="30"/>
  <c r="AQ70" i="30" s="1"/>
  <c r="AP60" i="30"/>
  <c r="AQ60" i="30" s="1"/>
  <c r="AP58" i="30"/>
  <c r="AQ58" i="30" s="1"/>
  <c r="AP44" i="30"/>
  <c r="AQ44" i="30" s="1"/>
  <c r="AP71" i="30"/>
  <c r="AQ71" i="30" s="1"/>
  <c r="AP50" i="30"/>
  <c r="AQ50" i="30" s="1"/>
  <c r="AP66" i="30"/>
  <c r="AQ66" i="30" s="1"/>
  <c r="AP65" i="30"/>
  <c r="AQ65" i="30" s="1"/>
  <c r="AP52" i="30"/>
  <c r="AQ52" i="30" s="1"/>
  <c r="AP34" i="30"/>
  <c r="AQ34" i="30" s="1"/>
  <c r="AP32" i="30"/>
  <c r="AQ32" i="30" s="1"/>
  <c r="AP30" i="30"/>
  <c r="AQ30" i="30" s="1"/>
  <c r="AP28" i="30"/>
  <c r="AQ28" i="30" s="1"/>
  <c r="AP26" i="30"/>
  <c r="AQ26" i="30" s="1"/>
  <c r="AP24" i="30"/>
  <c r="AQ24" i="30" s="1"/>
  <c r="AP22" i="30"/>
  <c r="AQ22" i="30" s="1"/>
  <c r="AP36" i="30"/>
  <c r="AQ36" i="30" s="1"/>
  <c r="AP20" i="30"/>
  <c r="AQ20" i="30" s="1"/>
  <c r="AP16" i="30"/>
  <c r="AQ16" i="30" s="1"/>
  <c r="AP6" i="30"/>
  <c r="AQ6" i="30" s="1"/>
  <c r="AP67" i="30"/>
  <c r="AQ67" i="30" s="1"/>
  <c r="AP64" i="30"/>
  <c r="AQ64" i="30" s="1"/>
  <c r="AP61" i="30"/>
  <c r="AQ61" i="30" s="1"/>
  <c r="AP40" i="30"/>
  <c r="AQ40" i="30" s="1"/>
  <c r="AP18" i="30"/>
  <c r="AQ18" i="30" s="1"/>
  <c r="AP14" i="30"/>
  <c r="AQ14" i="30" s="1"/>
  <c r="AP10" i="30"/>
  <c r="AQ10" i="30" s="1"/>
  <c r="AP7" i="30"/>
  <c r="AQ7" i="30" s="1"/>
  <c r="AP5" i="30"/>
  <c r="AQ5" i="30" s="1"/>
  <c r="AP12" i="30"/>
  <c r="AQ12" i="30" s="1"/>
  <c r="AP8" i="30"/>
  <c r="AQ8" i="30" s="1"/>
  <c r="AL3" i="29"/>
  <c r="BD4" i="29"/>
  <c r="AQ4" i="31" l="1"/>
  <c r="AQ4" i="30"/>
  <c r="AX3" i="41"/>
  <c r="AW3" i="41" s="1"/>
  <c r="AX3" i="42"/>
  <c r="AW3" i="42" s="1"/>
  <c r="AQ4" i="42"/>
  <c r="AQ3" i="42" s="1"/>
  <c r="BD6" i="29"/>
  <c r="BF6" i="30" s="1"/>
  <c r="AX3" i="29"/>
  <c r="AW3" i="29" s="1"/>
  <c r="AX3" i="33"/>
  <c r="AW3" i="33" s="1"/>
  <c r="AX3" i="31"/>
  <c r="AW3" i="31" s="1"/>
  <c r="AX3" i="2"/>
  <c r="BD101" i="2"/>
  <c r="BF101" i="29" s="1"/>
  <c r="BD36" i="2"/>
  <c r="AX3" i="32"/>
  <c r="AW3" i="32" s="1"/>
  <c r="AX3" i="30"/>
  <c r="AW3" i="30" s="1"/>
  <c r="BH5" i="50"/>
  <c r="BI5" i="50" s="1"/>
  <c r="BH22" i="50"/>
  <c r="BI22" i="50" s="1"/>
  <c r="BJ22" i="50" s="1"/>
  <c r="BH13" i="50"/>
  <c r="BI13" i="50" s="1"/>
  <c r="BH39" i="50"/>
  <c r="BI39" i="50" s="1"/>
  <c r="BH42" i="50"/>
  <c r="BI42" i="50" s="1"/>
  <c r="BH28" i="50"/>
  <c r="BI28" i="50" s="1"/>
  <c r="BH61" i="50"/>
  <c r="BI61" i="50" s="1"/>
  <c r="BH46" i="50"/>
  <c r="BI46" i="50" s="1"/>
  <c r="BH71" i="50"/>
  <c r="BI71" i="50" s="1"/>
  <c r="BH75" i="50"/>
  <c r="BI75" i="50" s="1"/>
  <c r="BJ75" i="50" s="1"/>
  <c r="BH92" i="50"/>
  <c r="BI92" i="50" s="1"/>
  <c r="BH111" i="50"/>
  <c r="BI111" i="50" s="1"/>
  <c r="BH101" i="50"/>
  <c r="BI101" i="50" s="1"/>
  <c r="BH8" i="50"/>
  <c r="BI8" i="50" s="1"/>
  <c r="BH7" i="50"/>
  <c r="BI7" i="50" s="1"/>
  <c r="BH31" i="50"/>
  <c r="BI31" i="50" s="1"/>
  <c r="BH40" i="50"/>
  <c r="BI40" i="50" s="1"/>
  <c r="BJ40" i="50" s="1"/>
  <c r="BH43" i="50"/>
  <c r="BI43" i="50" s="1"/>
  <c r="BJ43" i="50" s="1"/>
  <c r="BH45" i="50"/>
  <c r="BI45" i="50" s="1"/>
  <c r="BH68" i="50"/>
  <c r="BI68" i="50" s="1"/>
  <c r="BH48" i="50"/>
  <c r="BI48" i="50" s="1"/>
  <c r="BH90" i="50"/>
  <c r="BI90" i="50" s="1"/>
  <c r="BH76" i="50"/>
  <c r="BI76" i="50" s="1"/>
  <c r="BH93" i="50"/>
  <c r="BI93" i="50" s="1"/>
  <c r="BJ93" i="50" s="1"/>
  <c r="BH86" i="50"/>
  <c r="BI86" i="50" s="1"/>
  <c r="BH103" i="50"/>
  <c r="BI103" i="50" s="1"/>
  <c r="BJ103" i="50" s="1"/>
  <c r="BH10" i="50"/>
  <c r="BI10" i="50" s="1"/>
  <c r="BH16" i="50"/>
  <c r="BI16" i="50" s="1"/>
  <c r="BH38" i="50"/>
  <c r="BI38" i="50" s="1"/>
  <c r="BH12" i="50"/>
  <c r="BI12" i="50" s="1"/>
  <c r="BH49" i="50"/>
  <c r="BI49" i="50" s="1"/>
  <c r="BH53" i="50"/>
  <c r="BI53" i="50" s="1"/>
  <c r="BH59" i="50"/>
  <c r="BI59" i="50" s="1"/>
  <c r="BH58" i="50"/>
  <c r="BI58" i="50" s="1"/>
  <c r="BH50" i="50"/>
  <c r="BI50" i="50" s="1"/>
  <c r="BH98" i="50"/>
  <c r="BI98" i="50" s="1"/>
  <c r="BH89" i="50"/>
  <c r="BI89" i="50" s="1"/>
  <c r="BH94" i="50"/>
  <c r="BI94" i="50" s="1"/>
  <c r="BH87" i="50"/>
  <c r="BI87" i="50" s="1"/>
  <c r="BH108" i="50"/>
  <c r="BI108" i="50" s="1"/>
  <c r="BG35" i="51"/>
  <c r="BH9" i="50"/>
  <c r="BI9" i="50" s="1"/>
  <c r="BH23" i="50"/>
  <c r="BI23" i="50" s="1"/>
  <c r="BH6" i="50"/>
  <c r="BI6" i="50" s="1"/>
  <c r="BH17" i="50"/>
  <c r="BI17" i="50" s="1"/>
  <c r="BH62" i="50"/>
  <c r="BI62" i="50" s="1"/>
  <c r="BH37" i="50"/>
  <c r="BI37" i="50" s="1"/>
  <c r="BH64" i="50"/>
  <c r="BI64" i="50" s="1"/>
  <c r="BH63" i="50"/>
  <c r="BI63" i="50" s="1"/>
  <c r="BH52" i="50"/>
  <c r="BI52" i="50" s="1"/>
  <c r="BH88" i="50"/>
  <c r="BI88" i="50" s="1"/>
  <c r="BH77" i="50"/>
  <c r="BI77" i="50" s="1"/>
  <c r="BH109" i="50"/>
  <c r="BI109" i="50" s="1"/>
  <c r="BH96" i="50"/>
  <c r="BI96" i="50" s="1"/>
  <c r="BH105" i="50"/>
  <c r="BI105" i="50" s="1"/>
  <c r="BG53" i="51"/>
  <c r="BH14" i="50"/>
  <c r="BI14" i="50" s="1"/>
  <c r="BH30" i="50"/>
  <c r="BI30" i="50" s="1"/>
  <c r="BJ30" i="50" s="1"/>
  <c r="BH19" i="50"/>
  <c r="BI19" i="50" s="1"/>
  <c r="BH33" i="50"/>
  <c r="BI33" i="50" s="1"/>
  <c r="BH74" i="50"/>
  <c r="BI74" i="50" s="1"/>
  <c r="BH47" i="50"/>
  <c r="BI47" i="50" s="1"/>
  <c r="BH72" i="50"/>
  <c r="BI72" i="50" s="1"/>
  <c r="BH60" i="50"/>
  <c r="BI60" i="50" s="1"/>
  <c r="BH54" i="50"/>
  <c r="BI54" i="50" s="1"/>
  <c r="BH91" i="50"/>
  <c r="BI91" i="50" s="1"/>
  <c r="BJ91" i="50" s="1"/>
  <c r="BH78" i="50"/>
  <c r="BI78" i="50" s="1"/>
  <c r="BH79" i="50"/>
  <c r="BI79" i="50" s="1"/>
  <c r="BH107" i="50"/>
  <c r="BI107" i="50" s="1"/>
  <c r="BH106" i="50"/>
  <c r="BI106" i="50" s="1"/>
  <c r="BH21" i="50"/>
  <c r="BI21" i="50" s="1"/>
  <c r="BH32" i="50"/>
  <c r="BI32" i="50" s="1"/>
  <c r="BH29" i="50"/>
  <c r="BI29" i="50" s="1"/>
  <c r="BH35" i="50"/>
  <c r="BI35" i="50" s="1"/>
  <c r="BH100" i="50"/>
  <c r="BI100" i="50" s="1"/>
  <c r="BH56" i="50"/>
  <c r="BI56" i="50" s="1"/>
  <c r="BH73" i="50"/>
  <c r="BI73" i="50" s="1"/>
  <c r="BH65" i="50"/>
  <c r="BI65" i="50" s="1"/>
  <c r="BH55" i="50"/>
  <c r="BI55" i="50" s="1"/>
  <c r="BH83" i="50"/>
  <c r="BI83" i="50" s="1"/>
  <c r="BH102" i="50"/>
  <c r="BI102" i="50" s="1"/>
  <c r="BJ102" i="50" s="1"/>
  <c r="BH81" i="50"/>
  <c r="BI81" i="50" s="1"/>
  <c r="BH95" i="50"/>
  <c r="BI95" i="50" s="1"/>
  <c r="BH24" i="50"/>
  <c r="BI24" i="50" s="1"/>
  <c r="BH34" i="50"/>
  <c r="BI34" i="50" s="1"/>
  <c r="BH11" i="50"/>
  <c r="BI11" i="50" s="1"/>
  <c r="BH18" i="50"/>
  <c r="BI18" i="50" s="1"/>
  <c r="BH25" i="50"/>
  <c r="BI25" i="50" s="1"/>
  <c r="BH51" i="50"/>
  <c r="BI51" i="50" s="1"/>
  <c r="BJ51" i="50" s="1"/>
  <c r="BH66" i="50"/>
  <c r="BI66" i="50" s="1"/>
  <c r="BH69" i="50"/>
  <c r="BI69" i="50" s="1"/>
  <c r="BH57" i="50"/>
  <c r="BI57" i="50" s="1"/>
  <c r="BH104" i="50"/>
  <c r="BI104" i="50" s="1"/>
  <c r="BH80" i="50"/>
  <c r="BI80" i="50" s="1"/>
  <c r="BH84" i="50"/>
  <c r="BI84" i="50" s="1"/>
  <c r="BH97" i="50"/>
  <c r="BI97" i="50" s="1"/>
  <c r="BG86" i="51"/>
  <c r="BG51" i="51"/>
  <c r="BG22" i="51"/>
  <c r="BG103" i="51"/>
  <c r="BG89" i="51"/>
  <c r="BG29" i="51"/>
  <c r="BG12" i="51"/>
  <c r="BG94" i="51"/>
  <c r="BG32" i="51"/>
  <c r="BG110" i="51"/>
  <c r="BG40" i="51"/>
  <c r="BG19" i="51"/>
  <c r="BG107" i="51"/>
  <c r="BK45" i="47"/>
  <c r="BK8" i="47"/>
  <c r="BK35" i="47"/>
  <c r="BI35" i="47"/>
  <c r="BJ35" i="47" s="1"/>
  <c r="BK95" i="47"/>
  <c r="BI95" i="47"/>
  <c r="BJ95" i="47" s="1"/>
  <c r="BI19" i="47"/>
  <c r="BJ19" i="47" s="1"/>
  <c r="BK107" i="47"/>
  <c r="BI107" i="47"/>
  <c r="BK5" i="47"/>
  <c r="BI5" i="47"/>
  <c r="BJ5" i="47" s="1"/>
  <c r="BK103" i="47"/>
  <c r="BI103" i="47"/>
  <c r="BJ103" i="47" s="1"/>
  <c r="BK10" i="47"/>
  <c r="BI10" i="47"/>
  <c r="BK61" i="47"/>
  <c r="BI61" i="47"/>
  <c r="BK7" i="47"/>
  <c r="BI7" i="47"/>
  <c r="BH60" i="36"/>
  <c r="BI60" i="36" s="1"/>
  <c r="BH58" i="36"/>
  <c r="BI58" i="36" s="1"/>
  <c r="BH48" i="36"/>
  <c r="BI48" i="36" s="1"/>
  <c r="BH8" i="36"/>
  <c r="BI8" i="36" s="1"/>
  <c r="BH22" i="36"/>
  <c r="BI22" i="36" s="1"/>
  <c r="BH57" i="36"/>
  <c r="BI57" i="36" s="1"/>
  <c r="BH62" i="36"/>
  <c r="BI62" i="36" s="1"/>
  <c r="BH5" i="36"/>
  <c r="BI5" i="36" s="1"/>
  <c r="BH104" i="36"/>
  <c r="BI104" i="36" s="1"/>
  <c r="BH52" i="36"/>
  <c r="BI52" i="36" s="1"/>
  <c r="BJ52" i="36" s="1"/>
  <c r="BH102" i="36"/>
  <c r="BI102" i="36" s="1"/>
  <c r="BH87" i="36"/>
  <c r="BI87" i="36" s="1"/>
  <c r="BG32" i="36"/>
  <c r="BD93" i="2"/>
  <c r="BF93" i="29" s="1"/>
  <c r="BD30" i="2"/>
  <c r="BF30" i="29" s="1"/>
  <c r="BD8" i="2"/>
  <c r="BF8" i="29" s="1"/>
  <c r="BD16" i="2"/>
  <c r="BF16" i="29" s="1"/>
  <c r="BD100" i="2"/>
  <c r="BF100" i="29" s="1"/>
  <c r="BD38" i="2"/>
  <c r="BF38" i="29" s="1"/>
  <c r="BD40" i="2"/>
  <c r="BF40" i="29" s="1"/>
  <c r="BD80" i="2"/>
  <c r="BF80" i="29" s="1"/>
  <c r="BD84" i="2"/>
  <c r="BF84" i="29" s="1"/>
  <c r="BD48" i="2"/>
  <c r="BF48" i="29" s="1"/>
  <c r="BD14" i="2"/>
  <c r="BF14" i="29" s="1"/>
  <c r="BD75" i="2"/>
  <c r="BF75" i="29" s="1"/>
  <c r="BD25" i="2"/>
  <c r="BF25" i="29" s="1"/>
  <c r="BD33" i="2"/>
  <c r="BF33" i="29" s="1"/>
  <c r="BD7" i="2"/>
  <c r="BF7" i="29" s="1"/>
  <c r="BD19" i="2"/>
  <c r="BF19" i="29" s="1"/>
  <c r="BD64" i="2"/>
  <c r="BF64" i="29" s="1"/>
  <c r="BD57" i="2"/>
  <c r="BF57" i="29" s="1"/>
  <c r="BD65" i="2"/>
  <c r="BF65" i="29" s="1"/>
  <c r="BD31" i="2"/>
  <c r="BF31" i="29" s="1"/>
  <c r="BD74" i="2"/>
  <c r="BF74" i="29" s="1"/>
  <c r="BD78" i="2"/>
  <c r="BF78" i="29" s="1"/>
  <c r="BD77" i="2"/>
  <c r="BF77" i="29" s="1"/>
  <c r="BD79" i="2"/>
  <c r="BF79" i="29" s="1"/>
  <c r="BD10" i="2"/>
  <c r="BF10" i="29" s="1"/>
  <c r="BD18" i="2"/>
  <c r="BF18" i="29" s="1"/>
  <c r="BF36" i="29"/>
  <c r="BD12" i="2"/>
  <c r="BF12" i="29" s="1"/>
  <c r="BD49" i="2"/>
  <c r="BF49" i="29" s="1"/>
  <c r="BD42" i="2"/>
  <c r="BF42" i="29" s="1"/>
  <c r="BD24" i="2"/>
  <c r="BF24" i="29" s="1"/>
  <c r="BD32" i="2"/>
  <c r="BF32" i="29" s="1"/>
  <c r="BD76" i="2"/>
  <c r="BF76" i="29" s="1"/>
  <c r="BD96" i="2"/>
  <c r="BF96" i="29" s="1"/>
  <c r="BD81" i="2"/>
  <c r="BF81" i="29" s="1"/>
  <c r="BD72" i="2"/>
  <c r="BF72" i="29" s="1"/>
  <c r="BD103" i="2"/>
  <c r="BF103" i="29" s="1"/>
  <c r="BD67" i="2"/>
  <c r="BF67" i="29" s="1"/>
  <c r="BD11" i="2"/>
  <c r="BF11" i="29" s="1"/>
  <c r="BD23" i="2"/>
  <c r="BF23" i="29" s="1"/>
  <c r="BD13" i="2"/>
  <c r="BF13" i="29" s="1"/>
  <c r="BD34" i="2"/>
  <c r="BF34" i="29" s="1"/>
  <c r="BD35" i="2"/>
  <c r="BF35" i="29" s="1"/>
  <c r="BD9" i="2"/>
  <c r="BF9" i="29" s="1"/>
  <c r="BD17" i="2"/>
  <c r="BF17" i="29" s="1"/>
  <c r="BD70" i="2"/>
  <c r="BF70" i="29" s="1"/>
  <c r="BD90" i="2"/>
  <c r="BF90" i="29" s="1"/>
  <c r="BD83" i="2"/>
  <c r="BF83" i="29" s="1"/>
  <c r="BD97" i="2"/>
  <c r="BF97" i="29" s="1"/>
  <c r="BD102" i="2"/>
  <c r="BF102" i="29" s="1"/>
  <c r="BD60" i="2"/>
  <c r="BF60" i="29" s="1"/>
  <c r="BD68" i="2"/>
  <c r="BF68" i="29" s="1"/>
  <c r="BD52" i="2"/>
  <c r="BF52" i="29" s="1"/>
  <c r="BD6" i="2"/>
  <c r="BF6" i="29" s="1"/>
  <c r="BD27" i="2"/>
  <c r="BF27" i="29" s="1"/>
  <c r="BD28" i="2"/>
  <c r="BF28" i="29" s="1"/>
  <c r="BD58" i="2"/>
  <c r="BF58" i="29" s="1"/>
  <c r="BD66" i="2"/>
  <c r="BF66" i="29" s="1"/>
  <c r="BD95" i="2"/>
  <c r="BF95" i="29" s="1"/>
  <c r="BD92" i="2"/>
  <c r="BF92" i="29" s="1"/>
  <c r="BD85" i="2"/>
  <c r="BF85" i="29" s="1"/>
  <c r="BD87" i="2"/>
  <c r="BF87" i="29" s="1"/>
  <c r="BD104" i="2"/>
  <c r="BF104" i="29" s="1"/>
  <c r="BD61" i="2"/>
  <c r="BF61" i="29" s="1"/>
  <c r="BD63" i="2"/>
  <c r="BF63" i="29" s="1"/>
  <c r="BD29" i="2"/>
  <c r="BF29" i="29" s="1"/>
  <c r="BD59" i="2"/>
  <c r="BF59" i="29" s="1"/>
  <c r="BD98" i="2"/>
  <c r="BF98" i="29" s="1"/>
  <c r="BD86" i="2"/>
  <c r="BF86" i="29" s="1"/>
  <c r="BD71" i="2"/>
  <c r="BF71" i="29" s="1"/>
  <c r="BD46" i="2"/>
  <c r="BF46" i="29" s="1"/>
  <c r="BD51" i="2"/>
  <c r="BF51" i="29" s="1"/>
  <c r="BD62" i="2"/>
  <c r="BF62" i="29" s="1"/>
  <c r="BD56" i="2"/>
  <c r="BF56" i="29" s="1"/>
  <c r="BD50" i="2"/>
  <c r="BF50" i="29" s="1"/>
  <c r="BD21" i="2"/>
  <c r="BF21" i="29" s="1"/>
  <c r="BD22" i="2"/>
  <c r="BF22" i="29" s="1"/>
  <c r="BD44" i="2"/>
  <c r="BF44" i="29" s="1"/>
  <c r="BD53" i="2"/>
  <c r="BF53" i="29" s="1"/>
  <c r="BD88" i="2"/>
  <c r="BF88" i="29" s="1"/>
  <c r="BD94" i="2"/>
  <c r="BF94" i="29" s="1"/>
  <c r="BD89" i="2"/>
  <c r="BF89" i="29" s="1"/>
  <c r="BD69" i="2"/>
  <c r="BF69" i="29" s="1"/>
  <c r="BD20" i="2"/>
  <c r="BF20" i="29" s="1"/>
  <c r="BD54" i="2"/>
  <c r="BF54" i="29" s="1"/>
  <c r="BD47" i="2"/>
  <c r="BF47" i="29" s="1"/>
  <c r="BD55" i="2"/>
  <c r="BF55" i="29" s="1"/>
  <c r="BD41" i="2"/>
  <c r="BF41" i="29" s="1"/>
  <c r="BD43" i="2"/>
  <c r="BF43" i="29" s="1"/>
  <c r="BD37" i="2"/>
  <c r="BF37" i="29" s="1"/>
  <c r="BD15" i="2"/>
  <c r="BF15" i="29" s="1"/>
  <c r="BD45" i="2"/>
  <c r="BF45" i="29" s="1"/>
  <c r="BD39" i="2"/>
  <c r="BF39" i="29" s="1"/>
  <c r="BD82" i="2"/>
  <c r="BF82" i="29" s="1"/>
  <c r="BD73" i="2"/>
  <c r="BF73" i="29" s="1"/>
  <c r="BD91" i="2"/>
  <c r="BF91" i="29" s="1"/>
  <c r="BD99" i="2"/>
  <c r="BF99" i="29" s="1"/>
  <c r="AP99" i="2"/>
  <c r="AQ99" i="2" s="1"/>
  <c r="AP102" i="2"/>
  <c r="AQ102" i="2" s="1"/>
  <c r="AP103" i="2"/>
  <c r="AQ103" i="2" s="1"/>
  <c r="AP101" i="2"/>
  <c r="AQ101" i="2" s="1"/>
  <c r="AP104" i="2"/>
  <c r="AQ104" i="2" s="1"/>
  <c r="AP100" i="2"/>
  <c r="AQ100" i="2" s="1"/>
  <c r="BI11" i="33"/>
  <c r="BK11" i="33" s="1"/>
  <c r="BI19" i="33"/>
  <c r="BI27" i="33"/>
  <c r="BI35" i="33"/>
  <c r="BK35" i="33" s="1"/>
  <c r="BI43" i="33"/>
  <c r="BI51" i="33"/>
  <c r="BI59" i="33"/>
  <c r="BJ59" i="33" s="1"/>
  <c r="BI67" i="33"/>
  <c r="BJ67" i="33" s="1"/>
  <c r="BI75" i="33"/>
  <c r="BI83" i="33"/>
  <c r="BI91" i="33"/>
  <c r="BJ91" i="33" s="1"/>
  <c r="BI99" i="33"/>
  <c r="BJ99" i="33" s="1"/>
  <c r="BI15" i="33"/>
  <c r="BI55" i="33"/>
  <c r="BJ55" i="33" s="1"/>
  <c r="BI87" i="33"/>
  <c r="BK87" i="33" s="1"/>
  <c r="BI73" i="33"/>
  <c r="BI18" i="33"/>
  <c r="BK18" i="33" s="1"/>
  <c r="BI50" i="33"/>
  <c r="BI90" i="33"/>
  <c r="BJ90" i="33" s="1"/>
  <c r="BI12" i="33"/>
  <c r="BK12" i="33" s="1"/>
  <c r="BI20" i="33"/>
  <c r="BJ20" i="33" s="1"/>
  <c r="BI28" i="33"/>
  <c r="BI36" i="33"/>
  <c r="BK36" i="33" s="1"/>
  <c r="BI44" i="33"/>
  <c r="BK44" i="33" s="1"/>
  <c r="BI52" i="33"/>
  <c r="BJ52" i="33" s="1"/>
  <c r="BI60" i="33"/>
  <c r="BI68" i="33"/>
  <c r="BI76" i="33"/>
  <c r="BJ76" i="33" s="1"/>
  <c r="BI84" i="33"/>
  <c r="BI92" i="33"/>
  <c r="BJ92" i="33" s="1"/>
  <c r="BI100" i="33"/>
  <c r="BJ100" i="33" s="1"/>
  <c r="BI31" i="33"/>
  <c r="BK31" i="33" s="1"/>
  <c r="BI17" i="33"/>
  <c r="BK17" i="33" s="1"/>
  <c r="BI33" i="33"/>
  <c r="BK33" i="33" s="1"/>
  <c r="BI41" i="33"/>
  <c r="BI57" i="33"/>
  <c r="BJ57" i="33" s="1"/>
  <c r="BI81" i="33"/>
  <c r="BJ81" i="33" s="1"/>
  <c r="BI26" i="33"/>
  <c r="BJ26" i="33" s="1"/>
  <c r="BI66" i="33"/>
  <c r="BJ66" i="33" s="1"/>
  <c r="BI82" i="33"/>
  <c r="BJ82" i="33" s="1"/>
  <c r="BI98" i="33"/>
  <c r="BJ98" i="33" s="1"/>
  <c r="BI13" i="33"/>
  <c r="BJ13" i="33" s="1"/>
  <c r="BI21" i="33"/>
  <c r="BK21" i="33" s="1"/>
  <c r="BI29" i="33"/>
  <c r="BK29" i="33" s="1"/>
  <c r="BI37" i="33"/>
  <c r="BJ37" i="33" s="1"/>
  <c r="BI45" i="33"/>
  <c r="BJ45" i="33" s="1"/>
  <c r="BI53" i="33"/>
  <c r="BJ53" i="33" s="1"/>
  <c r="BI61" i="33"/>
  <c r="BK61" i="33" s="1"/>
  <c r="BI69" i="33"/>
  <c r="BJ69" i="33" s="1"/>
  <c r="BI77" i="33"/>
  <c r="BI85" i="33"/>
  <c r="BI93" i="33"/>
  <c r="BJ93" i="33" s="1"/>
  <c r="BI7" i="33"/>
  <c r="BI23" i="33"/>
  <c r="BK23" i="33" s="1"/>
  <c r="BI39" i="33"/>
  <c r="BI63" i="33"/>
  <c r="BJ63" i="33" s="1"/>
  <c r="BI71" i="33"/>
  <c r="BI79" i="33"/>
  <c r="BI95" i="33"/>
  <c r="BJ95" i="33" s="1"/>
  <c r="BI25" i="33"/>
  <c r="BK25" i="33" s="1"/>
  <c r="BI49" i="33"/>
  <c r="BJ49" i="33" s="1"/>
  <c r="BI89" i="33"/>
  <c r="BJ89" i="33" s="1"/>
  <c r="BI34" i="33"/>
  <c r="BJ34" i="33" s="1"/>
  <c r="BI6" i="33"/>
  <c r="BJ6" i="33" s="1"/>
  <c r="BI14" i="33"/>
  <c r="BJ14" i="33" s="1"/>
  <c r="BI22" i="33"/>
  <c r="BK22" i="33" s="1"/>
  <c r="BI30" i="33"/>
  <c r="BJ30" i="33" s="1"/>
  <c r="BI38" i="33"/>
  <c r="BJ38" i="33" s="1"/>
  <c r="BI46" i="33"/>
  <c r="BI54" i="33"/>
  <c r="BJ54" i="33" s="1"/>
  <c r="BI62" i="33"/>
  <c r="BK62" i="33" s="1"/>
  <c r="BI70" i="33"/>
  <c r="BK70" i="33" s="1"/>
  <c r="BI78" i="33"/>
  <c r="BI86" i="33"/>
  <c r="BI94" i="33"/>
  <c r="BJ94" i="33" s="1"/>
  <c r="BI47" i="33"/>
  <c r="BJ47" i="33" s="1"/>
  <c r="BI65" i="33"/>
  <c r="BI58" i="33"/>
  <c r="BI8" i="33"/>
  <c r="BK8" i="33" s="1"/>
  <c r="BI16" i="33"/>
  <c r="BK16" i="33" s="1"/>
  <c r="BI24" i="33"/>
  <c r="BJ24" i="33" s="1"/>
  <c r="BI32" i="33"/>
  <c r="BJ32" i="33" s="1"/>
  <c r="BI40" i="33"/>
  <c r="BJ40" i="33" s="1"/>
  <c r="BI48" i="33"/>
  <c r="BK48" i="33" s="1"/>
  <c r="BI56" i="33"/>
  <c r="BI64" i="33"/>
  <c r="BJ64" i="33" s="1"/>
  <c r="BI72" i="33"/>
  <c r="BK72" i="33" s="1"/>
  <c r="BI80" i="33"/>
  <c r="BJ80" i="33" s="1"/>
  <c r="BI88" i="33"/>
  <c r="BJ88" i="33" s="1"/>
  <c r="BI96" i="33"/>
  <c r="BJ96" i="33" s="1"/>
  <c r="BI5" i="33"/>
  <c r="BK5" i="33" s="1"/>
  <c r="BI9" i="33"/>
  <c r="BJ9" i="33" s="1"/>
  <c r="BI97" i="33"/>
  <c r="BJ97" i="33" s="1"/>
  <c r="BI10" i="33"/>
  <c r="BK10" i="33" s="1"/>
  <c r="BI42" i="33"/>
  <c r="BJ42" i="33" s="1"/>
  <c r="BI74" i="33"/>
  <c r="BK74" i="33" s="1"/>
  <c r="BD76" i="29"/>
  <c r="BF76" i="30" s="1"/>
  <c r="BD89" i="29"/>
  <c r="BF89" i="30" s="1"/>
  <c r="BD25" i="29"/>
  <c r="BF25" i="30" s="1"/>
  <c r="BD38" i="29"/>
  <c r="BF38" i="30" s="1"/>
  <c r="BD50" i="29"/>
  <c r="BF50" i="30" s="1"/>
  <c r="BD64" i="29"/>
  <c r="BF64" i="30" s="1"/>
  <c r="BD26" i="29"/>
  <c r="BF26" i="30" s="1"/>
  <c r="BD78" i="29"/>
  <c r="BF78" i="30" s="1"/>
  <c r="BD10" i="29"/>
  <c r="BF10" i="30" s="1"/>
  <c r="BD28" i="29"/>
  <c r="BF28" i="30" s="1"/>
  <c r="BD41" i="29"/>
  <c r="BF41" i="30" s="1"/>
  <c r="BD54" i="29"/>
  <c r="BF54" i="30" s="1"/>
  <c r="BD66" i="29"/>
  <c r="BF66" i="30" s="1"/>
  <c r="BD80" i="29"/>
  <c r="BF80" i="30" s="1"/>
  <c r="BD92" i="29"/>
  <c r="BF92" i="30" s="1"/>
  <c r="BD40" i="29"/>
  <c r="BF40" i="30" s="1"/>
  <c r="BD16" i="29"/>
  <c r="BF16" i="30" s="1"/>
  <c r="BD11" i="29"/>
  <c r="BF11" i="30" s="1"/>
  <c r="BD30" i="29"/>
  <c r="BF30" i="30" s="1"/>
  <c r="BD42" i="29"/>
  <c r="BF42" i="30" s="1"/>
  <c r="BD56" i="29"/>
  <c r="BF56" i="30" s="1"/>
  <c r="BD68" i="29"/>
  <c r="BF68" i="30" s="1"/>
  <c r="BD81" i="29"/>
  <c r="BF81" i="30" s="1"/>
  <c r="BD94" i="29"/>
  <c r="BF94" i="30" s="1"/>
  <c r="BD65" i="29"/>
  <c r="BF65" i="30" s="1"/>
  <c r="BD18" i="29"/>
  <c r="BF18" i="30" s="1"/>
  <c r="BD32" i="29"/>
  <c r="BF32" i="30" s="1"/>
  <c r="BD44" i="29"/>
  <c r="BF44" i="30" s="1"/>
  <c r="BD57" i="29"/>
  <c r="BF57" i="30" s="1"/>
  <c r="BD70" i="29"/>
  <c r="BF70" i="30" s="1"/>
  <c r="BD82" i="29"/>
  <c r="BF82" i="30" s="1"/>
  <c r="BD96" i="29"/>
  <c r="BF96" i="30" s="1"/>
  <c r="BD90" i="29"/>
  <c r="BF90" i="30" s="1"/>
  <c r="BD20" i="29"/>
  <c r="BF20" i="30" s="1"/>
  <c r="BD33" i="29"/>
  <c r="BF33" i="30" s="1"/>
  <c r="BD46" i="29"/>
  <c r="BF46" i="30" s="1"/>
  <c r="BD58" i="29"/>
  <c r="BF58" i="30" s="1"/>
  <c r="BD72" i="29"/>
  <c r="BF72" i="30" s="1"/>
  <c r="BD84" i="29"/>
  <c r="BF84" i="30" s="1"/>
  <c r="BD97" i="29"/>
  <c r="BF97" i="30" s="1"/>
  <c r="BD15" i="29"/>
  <c r="BF15" i="30" s="1"/>
  <c r="BD52" i="29"/>
  <c r="BF52" i="30" s="1"/>
  <c r="BD22" i="29"/>
  <c r="BF22" i="30" s="1"/>
  <c r="BD34" i="29"/>
  <c r="BF34" i="30" s="1"/>
  <c r="BD48" i="29"/>
  <c r="BF48" i="30" s="1"/>
  <c r="BD60" i="29"/>
  <c r="BF60" i="30" s="1"/>
  <c r="BD73" i="29"/>
  <c r="BF73" i="30" s="1"/>
  <c r="BD86" i="29"/>
  <c r="BF86" i="30" s="1"/>
  <c r="BD98" i="29"/>
  <c r="BF98" i="30" s="1"/>
  <c r="BD24" i="29"/>
  <c r="BF24" i="30" s="1"/>
  <c r="BD36" i="29"/>
  <c r="BF36" i="30" s="1"/>
  <c r="BD49" i="29"/>
  <c r="BF49" i="30" s="1"/>
  <c r="BD62" i="29"/>
  <c r="BF62" i="30" s="1"/>
  <c r="BD74" i="29"/>
  <c r="BF74" i="30" s="1"/>
  <c r="BD88" i="29"/>
  <c r="BF88" i="30" s="1"/>
  <c r="BD14" i="29"/>
  <c r="BF14" i="30" s="1"/>
  <c r="AP95" i="2"/>
  <c r="AQ95" i="2" s="1"/>
  <c r="AP78" i="2"/>
  <c r="AQ78" i="2" s="1"/>
  <c r="AP46" i="2"/>
  <c r="AQ46" i="2" s="1"/>
  <c r="AP14" i="2"/>
  <c r="AQ14" i="2" s="1"/>
  <c r="AP74" i="2"/>
  <c r="AQ74" i="2" s="1"/>
  <c r="AP42" i="2"/>
  <c r="AQ42" i="2" s="1"/>
  <c r="AP10" i="2"/>
  <c r="AQ10" i="2" s="1"/>
  <c r="AP70" i="2"/>
  <c r="AQ70" i="2" s="1"/>
  <c r="AP38" i="2"/>
  <c r="AQ38" i="2" s="1"/>
  <c r="AP6" i="2"/>
  <c r="AQ6" i="2" s="1"/>
  <c r="AP58" i="2"/>
  <c r="AQ58" i="2" s="1"/>
  <c r="AP98" i="2"/>
  <c r="AQ98" i="2" s="1"/>
  <c r="AP66" i="2"/>
  <c r="AQ66" i="2" s="1"/>
  <c r="AP34" i="2"/>
  <c r="AQ34" i="2" s="1"/>
  <c r="AP90" i="2"/>
  <c r="AQ90" i="2" s="1"/>
  <c r="AP94" i="2"/>
  <c r="AQ94" i="2" s="1"/>
  <c r="AP62" i="2"/>
  <c r="AQ62" i="2" s="1"/>
  <c r="AP30" i="2"/>
  <c r="AQ30" i="2" s="1"/>
  <c r="AP86" i="2"/>
  <c r="AQ86" i="2" s="1"/>
  <c r="AP54" i="2"/>
  <c r="AQ54" i="2" s="1"/>
  <c r="AP22" i="2"/>
  <c r="AQ22" i="2" s="1"/>
  <c r="AP26" i="2"/>
  <c r="AQ26" i="2" s="1"/>
  <c r="AP82" i="2"/>
  <c r="AQ82" i="2" s="1"/>
  <c r="AP50" i="2"/>
  <c r="AQ50" i="2" s="1"/>
  <c r="AP18" i="2"/>
  <c r="AQ18" i="2" s="1"/>
  <c r="AP36" i="2"/>
  <c r="AQ36" i="2" s="1"/>
  <c r="AP68" i="2"/>
  <c r="AQ68" i="2" s="1"/>
  <c r="AP5" i="2"/>
  <c r="AQ5" i="2" s="1"/>
  <c r="AP37" i="2"/>
  <c r="AQ37" i="2" s="1"/>
  <c r="AP69" i="2"/>
  <c r="AQ69" i="2" s="1"/>
  <c r="AP7" i="2"/>
  <c r="AQ7" i="2" s="1"/>
  <c r="AP39" i="2"/>
  <c r="AQ39" i="2" s="1"/>
  <c r="AP71" i="2"/>
  <c r="AQ71" i="2" s="1"/>
  <c r="AP88" i="2"/>
  <c r="AQ88" i="2" s="1"/>
  <c r="AP8" i="2"/>
  <c r="AQ8" i="2" s="1"/>
  <c r="AP40" i="2"/>
  <c r="AQ40" i="2" s="1"/>
  <c r="AP72" i="2"/>
  <c r="AQ72" i="2" s="1"/>
  <c r="AP9" i="2"/>
  <c r="AQ9" i="2" s="1"/>
  <c r="AP41" i="2"/>
  <c r="AQ41" i="2" s="1"/>
  <c r="AP73" i="2"/>
  <c r="AQ73" i="2" s="1"/>
  <c r="AP11" i="2"/>
  <c r="AQ11" i="2" s="1"/>
  <c r="AP43" i="2"/>
  <c r="AQ43" i="2" s="1"/>
  <c r="AP75" i="2"/>
  <c r="AQ75" i="2" s="1"/>
  <c r="AP24" i="2"/>
  <c r="AQ24" i="2" s="1"/>
  <c r="AP57" i="2"/>
  <c r="AQ57" i="2" s="1"/>
  <c r="AP89" i="2"/>
  <c r="AQ89" i="2" s="1"/>
  <c r="AP27" i="2"/>
  <c r="AQ27" i="2" s="1"/>
  <c r="AP12" i="2"/>
  <c r="AQ12" i="2" s="1"/>
  <c r="AP44" i="2"/>
  <c r="AQ44" i="2" s="1"/>
  <c r="AP76" i="2"/>
  <c r="AQ76" i="2" s="1"/>
  <c r="AP13" i="2"/>
  <c r="AQ13" i="2" s="1"/>
  <c r="AP45" i="2"/>
  <c r="AQ45" i="2" s="1"/>
  <c r="AP77" i="2"/>
  <c r="AQ77" i="2" s="1"/>
  <c r="AP15" i="2"/>
  <c r="AQ15" i="2" s="1"/>
  <c r="AP47" i="2"/>
  <c r="AQ47" i="2" s="1"/>
  <c r="AP79" i="2"/>
  <c r="AQ79" i="2" s="1"/>
  <c r="AP25" i="2"/>
  <c r="AQ25" i="2" s="1"/>
  <c r="AP59" i="2"/>
  <c r="AQ59" i="2" s="1"/>
  <c r="AP16" i="2"/>
  <c r="AQ16" i="2" s="1"/>
  <c r="AP48" i="2"/>
  <c r="AQ48" i="2" s="1"/>
  <c r="AP80" i="2"/>
  <c r="AQ80" i="2" s="1"/>
  <c r="AP17" i="2"/>
  <c r="AQ17" i="2" s="1"/>
  <c r="AP49" i="2"/>
  <c r="AQ49" i="2" s="1"/>
  <c r="AP81" i="2"/>
  <c r="AQ81" i="2" s="1"/>
  <c r="AP19" i="2"/>
  <c r="AQ19" i="2" s="1"/>
  <c r="AP51" i="2"/>
  <c r="AQ51" i="2" s="1"/>
  <c r="AP83" i="2"/>
  <c r="AQ83" i="2" s="1"/>
  <c r="AP56" i="2"/>
  <c r="AQ56" i="2" s="1"/>
  <c r="AP20" i="2"/>
  <c r="AQ20" i="2" s="1"/>
  <c r="AP52" i="2"/>
  <c r="AQ52" i="2" s="1"/>
  <c r="AP84" i="2"/>
  <c r="AQ84" i="2" s="1"/>
  <c r="AP21" i="2"/>
  <c r="AQ21" i="2" s="1"/>
  <c r="AP53" i="2"/>
  <c r="AQ53" i="2" s="1"/>
  <c r="AP85" i="2"/>
  <c r="AQ85" i="2" s="1"/>
  <c r="AP23" i="2"/>
  <c r="AQ23" i="2" s="1"/>
  <c r="AP55" i="2"/>
  <c r="AQ55" i="2" s="1"/>
  <c r="AP87" i="2"/>
  <c r="AQ87" i="2" s="1"/>
  <c r="AP91" i="2"/>
  <c r="AQ91" i="2" s="1"/>
  <c r="AP28" i="2"/>
  <c r="AQ28" i="2" s="1"/>
  <c r="AP60" i="2"/>
  <c r="AQ60" i="2" s="1"/>
  <c r="AP92" i="2"/>
  <c r="AQ92" i="2" s="1"/>
  <c r="AP29" i="2"/>
  <c r="AQ29" i="2" s="1"/>
  <c r="AP61" i="2"/>
  <c r="AQ61" i="2" s="1"/>
  <c r="AP93" i="2"/>
  <c r="AQ93" i="2" s="1"/>
  <c r="AP31" i="2"/>
  <c r="AQ31" i="2" s="1"/>
  <c r="AP63" i="2"/>
  <c r="AQ63" i="2" s="1"/>
  <c r="AP32" i="2"/>
  <c r="AQ32" i="2" s="1"/>
  <c r="AP64" i="2"/>
  <c r="AQ64" i="2" s="1"/>
  <c r="AP96" i="2"/>
  <c r="AQ96" i="2" s="1"/>
  <c r="AP33" i="2"/>
  <c r="AQ33" i="2" s="1"/>
  <c r="AP65" i="2"/>
  <c r="AQ65" i="2" s="1"/>
  <c r="AP97" i="2"/>
  <c r="AQ97" i="2" s="1"/>
  <c r="AP35" i="2"/>
  <c r="AQ35" i="2" s="1"/>
  <c r="AP67" i="2"/>
  <c r="AQ67" i="2" s="1"/>
  <c r="BD5" i="2"/>
  <c r="BF5" i="29" s="1"/>
  <c r="BD100" i="29"/>
  <c r="BF100" i="30" s="1"/>
  <c r="BD102" i="29"/>
  <c r="BF102" i="30" s="1"/>
  <c r="BG21" i="31"/>
  <c r="BG107" i="31"/>
  <c r="BG99" i="31"/>
  <c r="BG92" i="31"/>
  <c r="BG80" i="31"/>
  <c r="BG74" i="31"/>
  <c r="BG52" i="31"/>
  <c r="BG51" i="31"/>
  <c r="BG84" i="31"/>
  <c r="BG79" i="31"/>
  <c r="BG28" i="31"/>
  <c r="BG33" i="31"/>
  <c r="BG12" i="31"/>
  <c r="BG90" i="31"/>
  <c r="BG47" i="31"/>
  <c r="BG63" i="31"/>
  <c r="BG16" i="31"/>
  <c r="BG57" i="31"/>
  <c r="BG106" i="31"/>
  <c r="BG96" i="31"/>
  <c r="BG109" i="31"/>
  <c r="BG67" i="31"/>
  <c r="BG61" i="31"/>
  <c r="BG50" i="31"/>
  <c r="BG49" i="31"/>
  <c r="BG75" i="31"/>
  <c r="BG76" i="31"/>
  <c r="BG32" i="31"/>
  <c r="BG38" i="31"/>
  <c r="BG19" i="31"/>
  <c r="BG105" i="31"/>
  <c r="BG93" i="31"/>
  <c r="BG64" i="31"/>
  <c r="BG72" i="31"/>
  <c r="BG22" i="31"/>
  <c r="BG14" i="31"/>
  <c r="BG11" i="31"/>
  <c r="BG111" i="31"/>
  <c r="BG86" i="31"/>
  <c r="BG89" i="31"/>
  <c r="BG41" i="31"/>
  <c r="BG91" i="31"/>
  <c r="BG46" i="31"/>
  <c r="BG45" i="31"/>
  <c r="BG87" i="31"/>
  <c r="BG60" i="31"/>
  <c r="BG42" i="31"/>
  <c r="BG59" i="31"/>
  <c r="BG24" i="31"/>
  <c r="BG5" i="31"/>
  <c r="BG110" i="31"/>
  <c r="BG85" i="31"/>
  <c r="BG97" i="31"/>
  <c r="BG39" i="31"/>
  <c r="BG83" i="31"/>
  <c r="BG81" i="31"/>
  <c r="BG43" i="31"/>
  <c r="BG82" i="31"/>
  <c r="BG6" i="31"/>
  <c r="BG17" i="31"/>
  <c r="BG53" i="31"/>
  <c r="BG29" i="31"/>
  <c r="BG15" i="31"/>
  <c r="BG54" i="31"/>
  <c r="BG31" i="31"/>
  <c r="BG98" i="31"/>
  <c r="BG108" i="31"/>
  <c r="BG103" i="31"/>
  <c r="BG37" i="31"/>
  <c r="BG71" i="31"/>
  <c r="BG78" i="31"/>
  <c r="BG26" i="31"/>
  <c r="BG69" i="31"/>
  <c r="BG8" i="31"/>
  <c r="BG20" i="31"/>
  <c r="BG70" i="31"/>
  <c r="BG36" i="31"/>
  <c r="BG34" i="31"/>
  <c r="BG95" i="31"/>
  <c r="BG102" i="31"/>
  <c r="BG88" i="31"/>
  <c r="BG35" i="31"/>
  <c r="BG68" i="31"/>
  <c r="BG65" i="31"/>
  <c r="BG18" i="31"/>
  <c r="BG66" i="31"/>
  <c r="BG13" i="31"/>
  <c r="BG27" i="31"/>
  <c r="BG56" i="31"/>
  <c r="BG58" i="31"/>
  <c r="BG40" i="31"/>
  <c r="BG7" i="31"/>
  <c r="BG73" i="31"/>
  <c r="BG100" i="31"/>
  <c r="BG101" i="31"/>
  <c r="BG94" i="31"/>
  <c r="BG77" i="31"/>
  <c r="BG55" i="31"/>
  <c r="BG62" i="31"/>
  <c r="BG10" i="31"/>
  <c r="BG104" i="31"/>
  <c r="BG25" i="31"/>
  <c r="BG30" i="31"/>
  <c r="BG9" i="31"/>
  <c r="BG48" i="31"/>
  <c r="BG44" i="31"/>
  <c r="BG23" i="31"/>
  <c r="BG5" i="32"/>
  <c r="BG12" i="32"/>
  <c r="BG33" i="32"/>
  <c r="BG34" i="32"/>
  <c r="BG98" i="32"/>
  <c r="BG111" i="32"/>
  <c r="BG82" i="32"/>
  <c r="BG95" i="32"/>
  <c r="BG81" i="32"/>
  <c r="BG66" i="32"/>
  <c r="BG47" i="32"/>
  <c r="BG55" i="32"/>
  <c r="BG9" i="32"/>
  <c r="BG22" i="32"/>
  <c r="BG37" i="32"/>
  <c r="BG94" i="32"/>
  <c r="BG70" i="32"/>
  <c r="BG83" i="32"/>
  <c r="BG25" i="32"/>
  <c r="BG89" i="32"/>
  <c r="BG20" i="32"/>
  <c r="BG35" i="32"/>
  <c r="BG96" i="32"/>
  <c r="BG110" i="32"/>
  <c r="BG80" i="32"/>
  <c r="BG91" i="32"/>
  <c r="BG71" i="32"/>
  <c r="BG99" i="32"/>
  <c r="BG46" i="32"/>
  <c r="BG51" i="32"/>
  <c r="BG17" i="32"/>
  <c r="BG36" i="32"/>
  <c r="BG107" i="32"/>
  <c r="BG109" i="32"/>
  <c r="BG64" i="32"/>
  <c r="BG65" i="32"/>
  <c r="BG10" i="32"/>
  <c r="BG48" i="32"/>
  <c r="BG26" i="32"/>
  <c r="BG59" i="32"/>
  <c r="BG11" i="32"/>
  <c r="BG88" i="32"/>
  <c r="BG67" i="32"/>
  <c r="BG16" i="32"/>
  <c r="BG7" i="32"/>
  <c r="BG29" i="32"/>
  <c r="BG38" i="32"/>
  <c r="BG106" i="32"/>
  <c r="BG92" i="32"/>
  <c r="BG103" i="32"/>
  <c r="BG76" i="32"/>
  <c r="BG97" i="32"/>
  <c r="BG62" i="32"/>
  <c r="BG73" i="32"/>
  <c r="BG41" i="32"/>
  <c r="BG49" i="32"/>
  <c r="BG30" i="32"/>
  <c r="BG104" i="32"/>
  <c r="BG31" i="32"/>
  <c r="BG57" i="32"/>
  <c r="BG105" i="32"/>
  <c r="BG90" i="32"/>
  <c r="BG93" i="32"/>
  <c r="BG74" i="32"/>
  <c r="BG79" i="32"/>
  <c r="BG60" i="32"/>
  <c r="BI94" i="32" s="1"/>
  <c r="BG69" i="32"/>
  <c r="BG39" i="32"/>
  <c r="BG44" i="32"/>
  <c r="BG14" i="32"/>
  <c r="BG58" i="32"/>
  <c r="BI96" i="32" s="1"/>
  <c r="BG23" i="32"/>
  <c r="BG13" i="32"/>
  <c r="BG19" i="32"/>
  <c r="BG18" i="32"/>
  <c r="BG102" i="32"/>
  <c r="BG86" i="32"/>
  <c r="BG108" i="32"/>
  <c r="BG101" i="32"/>
  <c r="BG75" i="32"/>
  <c r="BG56" i="32"/>
  <c r="BG61" i="32"/>
  <c r="BG45" i="32"/>
  <c r="BG40" i="32"/>
  <c r="BG24" i="32"/>
  <c r="BG43" i="32"/>
  <c r="BG15" i="32"/>
  <c r="BG77" i="32"/>
  <c r="BG42" i="32"/>
  <c r="BG8" i="32"/>
  <c r="BG27" i="32"/>
  <c r="BG21" i="32"/>
  <c r="BG32" i="32"/>
  <c r="BG28" i="32"/>
  <c r="BG100" i="32"/>
  <c r="BG84" i="32"/>
  <c r="BG87" i="32"/>
  <c r="BG85" i="32"/>
  <c r="BG68" i="32"/>
  <c r="BG54" i="32"/>
  <c r="BG53" i="32"/>
  <c r="BG63" i="32"/>
  <c r="BG52" i="32"/>
  <c r="BG50" i="32"/>
  <c r="BG78" i="32"/>
  <c r="BG72" i="32"/>
  <c r="BG6" i="32"/>
  <c r="BG4" i="33"/>
  <c r="BG4" i="34"/>
  <c r="BG4" i="35"/>
  <c r="BG104" i="36"/>
  <c r="BG109" i="36"/>
  <c r="BG69" i="36"/>
  <c r="BG61" i="36"/>
  <c r="BG45" i="36"/>
  <c r="BG93" i="36"/>
  <c r="BG90" i="36"/>
  <c r="BG52" i="36"/>
  <c r="BG17" i="36"/>
  <c r="BG40" i="36"/>
  <c r="BG30" i="36"/>
  <c r="BG15" i="36"/>
  <c r="BG19" i="36"/>
  <c r="BG102" i="36"/>
  <c r="BG89" i="36"/>
  <c r="BG68" i="36"/>
  <c r="BG59" i="36"/>
  <c r="BG43" i="36"/>
  <c r="BG82" i="36"/>
  <c r="BG83" i="36"/>
  <c r="BG48" i="36"/>
  <c r="BG73" i="36"/>
  <c r="BG66" i="36"/>
  <c r="BG21" i="36"/>
  <c r="BG22" i="36"/>
  <c r="BG27" i="36"/>
  <c r="BG14" i="36"/>
  <c r="BG100" i="36"/>
  <c r="BG99" i="36"/>
  <c r="BG110" i="36"/>
  <c r="BG57" i="36"/>
  <c r="BG41" i="36"/>
  <c r="BG88" i="36"/>
  <c r="BG80" i="36"/>
  <c r="BG24" i="36"/>
  <c r="BG64" i="36"/>
  <c r="BG38" i="36"/>
  <c r="BG13" i="36"/>
  <c r="BG28" i="36"/>
  <c r="BG94" i="36"/>
  <c r="BG10" i="36"/>
  <c r="BG98" i="36"/>
  <c r="BG95" i="36"/>
  <c r="BG96" i="36"/>
  <c r="BG55" i="36"/>
  <c r="BG39" i="36"/>
  <c r="BG84" i="36"/>
  <c r="BG76" i="36"/>
  <c r="BG74" i="36"/>
  <c r="BG62" i="36"/>
  <c r="BG54" i="36"/>
  <c r="BG9" i="36"/>
  <c r="BG20" i="36"/>
  <c r="BG11" i="36"/>
  <c r="BG18" i="36"/>
  <c r="BG111" i="36"/>
  <c r="BG87" i="36"/>
  <c r="BG85" i="36"/>
  <c r="BG53" i="36"/>
  <c r="BG37" i="36"/>
  <c r="BG79" i="36"/>
  <c r="BG75" i="36"/>
  <c r="BG70" i="36"/>
  <c r="BG60" i="36"/>
  <c r="BG50" i="36"/>
  <c r="BG26" i="36"/>
  <c r="BG23" i="36"/>
  <c r="BG107" i="36"/>
  <c r="BG101" i="36"/>
  <c r="BG86" i="36"/>
  <c r="BG67" i="36"/>
  <c r="BG51" i="36"/>
  <c r="BG35" i="36"/>
  <c r="BG92" i="36"/>
  <c r="BG77" i="36"/>
  <c r="BG42" i="36"/>
  <c r="BG58" i="36"/>
  <c r="BG46" i="36"/>
  <c r="BG5" i="36"/>
  <c r="BG7" i="36"/>
  <c r="BG106" i="36"/>
  <c r="BG108" i="36"/>
  <c r="BG81" i="36"/>
  <c r="BG65" i="36"/>
  <c r="BG49" i="36"/>
  <c r="BG33" i="36"/>
  <c r="BG91" i="36"/>
  <c r="BG72" i="36"/>
  <c r="BG29" i="36"/>
  <c r="BG56" i="36"/>
  <c r="BG36" i="36"/>
  <c r="BG8" i="36"/>
  <c r="BG16" i="36"/>
  <c r="BG105" i="36"/>
  <c r="BG97" i="36"/>
  <c r="BG78" i="36"/>
  <c r="BG63" i="36"/>
  <c r="BG47" i="36"/>
  <c r="BG31" i="36"/>
  <c r="BG103" i="36"/>
  <c r="BG71" i="36"/>
  <c r="BG25" i="36"/>
  <c r="BG44" i="36"/>
  <c r="BG34" i="36"/>
  <c r="BG12" i="36"/>
  <c r="BG6" i="36"/>
  <c r="BH25" i="36"/>
  <c r="BI25" i="36" s="1"/>
  <c r="BH6" i="36"/>
  <c r="BI6" i="36" s="1"/>
  <c r="BJ6" i="36" s="1"/>
  <c r="BH46" i="36"/>
  <c r="BI46" i="36" s="1"/>
  <c r="BH97" i="36"/>
  <c r="BI97" i="36" s="1"/>
  <c r="BH85" i="36"/>
  <c r="BI85" i="36" s="1"/>
  <c r="BH31" i="36"/>
  <c r="BI31" i="36" s="1"/>
  <c r="BH94" i="36"/>
  <c r="BI94" i="36" s="1"/>
  <c r="BH37" i="36"/>
  <c r="BH78" i="36"/>
  <c r="BI78" i="36" s="1"/>
  <c r="BH109" i="36"/>
  <c r="BI109" i="36" s="1"/>
  <c r="BJ109" i="36" s="1"/>
  <c r="BH17" i="36"/>
  <c r="BI17" i="36" s="1"/>
  <c r="BH42" i="36"/>
  <c r="BI42" i="36" s="1"/>
  <c r="BH29" i="36"/>
  <c r="BI29" i="36" s="1"/>
  <c r="BH69" i="36"/>
  <c r="BI69" i="36" s="1"/>
  <c r="BH106" i="36"/>
  <c r="BI106" i="36" s="1"/>
  <c r="BH73" i="36"/>
  <c r="BH95" i="36"/>
  <c r="BI95" i="36" s="1"/>
  <c r="BH43" i="36"/>
  <c r="BI43" i="36" s="1"/>
  <c r="BJ43" i="36" s="1"/>
  <c r="BH105" i="36"/>
  <c r="BI105" i="36" s="1"/>
  <c r="BH44" i="36"/>
  <c r="BI44" i="36" s="1"/>
  <c r="BH23" i="36"/>
  <c r="BI23" i="36" s="1"/>
  <c r="BH53" i="36"/>
  <c r="BI53" i="36" s="1"/>
  <c r="BH75" i="36"/>
  <c r="BI75" i="36" s="1"/>
  <c r="BH98" i="36"/>
  <c r="BH18" i="36"/>
  <c r="BI18" i="36" s="1"/>
  <c r="BH16" i="36"/>
  <c r="BI16" i="36" s="1"/>
  <c r="BJ16" i="36" s="1"/>
  <c r="BH76" i="36"/>
  <c r="BI76" i="36" s="1"/>
  <c r="BH33" i="36"/>
  <c r="BI33" i="36" s="1"/>
  <c r="BH110" i="36"/>
  <c r="BI110" i="36" s="1"/>
  <c r="BH39" i="36"/>
  <c r="BI39" i="36" s="1"/>
  <c r="BH61" i="36"/>
  <c r="BI61" i="36" s="1"/>
  <c r="BH56" i="36"/>
  <c r="BH108" i="36"/>
  <c r="BI108" i="36" s="1"/>
  <c r="BH38" i="36"/>
  <c r="BI38" i="36" s="1"/>
  <c r="BH92" i="36"/>
  <c r="BI92" i="36" s="1"/>
  <c r="BH50" i="36"/>
  <c r="BI50" i="36" s="1"/>
  <c r="BH54" i="36"/>
  <c r="BI54" i="36" s="1"/>
  <c r="BH80" i="36"/>
  <c r="BI80" i="36" s="1"/>
  <c r="BH34" i="36"/>
  <c r="BI34" i="36" s="1"/>
  <c r="BH67" i="36"/>
  <c r="BH7" i="36"/>
  <c r="BI7" i="36" s="1"/>
  <c r="BH107" i="36"/>
  <c r="BI107" i="36" s="1"/>
  <c r="BJ107" i="36" s="1"/>
  <c r="BH32" i="36"/>
  <c r="BI32" i="36" s="1"/>
  <c r="BH45" i="36"/>
  <c r="BI45" i="36" s="1"/>
  <c r="BH40" i="36"/>
  <c r="BI40" i="36" s="1"/>
  <c r="BH99" i="36"/>
  <c r="BI99" i="36" s="1"/>
  <c r="BH28" i="36"/>
  <c r="BI28" i="36" s="1"/>
  <c r="BH59" i="36"/>
  <c r="BH68" i="36"/>
  <c r="BI68" i="36" s="1"/>
  <c r="BH70" i="36"/>
  <c r="BI70" i="36" s="1"/>
  <c r="BJ70" i="36" s="1"/>
  <c r="BH81" i="36"/>
  <c r="BI81" i="36" s="1"/>
  <c r="BH72" i="36"/>
  <c r="BI72" i="36" s="1"/>
  <c r="BH51" i="36"/>
  <c r="BI51" i="36" s="1"/>
  <c r="BH27" i="36"/>
  <c r="BI27" i="36" s="1"/>
  <c r="BH65" i="36"/>
  <c r="BI65" i="36" s="1"/>
  <c r="BH21" i="36"/>
  <c r="BH86" i="36"/>
  <c r="BI86" i="36" s="1"/>
  <c r="BH14" i="36"/>
  <c r="BI14" i="36" s="1"/>
  <c r="BJ14" i="36" s="1"/>
  <c r="BH63" i="36"/>
  <c r="BI63" i="36" s="1"/>
  <c r="BH15" i="36"/>
  <c r="BI15" i="36" s="1"/>
  <c r="BH83" i="36"/>
  <c r="BI83" i="36" s="1"/>
  <c r="BH100" i="36"/>
  <c r="BI100" i="36" s="1"/>
  <c r="BH26" i="36"/>
  <c r="BI26" i="36" s="1"/>
  <c r="BH55" i="36"/>
  <c r="BH24" i="36"/>
  <c r="BI24" i="36" s="1"/>
  <c r="BH88" i="36"/>
  <c r="BI88" i="36" s="1"/>
  <c r="BJ88" i="36" s="1"/>
  <c r="BH13" i="36"/>
  <c r="BI13" i="36" s="1"/>
  <c r="BH49" i="36"/>
  <c r="BI49" i="36" s="1"/>
  <c r="BH19" i="36"/>
  <c r="BI19" i="36" s="1"/>
  <c r="BH41" i="36"/>
  <c r="BI41" i="36" s="1"/>
  <c r="BH30" i="36"/>
  <c r="BI30" i="36" s="1"/>
  <c r="BH47" i="36"/>
  <c r="BI47" i="36" s="1"/>
  <c r="BH9" i="36"/>
  <c r="BI9" i="36" s="1"/>
  <c r="BH89" i="36"/>
  <c r="BI89" i="36" s="1"/>
  <c r="BJ89" i="36" s="1"/>
  <c r="BH82" i="36"/>
  <c r="BI82" i="36" s="1"/>
  <c r="BH35" i="36"/>
  <c r="BI35" i="36" s="1"/>
  <c r="BH93" i="36"/>
  <c r="BI93" i="36" s="1"/>
  <c r="BH10" i="36"/>
  <c r="BI10" i="36" s="1"/>
  <c r="BH64" i="36"/>
  <c r="BI64" i="36" s="1"/>
  <c r="BH90" i="36"/>
  <c r="BH91" i="36"/>
  <c r="BI91" i="36" s="1"/>
  <c r="BH71" i="36"/>
  <c r="BI71" i="36" s="1"/>
  <c r="BH12" i="36"/>
  <c r="BI12" i="36" s="1"/>
  <c r="BH66" i="36"/>
  <c r="BI66" i="36" s="1"/>
  <c r="BH103" i="36"/>
  <c r="BI103" i="36" s="1"/>
  <c r="BH11" i="36"/>
  <c r="BI11" i="36" s="1"/>
  <c r="BH36" i="36"/>
  <c r="BI36" i="36" s="1"/>
  <c r="BH84" i="36"/>
  <c r="BH77" i="36"/>
  <c r="BI77" i="36" s="1"/>
  <c r="BH74" i="36"/>
  <c r="BI74" i="36" s="1"/>
  <c r="BH96" i="36"/>
  <c r="BI96" i="36" s="1"/>
  <c r="BH79" i="36"/>
  <c r="BF5" i="37"/>
  <c r="BH20" i="36"/>
  <c r="BH111" i="36"/>
  <c r="BI111" i="36" s="1"/>
  <c r="BF5" i="38"/>
  <c r="BG10" i="38" s="1"/>
  <c r="BH106" i="37"/>
  <c r="BI106" i="37" s="1"/>
  <c r="BH92" i="37"/>
  <c r="BI92" i="37" s="1"/>
  <c r="BH97" i="37"/>
  <c r="BI97" i="37" s="1"/>
  <c r="BH82" i="37"/>
  <c r="BH108" i="37"/>
  <c r="BI108" i="37" s="1"/>
  <c r="BH72" i="37"/>
  <c r="BH68" i="37"/>
  <c r="BH54" i="37"/>
  <c r="BI54" i="37" s="1"/>
  <c r="BH67" i="37"/>
  <c r="BH33" i="37"/>
  <c r="BI33" i="37" s="1"/>
  <c r="BH11" i="37"/>
  <c r="BH63" i="37"/>
  <c r="BH36" i="37"/>
  <c r="BH8" i="37"/>
  <c r="BI8" i="37" s="1"/>
  <c r="BH105" i="37"/>
  <c r="BI105" i="37" s="1"/>
  <c r="BH90" i="37"/>
  <c r="BI90" i="37" s="1"/>
  <c r="BH109" i="37"/>
  <c r="BI109" i="37" s="1"/>
  <c r="BH79" i="37"/>
  <c r="BH103" i="37"/>
  <c r="BI103" i="37" s="1"/>
  <c r="BH60" i="37"/>
  <c r="BH58" i="37"/>
  <c r="BH53" i="37"/>
  <c r="BI53" i="37" s="1"/>
  <c r="BH50" i="37"/>
  <c r="BI50" i="37" s="1"/>
  <c r="BH32" i="37"/>
  <c r="BI32" i="37" s="1"/>
  <c r="BH28" i="37"/>
  <c r="BH39" i="37"/>
  <c r="BH30" i="37"/>
  <c r="BI30" i="37" s="1"/>
  <c r="BH14" i="37"/>
  <c r="BH104" i="37"/>
  <c r="BI104" i="37" s="1"/>
  <c r="BH111" i="37"/>
  <c r="BI111" i="37" s="1"/>
  <c r="BH86" i="37"/>
  <c r="BH77" i="37"/>
  <c r="BH93" i="37"/>
  <c r="BI93" i="37" s="1"/>
  <c r="BH59" i="37"/>
  <c r="BH57" i="37"/>
  <c r="BH76" i="37"/>
  <c r="BI76" i="37" s="1"/>
  <c r="BH49" i="37"/>
  <c r="BH26" i="37"/>
  <c r="BI26" i="37" s="1"/>
  <c r="BH20" i="37"/>
  <c r="BH38" i="37"/>
  <c r="BH24" i="37"/>
  <c r="BH5" i="37"/>
  <c r="BI5" i="37" s="1"/>
  <c r="BH102" i="37"/>
  <c r="BI102" i="37" s="1"/>
  <c r="BH110" i="37"/>
  <c r="BI110" i="37" s="1"/>
  <c r="BH107" i="37"/>
  <c r="BI107" i="37" s="1"/>
  <c r="BH75" i="37"/>
  <c r="BI75" i="37" s="1"/>
  <c r="BH87" i="37"/>
  <c r="BI87" i="37" s="1"/>
  <c r="BH48" i="37"/>
  <c r="BH74" i="37"/>
  <c r="BH52" i="37"/>
  <c r="BI52" i="37" s="1"/>
  <c r="BH35" i="37"/>
  <c r="BH18" i="37"/>
  <c r="BH12" i="37"/>
  <c r="BH23" i="37"/>
  <c r="BH16" i="37"/>
  <c r="BH100" i="37"/>
  <c r="BI100" i="37" s="1"/>
  <c r="BH95" i="37"/>
  <c r="BI95" i="37" s="1"/>
  <c r="BH99" i="37"/>
  <c r="BI99" i="37" s="1"/>
  <c r="BH73" i="37"/>
  <c r="BH70" i="37"/>
  <c r="BH46" i="37"/>
  <c r="BH56" i="37"/>
  <c r="BI56" i="37" s="1"/>
  <c r="BH51" i="37"/>
  <c r="BI51" i="37" s="1"/>
  <c r="BH34" i="37"/>
  <c r="BK34" i="37" s="1"/>
  <c r="BH10" i="37"/>
  <c r="BI10" i="37" s="1"/>
  <c r="BH29" i="37"/>
  <c r="BH15" i="37"/>
  <c r="BH22" i="37"/>
  <c r="BH98" i="37"/>
  <c r="BI98" i="37" s="1"/>
  <c r="BH85" i="37"/>
  <c r="BH91" i="37"/>
  <c r="BI91" i="37" s="1"/>
  <c r="BH71" i="37"/>
  <c r="BH65" i="37"/>
  <c r="BH44" i="37"/>
  <c r="BH55" i="37"/>
  <c r="BH47" i="37"/>
  <c r="BH25" i="37"/>
  <c r="BH31" i="37"/>
  <c r="BH21" i="37"/>
  <c r="BH64" i="37"/>
  <c r="BK64" i="37" s="1"/>
  <c r="BH6" i="37"/>
  <c r="BH96" i="37"/>
  <c r="BI96" i="37" s="1"/>
  <c r="BH88" i="37"/>
  <c r="BI88" i="37" s="1"/>
  <c r="BH89" i="37"/>
  <c r="BI89" i="37" s="1"/>
  <c r="BH84" i="37"/>
  <c r="BH62" i="37"/>
  <c r="BI62" i="37" s="1"/>
  <c r="BH42" i="37"/>
  <c r="BH69" i="37"/>
  <c r="BI69" i="37" s="1"/>
  <c r="BH45" i="37"/>
  <c r="BH17" i="37"/>
  <c r="BH27" i="37"/>
  <c r="BH13" i="37"/>
  <c r="BI13" i="37" s="1"/>
  <c r="BH41" i="37"/>
  <c r="BH7" i="37"/>
  <c r="BH94" i="37"/>
  <c r="BI94" i="37" s="1"/>
  <c r="BH101" i="37"/>
  <c r="BI101" i="37" s="1"/>
  <c r="BH83" i="37"/>
  <c r="BH81" i="37"/>
  <c r="BI81" i="37" s="1"/>
  <c r="BH61" i="37"/>
  <c r="BH80" i="37"/>
  <c r="BI80" i="37" s="1"/>
  <c r="BH66" i="37"/>
  <c r="BH43" i="37"/>
  <c r="BI43" i="37" s="1"/>
  <c r="BH9" i="37"/>
  <c r="BH19" i="37"/>
  <c r="BK19" i="37" s="1"/>
  <c r="BH78" i="37"/>
  <c r="BH37" i="37"/>
  <c r="BH40" i="37"/>
  <c r="BG5" i="39"/>
  <c r="BG44" i="39"/>
  <c r="BG37" i="39"/>
  <c r="BG20" i="39"/>
  <c r="BG19" i="39"/>
  <c r="BG35" i="39"/>
  <c r="BG98" i="39"/>
  <c r="BG82" i="39"/>
  <c r="BG66" i="39"/>
  <c r="BG85" i="39"/>
  <c r="BG110" i="39"/>
  <c r="BG42" i="39"/>
  <c r="BG93" i="39"/>
  <c r="BG25" i="39"/>
  <c r="BG33" i="39"/>
  <c r="BG81" i="39"/>
  <c r="BG28" i="39"/>
  <c r="BG54" i="39"/>
  <c r="BG80" i="39"/>
  <c r="BG69" i="39"/>
  <c r="BG77" i="39"/>
  <c r="BG91" i="39"/>
  <c r="BG29" i="39"/>
  <c r="BG16" i="39"/>
  <c r="BG53" i="39"/>
  <c r="BG30" i="39"/>
  <c r="BG43" i="39"/>
  <c r="BG107" i="39"/>
  <c r="BG94" i="39"/>
  <c r="BG78" i="39"/>
  <c r="BG62" i="39"/>
  <c r="BG61" i="39"/>
  <c r="BG73" i="39"/>
  <c r="BG38" i="39"/>
  <c r="BG87" i="39"/>
  <c r="BG50" i="39"/>
  <c r="BG7" i="39"/>
  <c r="BG21" i="39"/>
  <c r="BG8" i="39"/>
  <c r="BG59" i="39"/>
  <c r="BG31" i="39"/>
  <c r="BG48" i="39"/>
  <c r="BG106" i="39"/>
  <c r="BG92" i="39"/>
  <c r="BG76" i="39"/>
  <c r="BG60" i="39"/>
  <c r="BG45" i="39"/>
  <c r="BG49" i="39"/>
  <c r="BG36" i="39"/>
  <c r="BG71" i="39"/>
  <c r="BG97" i="39"/>
  <c r="BG57" i="39"/>
  <c r="BG10" i="39"/>
  <c r="BG104" i="39"/>
  <c r="BG88" i="39"/>
  <c r="BG56" i="39"/>
  <c r="BG79" i="39"/>
  <c r="BG67" i="39"/>
  <c r="BG46" i="39"/>
  <c r="BG13" i="39"/>
  <c r="BG65" i="39"/>
  <c r="BG39" i="39"/>
  <c r="BG101" i="39"/>
  <c r="BG105" i="39"/>
  <c r="BG90" i="39"/>
  <c r="BG74" i="39"/>
  <c r="BG58" i="39"/>
  <c r="BG95" i="39"/>
  <c r="BG83" i="39"/>
  <c r="BG34" i="39"/>
  <c r="BG55" i="39"/>
  <c r="BG22" i="39"/>
  <c r="BG72" i="39"/>
  <c r="BG32" i="39"/>
  <c r="BG14" i="39"/>
  <c r="BG15" i="39"/>
  <c r="BG103" i="39"/>
  <c r="BG75" i="39"/>
  <c r="BG18" i="39"/>
  <c r="BG102" i="39"/>
  <c r="BG86" i="39"/>
  <c r="BG70" i="39"/>
  <c r="BG111" i="39"/>
  <c r="BG52" i="39"/>
  <c r="BG63" i="39"/>
  <c r="BG108" i="39"/>
  <c r="BG9" i="39"/>
  <c r="BG6" i="39"/>
  <c r="BG23" i="39"/>
  <c r="BG12" i="39"/>
  <c r="BG11" i="39"/>
  <c r="BG26" i="39"/>
  <c r="BG100" i="39"/>
  <c r="BG84" i="39"/>
  <c r="BG68" i="39"/>
  <c r="BG109" i="39"/>
  <c r="BG47" i="39"/>
  <c r="BG51" i="39"/>
  <c r="BG99" i="39"/>
  <c r="BG17" i="39"/>
  <c r="BG24" i="39"/>
  <c r="BG27" i="39"/>
  <c r="BG96" i="39"/>
  <c r="BG64" i="39"/>
  <c r="BG89" i="39"/>
  <c r="BG40" i="39"/>
  <c r="BG41" i="39"/>
  <c r="BG4" i="40"/>
  <c r="BG75" i="41"/>
  <c r="BG24" i="41"/>
  <c r="BG105" i="41"/>
  <c r="BG90" i="41"/>
  <c r="BG77" i="41"/>
  <c r="BG71" i="41"/>
  <c r="BG76" i="41"/>
  <c r="BG85" i="41"/>
  <c r="BG43" i="41"/>
  <c r="BG50" i="41"/>
  <c r="BG7" i="41"/>
  <c r="BG6" i="41"/>
  <c r="BG28" i="41"/>
  <c r="BG53" i="41"/>
  <c r="BG51" i="41"/>
  <c r="BG27" i="41"/>
  <c r="BG104" i="41"/>
  <c r="BG88" i="41"/>
  <c r="BG108" i="41"/>
  <c r="BG64" i="41"/>
  <c r="BG72" i="41"/>
  <c r="BG82" i="41"/>
  <c r="BG41" i="41"/>
  <c r="BG67" i="41"/>
  <c r="BG15" i="41"/>
  <c r="BG14" i="41"/>
  <c r="BG38" i="41"/>
  <c r="BG11" i="41"/>
  <c r="BG45" i="41"/>
  <c r="BG98" i="41"/>
  <c r="BG97" i="41"/>
  <c r="BG99" i="41"/>
  <c r="BG35" i="41"/>
  <c r="BG33" i="41"/>
  <c r="BG54" i="41"/>
  <c r="BG16" i="41"/>
  <c r="BG93" i="41"/>
  <c r="BG29" i="41"/>
  <c r="BG102" i="41"/>
  <c r="BG86" i="41"/>
  <c r="BG103" i="41"/>
  <c r="BG63" i="41"/>
  <c r="BG109" i="41"/>
  <c r="BG70" i="41"/>
  <c r="BG39" i="41"/>
  <c r="BG59" i="41"/>
  <c r="BG23" i="41"/>
  <c r="BG22" i="41"/>
  <c r="BG47" i="41"/>
  <c r="BG19" i="41"/>
  <c r="BG5" i="41"/>
  <c r="BG110" i="41"/>
  <c r="BG61" i="41"/>
  <c r="BG83" i="41"/>
  <c r="BG49" i="41"/>
  <c r="BG12" i="41"/>
  <c r="BG92" i="41"/>
  <c r="BG18" i="41"/>
  <c r="BG44" i="41"/>
  <c r="BG100" i="41"/>
  <c r="BG111" i="41"/>
  <c r="BG87" i="41"/>
  <c r="BG62" i="41"/>
  <c r="BG101" i="41"/>
  <c r="BG55" i="41"/>
  <c r="BG37" i="41"/>
  <c r="BG57" i="41"/>
  <c r="BG31" i="41"/>
  <c r="BG26" i="41"/>
  <c r="BG80" i="41"/>
  <c r="BG34" i="41"/>
  <c r="BG40" i="41"/>
  <c r="BG58" i="41"/>
  <c r="BG21" i="41"/>
  <c r="BG8" i="41"/>
  <c r="BG73" i="41"/>
  <c r="BG96" i="41"/>
  <c r="BG91" i="41"/>
  <c r="BG95" i="41"/>
  <c r="BG74" i="41"/>
  <c r="BG81" i="41"/>
  <c r="BG56" i="41"/>
  <c r="BG66" i="41"/>
  <c r="BG48" i="41"/>
  <c r="BG42" i="41"/>
  <c r="BG9" i="41"/>
  <c r="BG20" i="41"/>
  <c r="BG68" i="41"/>
  <c r="BG107" i="41"/>
  <c r="BG94" i="41"/>
  <c r="BG79" i="41"/>
  <c r="BG89" i="41"/>
  <c r="BG60" i="41"/>
  <c r="BG69" i="41"/>
  <c r="BG30" i="41"/>
  <c r="BG52" i="41"/>
  <c r="BG25" i="41"/>
  <c r="BG46" i="41"/>
  <c r="BG13" i="41"/>
  <c r="BG32" i="41"/>
  <c r="BG10" i="41"/>
  <c r="BG106" i="41"/>
  <c r="BG78" i="41"/>
  <c r="BG84" i="41"/>
  <c r="BG65" i="41"/>
  <c r="BG17" i="41"/>
  <c r="BG36" i="41"/>
  <c r="BG4" i="42"/>
  <c r="BG30" i="43"/>
  <c r="BG107" i="43"/>
  <c r="BG98" i="43"/>
  <c r="BG97" i="43"/>
  <c r="BG87" i="43"/>
  <c r="BG74" i="43"/>
  <c r="BG61" i="43"/>
  <c r="BG55" i="43"/>
  <c r="BG28" i="43"/>
  <c r="BG16" i="43"/>
  <c r="BG69" i="43"/>
  <c r="BG37" i="43"/>
  <c r="BG36" i="43"/>
  <c r="BG52" i="43"/>
  <c r="BG106" i="43"/>
  <c r="BG96" i="43"/>
  <c r="BG95" i="43"/>
  <c r="BG86" i="43"/>
  <c r="BG73" i="43"/>
  <c r="BG102" i="43"/>
  <c r="BG53" i="43"/>
  <c r="BG20" i="43"/>
  <c r="BG17" i="43"/>
  <c r="BG6" i="43"/>
  <c r="BG39" i="43"/>
  <c r="BG38" i="43"/>
  <c r="BG11" i="43"/>
  <c r="BG111" i="43"/>
  <c r="BG94" i="43"/>
  <c r="BG93" i="43"/>
  <c r="BG79" i="43"/>
  <c r="BG104" i="43"/>
  <c r="BG85" i="43"/>
  <c r="BG64" i="43"/>
  <c r="BG12" i="43"/>
  <c r="BG27" i="43"/>
  <c r="BG21" i="43"/>
  <c r="BG41" i="43"/>
  <c r="BG9" i="43"/>
  <c r="BG40" i="43"/>
  <c r="BG19" i="43"/>
  <c r="BG103" i="43"/>
  <c r="BG92" i="43"/>
  <c r="BG91" i="43"/>
  <c r="BG77" i="43"/>
  <c r="BG72" i="43"/>
  <c r="BG84" i="43"/>
  <c r="BG58" i="43"/>
  <c r="BG13" i="43"/>
  <c r="BG56" i="43"/>
  <c r="BG24" i="43"/>
  <c r="BG43" i="43"/>
  <c r="BG14" i="43"/>
  <c r="BG42" i="43"/>
  <c r="BG54" i="43"/>
  <c r="BG100" i="43"/>
  <c r="BG82" i="43"/>
  <c r="BG90" i="43"/>
  <c r="BG75" i="43"/>
  <c r="BG71" i="43"/>
  <c r="BG81" i="43"/>
  <c r="BG26" i="43"/>
  <c r="BG22" i="43"/>
  <c r="BG70" i="43"/>
  <c r="BG25" i="43"/>
  <c r="BG45" i="43"/>
  <c r="BG15" i="43"/>
  <c r="BG44" i="43"/>
  <c r="BG108" i="43"/>
  <c r="BG80" i="43"/>
  <c r="BG110" i="43"/>
  <c r="BG83" i="43"/>
  <c r="BG67" i="43"/>
  <c r="BG60" i="43"/>
  <c r="BG18" i="43"/>
  <c r="BG23" i="43"/>
  <c r="BG7" i="43"/>
  <c r="BG31" i="43"/>
  <c r="BG47" i="43"/>
  <c r="BG29" i="43"/>
  <c r="BG46" i="43"/>
  <c r="BG105" i="43"/>
  <c r="BG109" i="43"/>
  <c r="BG89" i="43"/>
  <c r="BG78" i="43"/>
  <c r="BG65" i="43"/>
  <c r="BG68" i="43"/>
  <c r="BG62" i="43"/>
  <c r="BG5" i="43"/>
  <c r="BG10" i="43"/>
  <c r="BG33" i="43"/>
  <c r="BG49" i="43"/>
  <c r="BG32" i="43"/>
  <c r="BG48" i="43"/>
  <c r="BG101" i="43"/>
  <c r="BG99" i="43"/>
  <c r="BG88" i="43"/>
  <c r="BG76" i="43"/>
  <c r="BG63" i="43"/>
  <c r="BG66" i="43"/>
  <c r="BG59" i="43"/>
  <c r="BG8" i="43"/>
  <c r="BG35" i="43"/>
  <c r="BG51" i="43"/>
  <c r="BG34" i="43"/>
  <c r="BG50" i="43"/>
  <c r="BG57" i="43"/>
  <c r="BG96" i="44"/>
  <c r="BG81" i="44"/>
  <c r="BG91" i="44"/>
  <c r="BG101" i="44"/>
  <c r="BG61" i="44"/>
  <c r="BG66" i="44"/>
  <c r="BG86" i="44"/>
  <c r="BG50" i="44"/>
  <c r="BG44" i="44"/>
  <c r="BG29" i="44"/>
  <c r="BG15" i="44"/>
  <c r="BG107" i="44"/>
  <c r="BG94" i="44"/>
  <c r="BG79" i="44"/>
  <c r="BG87" i="44"/>
  <c r="BG93" i="44"/>
  <c r="BG59" i="44"/>
  <c r="BG70" i="44"/>
  <c r="BG51" i="44"/>
  <c r="BG49" i="44"/>
  <c r="BG42" i="44"/>
  <c r="BG23" i="44"/>
  <c r="BG98" i="44"/>
  <c r="BG78" i="44"/>
  <c r="BG72" i="44"/>
  <c r="BG46" i="44"/>
  <c r="BG22" i="44"/>
  <c r="BG10" i="44"/>
  <c r="BG106" i="44"/>
  <c r="BG92" i="44"/>
  <c r="BG77" i="44"/>
  <c r="BG103" i="44"/>
  <c r="BG73" i="44"/>
  <c r="BG57" i="44"/>
  <c r="BG64" i="44"/>
  <c r="BG45" i="44"/>
  <c r="BG48" i="44"/>
  <c r="BG40" i="44"/>
  <c r="BG9" i="44"/>
  <c r="BG5" i="44"/>
  <c r="BG26" i="44"/>
  <c r="BG83" i="44"/>
  <c r="BG63" i="44"/>
  <c r="BG54" i="44"/>
  <c r="BG67" i="44"/>
  <c r="BG11" i="44"/>
  <c r="BG18" i="44"/>
  <c r="BG105" i="44"/>
  <c r="BG90" i="44"/>
  <c r="BG109" i="44"/>
  <c r="BG95" i="44"/>
  <c r="BG68" i="44"/>
  <c r="BG55" i="44"/>
  <c r="BG62" i="44"/>
  <c r="BG43" i="44"/>
  <c r="BG47" i="44"/>
  <c r="BG38" i="44"/>
  <c r="BG17" i="44"/>
  <c r="BG8" i="44"/>
  <c r="BG28" i="44"/>
  <c r="BG13" i="44"/>
  <c r="BG89" i="44"/>
  <c r="BG35" i="44"/>
  <c r="BG7" i="44"/>
  <c r="BG20" i="44"/>
  <c r="BG12" i="44"/>
  <c r="BG25" i="44"/>
  <c r="BG104" i="44"/>
  <c r="BG111" i="44"/>
  <c r="BG108" i="44"/>
  <c r="BG85" i="44"/>
  <c r="BG71" i="44"/>
  <c r="BG53" i="44"/>
  <c r="BG60" i="44"/>
  <c r="BG41" i="44"/>
  <c r="BG75" i="44"/>
  <c r="BG36" i="44"/>
  <c r="BG33" i="44"/>
  <c r="BG16" i="44"/>
  <c r="BG30" i="44"/>
  <c r="BG21" i="44"/>
  <c r="BG19" i="44"/>
  <c r="BG27" i="44"/>
  <c r="BG102" i="44"/>
  <c r="BG110" i="44"/>
  <c r="BG97" i="44"/>
  <c r="BG82" i="44"/>
  <c r="BG88" i="44"/>
  <c r="BG74" i="44"/>
  <c r="BG58" i="44"/>
  <c r="BG39" i="44"/>
  <c r="BG65" i="44"/>
  <c r="BG34" i="44"/>
  <c r="BG24" i="44"/>
  <c r="BG6" i="44"/>
  <c r="BG100" i="44"/>
  <c r="BG99" i="44"/>
  <c r="BG84" i="44"/>
  <c r="BG80" i="44"/>
  <c r="BG76" i="44"/>
  <c r="BG69" i="44"/>
  <c r="BG56" i="44"/>
  <c r="BG37" i="44"/>
  <c r="BG52" i="44"/>
  <c r="BG32" i="44"/>
  <c r="BG14" i="44"/>
  <c r="BG31" i="44"/>
  <c r="BG4" i="45"/>
  <c r="BG4" i="46"/>
  <c r="BG19" i="47"/>
  <c r="BG7" i="47"/>
  <c r="BG105" i="47"/>
  <c r="BG90" i="47"/>
  <c r="BG108" i="47"/>
  <c r="BG93" i="47"/>
  <c r="BG58" i="47"/>
  <c r="BG85" i="47"/>
  <c r="BG72" i="47"/>
  <c r="BG47" i="47"/>
  <c r="BG79" i="47"/>
  <c r="BG9" i="47"/>
  <c r="BG68" i="47"/>
  <c r="BG22" i="47"/>
  <c r="BG11" i="47"/>
  <c r="BG29" i="47"/>
  <c r="BG104" i="47"/>
  <c r="BG88" i="47"/>
  <c r="BG99" i="47"/>
  <c r="BG87" i="47"/>
  <c r="BG56" i="47"/>
  <c r="BG81" i="47"/>
  <c r="BG57" i="47"/>
  <c r="BG45" i="47"/>
  <c r="BG65" i="47"/>
  <c r="BG59" i="47"/>
  <c r="BG42" i="47"/>
  <c r="BG14" i="47"/>
  <c r="BG26" i="47"/>
  <c r="BG31" i="47"/>
  <c r="BG102" i="47"/>
  <c r="BG86" i="47"/>
  <c r="BG101" i="47"/>
  <c r="BG95" i="47"/>
  <c r="BG54" i="47"/>
  <c r="BG70" i="47"/>
  <c r="BG91" i="47"/>
  <c r="BG43" i="47"/>
  <c r="BG25" i="47"/>
  <c r="BG37" i="47"/>
  <c r="BG32" i="47"/>
  <c r="BG34" i="47"/>
  <c r="BG100" i="47"/>
  <c r="BG84" i="47"/>
  <c r="BG97" i="47"/>
  <c r="BG82" i="47"/>
  <c r="BG83" i="47"/>
  <c r="BG67" i="47"/>
  <c r="BG69" i="47"/>
  <c r="BG41" i="47"/>
  <c r="BG44" i="47"/>
  <c r="BG28" i="47"/>
  <c r="BG24" i="47"/>
  <c r="BG15" i="47"/>
  <c r="BG98" i="47"/>
  <c r="BG111" i="47"/>
  <c r="BG89" i="47"/>
  <c r="BG66" i="47"/>
  <c r="BG103" i="47"/>
  <c r="BG52" i="47"/>
  <c r="BG63" i="47"/>
  <c r="BG39" i="47"/>
  <c r="BG36" i="47"/>
  <c r="BG18" i="47"/>
  <c r="BG21" i="47"/>
  <c r="BG35" i="47"/>
  <c r="BG27" i="47"/>
  <c r="BG96" i="47"/>
  <c r="BG109" i="47"/>
  <c r="BG78" i="47"/>
  <c r="BG64" i="47"/>
  <c r="BG77" i="47"/>
  <c r="BG50" i="47"/>
  <c r="BG55" i="47"/>
  <c r="BG71" i="47"/>
  <c r="BG30" i="47"/>
  <c r="BG61" i="47"/>
  <c r="BG13" i="47"/>
  <c r="BG16" i="47"/>
  <c r="BG17" i="47"/>
  <c r="BG10" i="47"/>
  <c r="BG6" i="47"/>
  <c r="BG94" i="47"/>
  <c r="BG106" i="47"/>
  <c r="BG74" i="47"/>
  <c r="BG62" i="47"/>
  <c r="BG76" i="47"/>
  <c r="BG48" i="47"/>
  <c r="BG51" i="47"/>
  <c r="BG53" i="47"/>
  <c r="BG23" i="47"/>
  <c r="BG40" i="47"/>
  <c r="BG33" i="47"/>
  <c r="BG8" i="47"/>
  <c r="BG38" i="47"/>
  <c r="BG20" i="47"/>
  <c r="BG12" i="47"/>
  <c r="BG107" i="47"/>
  <c r="BG92" i="47"/>
  <c r="BG110" i="47"/>
  <c r="BG73" i="47"/>
  <c r="BG60" i="47"/>
  <c r="BG75" i="47"/>
  <c r="BG46" i="47"/>
  <c r="BG49" i="47"/>
  <c r="BG80" i="47"/>
  <c r="BG5" i="47"/>
  <c r="BK69" i="47"/>
  <c r="BJ69" i="47"/>
  <c r="BJ107" i="47"/>
  <c r="BJ16" i="47"/>
  <c r="BJ70" i="47"/>
  <c r="BG4" i="48"/>
  <c r="BJ77" i="47"/>
  <c r="BJ76" i="47"/>
  <c r="BJ27" i="47"/>
  <c r="BJ10" i="47"/>
  <c r="BJ47" i="47"/>
  <c r="BJ24" i="47"/>
  <c r="BJ22" i="47"/>
  <c r="BJ43" i="47"/>
  <c r="BJ62" i="47"/>
  <c r="BJ8" i="47"/>
  <c r="BG4" i="49"/>
  <c r="BG4" i="50"/>
  <c r="BG80" i="51"/>
  <c r="BG16" i="51"/>
  <c r="BG78" i="51"/>
  <c r="BG93" i="51"/>
  <c r="BG76" i="51"/>
  <c r="BG69" i="51"/>
  <c r="BG14" i="51"/>
  <c r="BG79" i="51"/>
  <c r="BG43" i="51"/>
  <c r="BG105" i="51"/>
  <c r="BG54" i="51"/>
  <c r="BG17" i="51"/>
  <c r="BG71" i="51"/>
  <c r="BG67" i="51"/>
  <c r="BG28" i="51"/>
  <c r="BG83" i="51"/>
  <c r="BG99" i="51"/>
  <c r="BG98" i="51"/>
  <c r="BG56" i="51"/>
  <c r="BG60" i="51"/>
  <c r="BG91" i="51"/>
  <c r="BG50" i="51"/>
  <c r="BG33" i="51"/>
  <c r="BG38" i="51"/>
  <c r="BG30" i="51"/>
  <c r="BG72" i="51"/>
  <c r="BG55" i="51"/>
  <c r="BG11" i="51"/>
  <c r="BG84" i="51"/>
  <c r="BG96" i="51"/>
  <c r="BG34" i="51"/>
  <c r="BG64" i="51"/>
  <c r="BG10" i="51"/>
  <c r="BG88" i="51"/>
  <c r="BG75" i="51"/>
  <c r="BG27" i="51"/>
  <c r="BG61" i="51"/>
  <c r="BG59" i="51"/>
  <c r="BG81" i="51"/>
  <c r="BG108" i="51"/>
  <c r="BG37" i="51"/>
  <c r="BG100" i="51"/>
  <c r="BG5" i="51"/>
  <c r="BG6" i="51"/>
  <c r="BG97" i="51"/>
  <c r="BG41" i="51"/>
  <c r="BG104" i="51"/>
  <c r="BG85" i="51"/>
  <c r="BG23" i="51"/>
  <c r="BG70" i="51"/>
  <c r="BG20" i="51"/>
  <c r="BG111" i="51"/>
  <c r="BG13" i="51"/>
  <c r="BG95" i="51"/>
  <c r="BG73" i="51"/>
  <c r="BG9" i="51"/>
  <c r="BG21" i="51"/>
  <c r="BG52" i="51"/>
  <c r="BG87" i="51"/>
  <c r="BG49" i="51"/>
  <c r="BG15" i="51"/>
  <c r="BG68" i="51"/>
  <c r="BG26" i="51"/>
  <c r="BG101" i="51"/>
  <c r="BG31" i="51"/>
  <c r="BG42" i="51"/>
  <c r="BG82" i="51"/>
  <c r="BG46" i="51"/>
  <c r="BG36" i="51"/>
  <c r="BG58" i="51"/>
  <c r="BG39" i="51"/>
  <c r="BG102" i="51"/>
  <c r="BG65" i="51"/>
  <c r="BG24" i="51"/>
  <c r="BG109" i="51"/>
  <c r="BG77" i="51"/>
  <c r="BG92" i="51"/>
  <c r="BG57" i="51"/>
  <c r="BG25" i="51"/>
  <c r="BG74" i="51"/>
  <c r="BG8" i="51"/>
  <c r="BG62" i="51"/>
  <c r="BG63" i="51"/>
  <c r="BG44" i="51"/>
  <c r="BG48" i="51"/>
  <c r="BG7" i="51"/>
  <c r="BG66" i="51"/>
  <c r="BG18" i="51"/>
  <c r="BG90" i="51"/>
  <c r="BG45" i="51"/>
  <c r="BG106" i="51"/>
  <c r="BG107" i="52"/>
  <c r="BG105" i="52"/>
  <c r="BG88" i="52"/>
  <c r="BG79" i="52"/>
  <c r="BG94" i="52"/>
  <c r="BG41" i="52"/>
  <c r="BG65" i="52"/>
  <c r="BG101" i="52"/>
  <c r="BG56" i="52"/>
  <c r="BG93" i="52"/>
  <c r="BG59" i="52"/>
  <c r="BG6" i="52"/>
  <c r="BG23" i="52"/>
  <c r="BG106" i="52"/>
  <c r="BG103" i="52"/>
  <c r="BG81" i="52"/>
  <c r="BG104" i="52"/>
  <c r="BG68" i="52"/>
  <c r="BG39" i="52"/>
  <c r="BG78" i="52"/>
  <c r="BG44" i="52"/>
  <c r="BG52" i="52"/>
  <c r="BG54" i="52"/>
  <c r="BG29" i="52"/>
  <c r="BG9" i="52"/>
  <c r="BG31" i="52"/>
  <c r="BG8" i="52"/>
  <c r="BG20" i="52"/>
  <c r="BG110" i="52"/>
  <c r="BG92" i="52"/>
  <c r="BG74" i="52"/>
  <c r="BG95" i="52"/>
  <c r="BG53" i="52"/>
  <c r="BG85" i="52"/>
  <c r="BG58" i="52"/>
  <c r="BG26" i="52"/>
  <c r="BG36" i="52"/>
  <c r="BG50" i="52"/>
  <c r="BG21" i="52"/>
  <c r="BG12" i="52"/>
  <c r="BG55" i="52"/>
  <c r="BG48" i="52"/>
  <c r="BG109" i="52"/>
  <c r="BG98" i="52"/>
  <c r="BG66" i="52"/>
  <c r="BG86" i="52"/>
  <c r="BG51" i="52"/>
  <c r="BG84" i="52"/>
  <c r="BG46" i="52"/>
  <c r="BG18" i="52"/>
  <c r="BG34" i="52"/>
  <c r="BG42" i="52"/>
  <c r="BG15" i="52"/>
  <c r="BG37" i="52"/>
  <c r="BG35" i="52"/>
  <c r="BG16" i="52"/>
  <c r="BG102" i="52"/>
  <c r="BG83" i="52"/>
  <c r="BG64" i="52"/>
  <c r="BG77" i="52"/>
  <c r="BG49" i="52"/>
  <c r="BG99" i="52"/>
  <c r="BG24" i="52"/>
  <c r="BG10" i="52"/>
  <c r="BG32" i="52"/>
  <c r="BG38" i="52"/>
  <c r="BG7" i="52"/>
  <c r="BG40" i="52"/>
  <c r="BG87" i="52"/>
  <c r="BG90" i="52"/>
  <c r="BG25" i="52"/>
  <c r="BG67" i="52"/>
  <c r="BG100" i="52"/>
  <c r="BG60" i="52"/>
  <c r="BG14" i="52"/>
  <c r="BG82" i="52"/>
  <c r="BG91" i="52"/>
  <c r="BG76" i="52"/>
  <c r="BG62" i="52"/>
  <c r="BG72" i="52"/>
  <c r="BG47" i="52"/>
  <c r="BG80" i="52"/>
  <c r="BG73" i="52"/>
  <c r="BG75" i="52"/>
  <c r="BG27" i="52"/>
  <c r="BG28" i="52"/>
  <c r="BG30" i="52"/>
  <c r="BG22" i="52"/>
  <c r="BG70" i="52"/>
  <c r="BG5" i="52"/>
  <c r="BG111" i="52"/>
  <c r="BG97" i="52"/>
  <c r="BG96" i="52"/>
  <c r="BG71" i="52"/>
  <c r="BG45" i="52"/>
  <c r="BG63" i="52"/>
  <c r="BG57" i="52"/>
  <c r="BG69" i="52"/>
  <c r="BG19" i="52"/>
  <c r="BG61" i="52"/>
  <c r="BG33" i="52"/>
  <c r="BG11" i="52"/>
  <c r="BG43" i="52"/>
  <c r="BG17" i="52"/>
  <c r="BG108" i="52"/>
  <c r="BG89" i="52"/>
  <c r="BG13" i="52"/>
  <c r="BJ45" i="47"/>
  <c r="BK57" i="47"/>
  <c r="BK79" i="47"/>
  <c r="BK72" i="47"/>
  <c r="BJ39" i="47"/>
  <c r="BK23" i="47"/>
  <c r="BJ61" i="47"/>
  <c r="BK40" i="47"/>
  <c r="BJ67" i="47"/>
  <c r="BK19" i="47"/>
  <c r="BJ15" i="47"/>
  <c r="BJ53" i="47"/>
  <c r="BK25" i="47"/>
  <c r="BJ52" i="47"/>
  <c r="BJ13" i="47"/>
  <c r="BJ83" i="47"/>
  <c r="BK55" i="47"/>
  <c r="BK49" i="47"/>
  <c r="BK11" i="47"/>
  <c r="BJ66" i="47"/>
  <c r="BK31" i="47"/>
  <c r="BJ56" i="47"/>
  <c r="BJ7" i="47"/>
  <c r="BK38" i="47"/>
  <c r="BK59" i="37"/>
  <c r="BK11" i="37"/>
  <c r="BK57" i="37"/>
  <c r="BK58" i="37"/>
  <c r="BK14" i="37"/>
  <c r="BH106" i="52"/>
  <c r="BI106" i="52" s="1"/>
  <c r="BH105" i="52"/>
  <c r="BI105" i="52" s="1"/>
  <c r="BH109" i="52"/>
  <c r="BI109" i="52" s="1"/>
  <c r="BH108" i="52"/>
  <c r="BI108" i="52" s="1"/>
  <c r="BH103" i="52"/>
  <c r="BI103" i="52" s="1"/>
  <c r="BH101" i="52"/>
  <c r="BI101" i="52" s="1"/>
  <c r="BH99" i="52"/>
  <c r="BI99" i="52" s="1"/>
  <c r="BH97" i="52"/>
  <c r="BI97" i="52" s="1"/>
  <c r="BH95" i="52"/>
  <c r="BI95" i="52" s="1"/>
  <c r="BH94" i="52"/>
  <c r="BI94" i="52" s="1"/>
  <c r="BH111" i="52"/>
  <c r="BI111" i="52" s="1"/>
  <c r="BH98" i="52"/>
  <c r="BI98" i="52" s="1"/>
  <c r="BH110" i="52"/>
  <c r="BI110" i="52" s="1"/>
  <c r="BH90" i="52"/>
  <c r="BI90" i="52" s="1"/>
  <c r="BH87" i="52"/>
  <c r="BI87" i="52" s="1"/>
  <c r="BH86" i="52"/>
  <c r="BI86" i="52" s="1"/>
  <c r="BH89" i="52"/>
  <c r="BI89" i="52" s="1"/>
  <c r="BH88" i="52"/>
  <c r="BI88" i="52" s="1"/>
  <c r="BH81" i="52"/>
  <c r="BI81" i="52" s="1"/>
  <c r="BH74" i="52"/>
  <c r="BI74" i="52" s="1"/>
  <c r="BH66" i="52"/>
  <c r="BI66" i="52" s="1"/>
  <c r="BH64" i="52"/>
  <c r="BI64" i="52" s="1"/>
  <c r="BH62" i="52"/>
  <c r="BI62" i="52" s="1"/>
  <c r="BH102" i="52"/>
  <c r="BI102" i="52" s="1"/>
  <c r="BH96" i="52"/>
  <c r="BI96" i="52" s="1"/>
  <c r="BH79" i="52"/>
  <c r="BI79" i="52" s="1"/>
  <c r="BH107" i="52"/>
  <c r="BI107" i="52" s="1"/>
  <c r="BH104" i="52"/>
  <c r="BI104" i="52" s="1"/>
  <c r="BH77" i="52"/>
  <c r="BI77" i="52" s="1"/>
  <c r="BH72" i="52"/>
  <c r="BI72" i="52" s="1"/>
  <c r="BH71" i="52"/>
  <c r="BI71" i="52" s="1"/>
  <c r="BH70" i="52"/>
  <c r="BI70" i="52" s="1"/>
  <c r="BH93" i="52"/>
  <c r="BI93" i="52" s="1"/>
  <c r="BH92" i="52"/>
  <c r="BI92" i="52" s="1"/>
  <c r="BH85" i="52"/>
  <c r="BI85" i="52" s="1"/>
  <c r="BH75" i="52"/>
  <c r="BI75" i="52" s="1"/>
  <c r="BH69" i="52"/>
  <c r="BI69" i="52" s="1"/>
  <c r="BH68" i="52"/>
  <c r="BI68" i="52" s="1"/>
  <c r="BH84" i="52"/>
  <c r="BI84" i="52" s="1"/>
  <c r="BH80" i="52"/>
  <c r="BI80" i="52" s="1"/>
  <c r="BH63" i="52"/>
  <c r="BI63" i="52" s="1"/>
  <c r="BH65" i="52"/>
  <c r="BI65" i="52" s="1"/>
  <c r="BH91" i="52"/>
  <c r="BI91" i="52" s="1"/>
  <c r="BH83" i="52"/>
  <c r="BI83" i="52" s="1"/>
  <c r="BH78" i="52"/>
  <c r="BI78" i="52" s="1"/>
  <c r="BH67" i="52"/>
  <c r="BI67" i="52" s="1"/>
  <c r="BH61" i="52"/>
  <c r="BI61" i="52" s="1"/>
  <c r="BH60" i="52"/>
  <c r="BI60" i="52" s="1"/>
  <c r="BH59" i="52"/>
  <c r="BI59" i="52" s="1"/>
  <c r="BH76" i="52"/>
  <c r="BI76" i="52" s="1"/>
  <c r="BH73" i="52"/>
  <c r="BI73" i="52" s="1"/>
  <c r="BH57" i="52"/>
  <c r="BI57" i="52" s="1"/>
  <c r="BH53" i="52"/>
  <c r="BI53" i="52" s="1"/>
  <c r="BH51" i="52"/>
  <c r="BI51" i="52" s="1"/>
  <c r="BH25" i="52"/>
  <c r="BI25" i="52" s="1"/>
  <c r="BH49" i="52"/>
  <c r="BI49" i="52" s="1"/>
  <c r="BH44" i="52"/>
  <c r="BI44" i="52" s="1"/>
  <c r="BH41" i="52"/>
  <c r="BI41" i="52" s="1"/>
  <c r="BH26" i="52"/>
  <c r="BI26" i="52" s="1"/>
  <c r="BH18" i="52"/>
  <c r="BI18" i="52" s="1"/>
  <c r="BH56" i="52"/>
  <c r="BI56" i="52" s="1"/>
  <c r="BH52" i="52"/>
  <c r="BI52" i="52" s="1"/>
  <c r="BH36" i="52"/>
  <c r="BI36" i="52" s="1"/>
  <c r="BH34" i="52"/>
  <c r="BI34" i="52" s="1"/>
  <c r="BH32" i="52"/>
  <c r="BI32" i="52" s="1"/>
  <c r="BH27" i="52"/>
  <c r="BI27" i="52" s="1"/>
  <c r="BH19" i="52"/>
  <c r="BI19" i="52" s="1"/>
  <c r="BH11" i="52"/>
  <c r="BI11" i="52" s="1"/>
  <c r="BH100" i="52"/>
  <c r="BI100" i="52" s="1"/>
  <c r="BH54" i="52"/>
  <c r="BI54" i="52" s="1"/>
  <c r="BH50" i="52"/>
  <c r="BI50" i="52" s="1"/>
  <c r="BH47" i="52"/>
  <c r="BI47" i="52" s="1"/>
  <c r="BH42" i="52"/>
  <c r="BI42" i="52" s="1"/>
  <c r="BH39" i="52"/>
  <c r="BI39" i="52" s="1"/>
  <c r="BH38" i="52"/>
  <c r="BI38" i="52" s="1"/>
  <c r="BH28" i="52"/>
  <c r="BI28" i="52" s="1"/>
  <c r="BH20" i="52"/>
  <c r="BI20" i="52" s="1"/>
  <c r="BH29" i="52"/>
  <c r="BI29" i="52" s="1"/>
  <c r="BH55" i="52"/>
  <c r="BI55" i="52" s="1"/>
  <c r="BH48" i="52"/>
  <c r="BI48" i="52" s="1"/>
  <c r="BH45" i="52"/>
  <c r="BI45" i="52" s="1"/>
  <c r="BH40" i="52"/>
  <c r="BI40" i="52" s="1"/>
  <c r="BH30" i="52"/>
  <c r="BI30" i="52" s="1"/>
  <c r="BH22" i="52"/>
  <c r="BI22" i="52" s="1"/>
  <c r="BH31" i="52"/>
  <c r="BI31" i="52" s="1"/>
  <c r="BH23" i="52"/>
  <c r="BI23" i="52" s="1"/>
  <c r="BH14" i="52"/>
  <c r="BI14" i="52" s="1"/>
  <c r="BH13" i="52"/>
  <c r="BI13" i="52" s="1"/>
  <c r="BH37" i="52"/>
  <c r="BI37" i="52" s="1"/>
  <c r="BH12" i="52"/>
  <c r="BI12" i="52" s="1"/>
  <c r="BH9" i="52"/>
  <c r="BI9" i="52" s="1"/>
  <c r="BH6" i="52"/>
  <c r="BI6" i="52" s="1"/>
  <c r="BH7" i="52"/>
  <c r="BI7" i="52" s="1"/>
  <c r="BH35" i="52"/>
  <c r="BI35" i="52" s="1"/>
  <c r="BH17" i="52"/>
  <c r="BI17" i="52" s="1"/>
  <c r="BH10" i="52"/>
  <c r="BI10" i="52" s="1"/>
  <c r="BH5" i="52"/>
  <c r="BI5" i="52" s="1"/>
  <c r="BH58" i="52"/>
  <c r="BI58" i="52" s="1"/>
  <c r="BH33" i="52"/>
  <c r="BI33" i="52" s="1"/>
  <c r="BH8" i="52"/>
  <c r="BI8" i="52" s="1"/>
  <c r="BH82" i="52"/>
  <c r="BI82" i="52" s="1"/>
  <c r="BH46" i="52"/>
  <c r="BI46" i="52" s="1"/>
  <c r="BH43" i="52"/>
  <c r="BI43" i="52" s="1"/>
  <c r="BH24" i="52"/>
  <c r="BI24" i="52" s="1"/>
  <c r="BH21" i="52"/>
  <c r="BI21" i="52" s="1"/>
  <c r="BH16" i="52"/>
  <c r="BI16" i="52" s="1"/>
  <c r="BH15" i="52"/>
  <c r="BI15" i="52" s="1"/>
  <c r="BH106" i="51"/>
  <c r="BI106" i="51" s="1"/>
  <c r="BH105" i="51"/>
  <c r="BI105" i="51" s="1"/>
  <c r="BH104" i="51"/>
  <c r="BI104" i="51" s="1"/>
  <c r="BH102" i="51"/>
  <c r="BI102" i="51" s="1"/>
  <c r="BH100" i="51"/>
  <c r="BI100" i="51" s="1"/>
  <c r="BH98" i="51"/>
  <c r="BI98" i="51" s="1"/>
  <c r="BH96" i="51"/>
  <c r="BI96" i="51" s="1"/>
  <c r="BH94" i="51"/>
  <c r="BI94" i="51" s="1"/>
  <c r="BH92" i="51"/>
  <c r="BI92" i="51" s="1"/>
  <c r="BH90" i="51"/>
  <c r="BI90" i="51" s="1"/>
  <c r="BH88" i="51"/>
  <c r="BI88" i="51" s="1"/>
  <c r="BH86" i="51"/>
  <c r="BI86" i="51" s="1"/>
  <c r="BH111" i="51"/>
  <c r="BI111" i="51" s="1"/>
  <c r="BH110" i="51"/>
  <c r="BI110" i="51" s="1"/>
  <c r="BH103" i="51"/>
  <c r="BI103" i="51" s="1"/>
  <c r="BH99" i="51"/>
  <c r="BI99" i="51" s="1"/>
  <c r="BH82" i="51"/>
  <c r="BI82" i="51" s="1"/>
  <c r="BH81" i="51"/>
  <c r="BI81" i="51" s="1"/>
  <c r="BH107" i="51"/>
  <c r="BI107" i="51" s="1"/>
  <c r="BH101" i="51"/>
  <c r="BI101" i="51" s="1"/>
  <c r="BH89" i="51"/>
  <c r="BI89" i="51" s="1"/>
  <c r="BH80" i="51"/>
  <c r="BI80" i="51" s="1"/>
  <c r="BH79" i="51"/>
  <c r="BI79" i="51" s="1"/>
  <c r="BH97" i="51"/>
  <c r="BI97" i="51" s="1"/>
  <c r="BH78" i="51"/>
  <c r="BI78" i="51" s="1"/>
  <c r="BH76" i="51"/>
  <c r="BI76" i="51" s="1"/>
  <c r="BH74" i="51"/>
  <c r="BI74" i="51" s="1"/>
  <c r="BH72" i="51"/>
  <c r="BI72" i="51" s="1"/>
  <c r="BH70" i="51"/>
  <c r="BI70" i="51" s="1"/>
  <c r="BH68" i="51"/>
  <c r="BI68" i="51" s="1"/>
  <c r="BH66" i="51"/>
  <c r="BI66" i="51" s="1"/>
  <c r="BH64" i="51"/>
  <c r="BI64" i="51" s="1"/>
  <c r="BH62" i="51"/>
  <c r="BI62" i="51" s="1"/>
  <c r="BH60" i="51"/>
  <c r="BI60" i="51" s="1"/>
  <c r="BH58" i="51"/>
  <c r="BI58" i="51" s="1"/>
  <c r="BH56" i="51"/>
  <c r="BI56" i="51" s="1"/>
  <c r="BH54" i="51"/>
  <c r="BI54" i="51" s="1"/>
  <c r="BH52" i="51"/>
  <c r="BI52" i="51" s="1"/>
  <c r="BH95" i="51"/>
  <c r="BI95" i="51" s="1"/>
  <c r="BH108" i="51"/>
  <c r="BI108" i="51" s="1"/>
  <c r="BH85" i="51"/>
  <c r="BI85" i="51" s="1"/>
  <c r="BH77" i="51"/>
  <c r="BI77" i="51" s="1"/>
  <c r="BH75" i="51"/>
  <c r="BI75" i="51" s="1"/>
  <c r="BH73" i="51"/>
  <c r="BI73" i="51" s="1"/>
  <c r="BH71" i="51"/>
  <c r="BI71" i="51" s="1"/>
  <c r="BH69" i="51"/>
  <c r="BI69" i="51" s="1"/>
  <c r="BH67" i="51"/>
  <c r="BI67" i="51" s="1"/>
  <c r="BH65" i="51"/>
  <c r="BI65" i="51" s="1"/>
  <c r="BH63" i="51"/>
  <c r="BI63" i="51" s="1"/>
  <c r="BH61" i="51"/>
  <c r="BI61" i="51" s="1"/>
  <c r="BH59" i="51"/>
  <c r="BI59" i="51" s="1"/>
  <c r="BH57" i="51"/>
  <c r="BI57" i="51" s="1"/>
  <c r="BH55" i="51"/>
  <c r="BI55" i="51" s="1"/>
  <c r="BH53" i="51"/>
  <c r="BI53" i="51" s="1"/>
  <c r="BH51" i="51"/>
  <c r="BI51" i="51" s="1"/>
  <c r="BH46" i="51"/>
  <c r="BI46" i="51" s="1"/>
  <c r="BH44" i="51"/>
  <c r="BI44" i="51" s="1"/>
  <c r="BH42" i="51"/>
  <c r="BI42" i="51" s="1"/>
  <c r="BH40" i="51"/>
  <c r="BI40" i="51" s="1"/>
  <c r="BH38" i="51"/>
  <c r="BI38" i="51" s="1"/>
  <c r="BH36" i="51"/>
  <c r="BI36" i="51" s="1"/>
  <c r="BH34" i="51"/>
  <c r="BI34" i="51" s="1"/>
  <c r="BH93" i="51"/>
  <c r="BI93" i="51" s="1"/>
  <c r="BH84" i="51"/>
  <c r="BI84" i="51" s="1"/>
  <c r="BH50" i="51"/>
  <c r="BI50" i="51" s="1"/>
  <c r="BH49" i="51"/>
  <c r="BI49" i="51" s="1"/>
  <c r="BH48" i="51"/>
  <c r="BI48" i="51" s="1"/>
  <c r="BH30" i="51"/>
  <c r="BI30" i="51" s="1"/>
  <c r="BH47" i="51"/>
  <c r="BI47" i="51" s="1"/>
  <c r="BH45" i="51"/>
  <c r="BI45" i="51" s="1"/>
  <c r="BH43" i="51"/>
  <c r="BI43" i="51" s="1"/>
  <c r="BH41" i="51"/>
  <c r="BI41" i="51" s="1"/>
  <c r="BH39" i="51"/>
  <c r="BI39" i="51" s="1"/>
  <c r="BH37" i="51"/>
  <c r="BI37" i="51" s="1"/>
  <c r="BH35" i="51"/>
  <c r="BI35" i="51" s="1"/>
  <c r="BH83" i="51"/>
  <c r="BI83" i="51" s="1"/>
  <c r="BH33" i="51"/>
  <c r="BI33" i="51" s="1"/>
  <c r="BH31" i="51"/>
  <c r="BI31" i="51" s="1"/>
  <c r="BH19" i="51"/>
  <c r="BI19" i="51" s="1"/>
  <c r="BH11" i="51"/>
  <c r="BI11" i="51" s="1"/>
  <c r="BH87" i="51"/>
  <c r="BI87" i="51" s="1"/>
  <c r="BH20" i="51"/>
  <c r="BI20" i="51" s="1"/>
  <c r="BH12" i="51"/>
  <c r="BI12" i="51" s="1"/>
  <c r="BH28" i="51"/>
  <c r="BI28" i="51" s="1"/>
  <c r="BH21" i="51"/>
  <c r="BI21" i="51" s="1"/>
  <c r="BH13" i="51"/>
  <c r="BI13" i="51" s="1"/>
  <c r="BH17" i="51"/>
  <c r="BI17" i="51" s="1"/>
  <c r="BH26" i="51"/>
  <c r="BI26" i="51" s="1"/>
  <c r="BH22" i="51"/>
  <c r="BI22" i="51" s="1"/>
  <c r="BH14" i="51"/>
  <c r="BI14" i="51" s="1"/>
  <c r="BH6" i="51"/>
  <c r="BI6" i="51" s="1"/>
  <c r="BH109" i="51"/>
  <c r="BI109" i="51" s="1"/>
  <c r="BH32" i="51"/>
  <c r="BI32" i="51" s="1"/>
  <c r="BH29" i="51"/>
  <c r="BI29" i="51" s="1"/>
  <c r="BH23" i="51"/>
  <c r="BI23" i="51" s="1"/>
  <c r="BH15" i="51"/>
  <c r="BI15" i="51" s="1"/>
  <c r="BH7" i="51"/>
  <c r="BI7" i="51" s="1"/>
  <c r="BH91" i="51"/>
  <c r="BI91" i="51" s="1"/>
  <c r="BH24" i="51"/>
  <c r="BI24" i="51" s="1"/>
  <c r="BH16" i="51"/>
  <c r="BI16" i="51" s="1"/>
  <c r="BH8" i="51"/>
  <c r="BI8" i="51" s="1"/>
  <c r="BH5" i="51"/>
  <c r="BI5" i="51" s="1"/>
  <c r="BH27" i="51"/>
  <c r="BI27" i="51" s="1"/>
  <c r="BH25" i="51"/>
  <c r="BI25" i="51" s="1"/>
  <c r="BH9" i="51"/>
  <c r="BI9" i="51" s="1"/>
  <c r="BH18" i="51"/>
  <c r="BI18" i="51" s="1"/>
  <c r="BH10" i="51"/>
  <c r="BI10" i="51" s="1"/>
  <c r="BK28" i="50"/>
  <c r="BJ92" i="50"/>
  <c r="BK92" i="50"/>
  <c r="BK8" i="50"/>
  <c r="BK7" i="50"/>
  <c r="BK40" i="50"/>
  <c r="BK43" i="50"/>
  <c r="BK45" i="50"/>
  <c r="BK68" i="50"/>
  <c r="BJ48" i="50"/>
  <c r="BJ90" i="50"/>
  <c r="BK90" i="50"/>
  <c r="BK76" i="50"/>
  <c r="BK86" i="50"/>
  <c r="BK103" i="50"/>
  <c r="BK5" i="50"/>
  <c r="BK10" i="50"/>
  <c r="BK16" i="50"/>
  <c r="BK38" i="50"/>
  <c r="BJ12" i="50"/>
  <c r="BK49" i="50"/>
  <c r="BK59" i="50"/>
  <c r="BK58" i="50"/>
  <c r="BJ50" i="50"/>
  <c r="BJ98" i="50"/>
  <c r="BK98" i="50"/>
  <c r="BJ89" i="50"/>
  <c r="BK89" i="50"/>
  <c r="BJ94" i="50"/>
  <c r="BK94" i="50"/>
  <c r="BK87" i="50"/>
  <c r="BK71" i="50"/>
  <c r="BJ9" i="50"/>
  <c r="BK23" i="50"/>
  <c r="BK6" i="50"/>
  <c r="BK17" i="50"/>
  <c r="BK62" i="50"/>
  <c r="BK37" i="50"/>
  <c r="BJ37" i="50"/>
  <c r="BJ64" i="50"/>
  <c r="BJ63" i="50"/>
  <c r="BK52" i="50"/>
  <c r="BJ88" i="50"/>
  <c r="BK88" i="50"/>
  <c r="BJ77" i="50"/>
  <c r="BK109" i="50"/>
  <c r="BJ109" i="50"/>
  <c r="BJ96" i="50"/>
  <c r="BK96" i="50"/>
  <c r="BJ105" i="50"/>
  <c r="BK105" i="50"/>
  <c r="BK14" i="50"/>
  <c r="BJ19" i="50"/>
  <c r="BK33" i="50"/>
  <c r="BK74" i="50"/>
  <c r="BK47" i="50"/>
  <c r="BK72" i="50"/>
  <c r="BK54" i="50"/>
  <c r="BK91" i="50"/>
  <c r="BK78" i="50"/>
  <c r="BJ79" i="50"/>
  <c r="BJ107" i="50"/>
  <c r="BK107" i="50"/>
  <c r="BK106" i="50"/>
  <c r="BJ106" i="50"/>
  <c r="BK39" i="50"/>
  <c r="BJ101" i="50"/>
  <c r="BK101" i="50"/>
  <c r="BK21" i="50"/>
  <c r="BJ29" i="50"/>
  <c r="BK35" i="50"/>
  <c r="BJ100" i="50"/>
  <c r="BK100" i="50"/>
  <c r="BJ56" i="50"/>
  <c r="BK73" i="50"/>
  <c r="BJ65" i="50"/>
  <c r="BK65" i="50"/>
  <c r="BK55" i="50"/>
  <c r="BK102" i="50"/>
  <c r="BK81" i="50"/>
  <c r="BK95" i="50"/>
  <c r="BJ95" i="50"/>
  <c r="BJ13" i="50"/>
  <c r="BK61" i="50"/>
  <c r="BK24" i="50"/>
  <c r="BJ34" i="50"/>
  <c r="BK34" i="50"/>
  <c r="BK11" i="50"/>
  <c r="BK18" i="50"/>
  <c r="BK66" i="50"/>
  <c r="BJ69" i="50"/>
  <c r="BJ57" i="50"/>
  <c r="BK57" i="50"/>
  <c r="BJ104" i="50"/>
  <c r="BK104" i="50"/>
  <c r="BK80" i="50"/>
  <c r="BJ80" i="50"/>
  <c r="BK84" i="50"/>
  <c r="BJ97" i="50"/>
  <c r="BJ42" i="50"/>
  <c r="BK111" i="50"/>
  <c r="BJ111" i="50"/>
  <c r="BJ27" i="50"/>
  <c r="BK36" i="50"/>
  <c r="BJ15" i="50"/>
  <c r="BJ26" i="50"/>
  <c r="BJ41" i="50"/>
  <c r="BK41" i="50"/>
  <c r="BK20" i="50"/>
  <c r="BK70" i="50"/>
  <c r="BJ44" i="50"/>
  <c r="BJ67" i="50"/>
  <c r="BK110" i="50"/>
  <c r="BJ110" i="50"/>
  <c r="BK82" i="50"/>
  <c r="BJ85" i="50"/>
  <c r="BJ99" i="50"/>
  <c r="BK99" i="50"/>
  <c r="BK36" i="49"/>
  <c r="BK56" i="49"/>
  <c r="BJ17" i="49"/>
  <c r="BK70" i="49"/>
  <c r="BK95" i="49"/>
  <c r="BJ95" i="49"/>
  <c r="BK20" i="49"/>
  <c r="BJ107" i="49"/>
  <c r="BK107" i="49"/>
  <c r="BK73" i="49"/>
  <c r="BJ6" i="49"/>
  <c r="BK60" i="49"/>
  <c r="BJ39" i="49"/>
  <c r="BK22" i="49"/>
  <c r="BJ28" i="49"/>
  <c r="BK40" i="49"/>
  <c r="BJ40" i="49"/>
  <c r="BK90" i="49"/>
  <c r="BJ90" i="49"/>
  <c r="BK76" i="49"/>
  <c r="BJ76" i="49"/>
  <c r="BJ75" i="49"/>
  <c r="BK75" i="49"/>
  <c r="BK87" i="49"/>
  <c r="BJ79" i="49"/>
  <c r="BK103" i="49"/>
  <c r="BJ103" i="49"/>
  <c r="BK69" i="49"/>
  <c r="BJ62" i="49"/>
  <c r="BK67" i="49"/>
  <c r="BK5" i="49"/>
  <c r="BK52" i="49"/>
  <c r="BK16" i="49"/>
  <c r="BK41" i="49"/>
  <c r="BJ41" i="49"/>
  <c r="BK30" i="49"/>
  <c r="BK66" i="49"/>
  <c r="BJ42" i="49"/>
  <c r="BK74" i="49"/>
  <c r="BK78" i="49"/>
  <c r="BJ89" i="49"/>
  <c r="BK89" i="49"/>
  <c r="BK88" i="49"/>
  <c r="BJ88" i="49"/>
  <c r="BJ81" i="49"/>
  <c r="BK108" i="49"/>
  <c r="BJ108" i="49"/>
  <c r="BK35" i="49"/>
  <c r="BJ12" i="49"/>
  <c r="BK102" i="49"/>
  <c r="BJ102" i="49"/>
  <c r="BK38" i="49"/>
  <c r="BK96" i="49"/>
  <c r="BJ96" i="49"/>
  <c r="BK15" i="49"/>
  <c r="BK8" i="49"/>
  <c r="BJ18" i="49"/>
  <c r="BK24" i="49"/>
  <c r="BK43" i="49"/>
  <c r="BJ43" i="49"/>
  <c r="BK13" i="49"/>
  <c r="BK19" i="49"/>
  <c r="BK44" i="49"/>
  <c r="BJ104" i="49"/>
  <c r="BK104" i="49"/>
  <c r="BK85" i="49"/>
  <c r="BK98" i="49"/>
  <c r="BJ98" i="49"/>
  <c r="BK94" i="49"/>
  <c r="BJ94" i="49"/>
  <c r="BK83" i="49"/>
  <c r="BK109" i="49"/>
  <c r="BJ109" i="49"/>
  <c r="BK82" i="49"/>
  <c r="BK65" i="49"/>
  <c r="BK71" i="49"/>
  <c r="BK77" i="49"/>
  <c r="BK10" i="49"/>
  <c r="BK11" i="49"/>
  <c r="BJ14" i="49"/>
  <c r="BK14" i="49"/>
  <c r="BK58" i="49"/>
  <c r="BK45" i="49"/>
  <c r="BJ21" i="49"/>
  <c r="BK27" i="49"/>
  <c r="BK46" i="49"/>
  <c r="BJ105" i="49"/>
  <c r="BK105" i="49"/>
  <c r="BK101" i="49"/>
  <c r="BJ101" i="49"/>
  <c r="BJ59" i="49"/>
  <c r="BK99" i="49"/>
  <c r="BJ99" i="49"/>
  <c r="BJ84" i="49"/>
  <c r="BK111" i="49"/>
  <c r="BJ111" i="49"/>
  <c r="BK51" i="49"/>
  <c r="BK26" i="49"/>
  <c r="BK64" i="49"/>
  <c r="BK9" i="49"/>
  <c r="BJ23" i="49"/>
  <c r="BK25" i="49"/>
  <c r="BK31" i="49"/>
  <c r="BK47" i="49"/>
  <c r="BK29" i="49"/>
  <c r="BK32" i="49"/>
  <c r="BK48" i="49"/>
  <c r="BJ110" i="49"/>
  <c r="BK110" i="49"/>
  <c r="BK72" i="49"/>
  <c r="BK61" i="49"/>
  <c r="BK93" i="49"/>
  <c r="BJ93" i="49"/>
  <c r="BK92" i="49"/>
  <c r="BJ92" i="49"/>
  <c r="BK106" i="49"/>
  <c r="BJ106" i="49"/>
  <c r="BK55" i="49"/>
  <c r="BK91" i="49"/>
  <c r="BJ91" i="49"/>
  <c r="BK37" i="49"/>
  <c r="BJ80" i="49"/>
  <c r="BJ53" i="49"/>
  <c r="BK53" i="49"/>
  <c r="BK7" i="49"/>
  <c r="BK54" i="49"/>
  <c r="BK33" i="49"/>
  <c r="BK49" i="49"/>
  <c r="BK57" i="49"/>
  <c r="BK34" i="49"/>
  <c r="BJ50" i="49"/>
  <c r="BJ68" i="49"/>
  <c r="BK68" i="49"/>
  <c r="BK86" i="49"/>
  <c r="BK63" i="49"/>
  <c r="BK100" i="49"/>
  <c r="BJ100" i="49"/>
  <c r="BK97" i="49"/>
  <c r="BJ97" i="49"/>
  <c r="BJ65" i="48"/>
  <c r="BK17" i="48"/>
  <c r="BK7" i="48"/>
  <c r="BJ7" i="48"/>
  <c r="BK13" i="48"/>
  <c r="BK36" i="48"/>
  <c r="BK33" i="48"/>
  <c r="BK30" i="48"/>
  <c r="BK62" i="48"/>
  <c r="BK49" i="48"/>
  <c r="BJ49" i="48"/>
  <c r="BJ67" i="48"/>
  <c r="BK67" i="48"/>
  <c r="BK82" i="48"/>
  <c r="BJ82" i="48"/>
  <c r="BJ85" i="48"/>
  <c r="BK99" i="48"/>
  <c r="BJ99" i="48"/>
  <c r="BJ96" i="48"/>
  <c r="BK96" i="48"/>
  <c r="BK28" i="48"/>
  <c r="BJ69" i="48"/>
  <c r="BK69" i="48"/>
  <c r="BK27" i="48"/>
  <c r="BK15" i="48"/>
  <c r="BJ21" i="48"/>
  <c r="BK38" i="48"/>
  <c r="BJ35" i="48"/>
  <c r="BK48" i="48"/>
  <c r="BJ48" i="48"/>
  <c r="BK64" i="48"/>
  <c r="BK51" i="48"/>
  <c r="BK68" i="48"/>
  <c r="BJ68" i="48"/>
  <c r="BK107" i="48"/>
  <c r="BJ107" i="48"/>
  <c r="BK86" i="48"/>
  <c r="BK101" i="48"/>
  <c r="BJ101" i="48"/>
  <c r="BJ98" i="48"/>
  <c r="BK98" i="48"/>
  <c r="BK40" i="48"/>
  <c r="BJ40" i="48"/>
  <c r="BK103" i="48"/>
  <c r="BJ103" i="48"/>
  <c r="BK5" i="48"/>
  <c r="BK6" i="48"/>
  <c r="BJ26" i="48"/>
  <c r="BK42" i="48"/>
  <c r="BK39" i="48"/>
  <c r="BK52" i="48"/>
  <c r="BK66" i="48"/>
  <c r="BK55" i="48"/>
  <c r="BJ90" i="48"/>
  <c r="BK90" i="48"/>
  <c r="BK75" i="48"/>
  <c r="BK109" i="48"/>
  <c r="BJ109" i="48"/>
  <c r="BK108" i="48"/>
  <c r="BJ108" i="48"/>
  <c r="BJ102" i="48"/>
  <c r="BK102" i="48"/>
  <c r="BJ37" i="48"/>
  <c r="BK37" i="48"/>
  <c r="BK87" i="48"/>
  <c r="BJ87" i="48"/>
  <c r="BK10" i="48"/>
  <c r="BK8" i="48"/>
  <c r="BK14" i="48"/>
  <c r="BK44" i="48"/>
  <c r="BJ71" i="48"/>
  <c r="BK41" i="48"/>
  <c r="BK54" i="48"/>
  <c r="BK72" i="48"/>
  <c r="BJ72" i="48"/>
  <c r="BK57" i="48"/>
  <c r="BK74" i="48"/>
  <c r="BK77" i="48"/>
  <c r="BK91" i="48"/>
  <c r="BJ91" i="48"/>
  <c r="BK110" i="48"/>
  <c r="BJ110" i="48"/>
  <c r="BJ104" i="48"/>
  <c r="BK104" i="48"/>
  <c r="BK50" i="48"/>
  <c r="BJ100" i="48"/>
  <c r="BK100" i="48"/>
  <c r="BK11" i="48"/>
  <c r="BK16" i="48"/>
  <c r="BK22" i="48"/>
  <c r="BK12" i="48"/>
  <c r="BK89" i="48"/>
  <c r="BJ89" i="48"/>
  <c r="BK43" i="48"/>
  <c r="BK56" i="48"/>
  <c r="BJ88" i="48"/>
  <c r="BK88" i="48"/>
  <c r="BK59" i="48"/>
  <c r="BK76" i="48"/>
  <c r="BK79" i="48"/>
  <c r="BK93" i="48"/>
  <c r="BJ93" i="48"/>
  <c r="BK111" i="48"/>
  <c r="BJ111" i="48"/>
  <c r="BJ105" i="48"/>
  <c r="BK105" i="48"/>
  <c r="BK23" i="48"/>
  <c r="BK53" i="48"/>
  <c r="BJ53" i="48"/>
  <c r="BJ19" i="48"/>
  <c r="BK19" i="48"/>
  <c r="BK31" i="48"/>
  <c r="BK29" i="48"/>
  <c r="BK20" i="48"/>
  <c r="BK70" i="48"/>
  <c r="BJ70" i="48"/>
  <c r="BK46" i="48"/>
  <c r="BK58" i="48"/>
  <c r="BK45" i="48"/>
  <c r="BJ45" i="48"/>
  <c r="BK61" i="48"/>
  <c r="BK78" i="48"/>
  <c r="BJ81" i="48"/>
  <c r="BK95" i="48"/>
  <c r="BJ95" i="48"/>
  <c r="BJ92" i="48"/>
  <c r="BK92" i="48"/>
  <c r="BK106" i="48"/>
  <c r="BJ106" i="48"/>
  <c r="BK25" i="48"/>
  <c r="BK83" i="48"/>
  <c r="BK9" i="48"/>
  <c r="BK18" i="48"/>
  <c r="BK32" i="48"/>
  <c r="BJ32" i="48"/>
  <c r="BK34" i="48"/>
  <c r="BK24" i="48"/>
  <c r="BK73" i="48"/>
  <c r="BK60" i="48"/>
  <c r="BK47" i="48"/>
  <c r="BJ47" i="48"/>
  <c r="BK63" i="48"/>
  <c r="BK80" i="48"/>
  <c r="BJ84" i="48"/>
  <c r="BK97" i="48"/>
  <c r="BJ97" i="48"/>
  <c r="BJ94" i="48"/>
  <c r="BK94" i="48"/>
  <c r="BJ20" i="47"/>
  <c r="BJ54" i="47"/>
  <c r="BK46" i="47"/>
  <c r="BJ64" i="47"/>
  <c r="BJ17" i="47"/>
  <c r="BK86" i="47"/>
  <c r="BK42" i="47"/>
  <c r="BJ82" i="47"/>
  <c r="BK33" i="47"/>
  <c r="BK71" i="47"/>
  <c r="BJ68" i="47"/>
  <c r="BK60" i="47"/>
  <c r="BJ37" i="47"/>
  <c r="BJ58" i="47"/>
  <c r="BJ74" i="47"/>
  <c r="BJ73" i="47"/>
  <c r="BK34" i="47"/>
  <c r="BJ21" i="47"/>
  <c r="BH106" i="46"/>
  <c r="BI106" i="46" s="1"/>
  <c r="BH105" i="46"/>
  <c r="BI105" i="46" s="1"/>
  <c r="BH104" i="46"/>
  <c r="BI104" i="46" s="1"/>
  <c r="BH102" i="46"/>
  <c r="BI102" i="46" s="1"/>
  <c r="BH100" i="46"/>
  <c r="BI100" i="46" s="1"/>
  <c r="BH98" i="46"/>
  <c r="BI98" i="46" s="1"/>
  <c r="BH96" i="46"/>
  <c r="BI96" i="46" s="1"/>
  <c r="BH94" i="46"/>
  <c r="BI94" i="46" s="1"/>
  <c r="BH111" i="46"/>
  <c r="BI111" i="46" s="1"/>
  <c r="BH110" i="46"/>
  <c r="BI110" i="46" s="1"/>
  <c r="BH109" i="46"/>
  <c r="BI109" i="46" s="1"/>
  <c r="BH91" i="46"/>
  <c r="BI91" i="46" s="1"/>
  <c r="BH82" i="46"/>
  <c r="BI82" i="46" s="1"/>
  <c r="BH80" i="46"/>
  <c r="BI80" i="46" s="1"/>
  <c r="BH78" i="46"/>
  <c r="BI78" i="46" s="1"/>
  <c r="BH76" i="46"/>
  <c r="BI76" i="46" s="1"/>
  <c r="BH103" i="46"/>
  <c r="BI103" i="46" s="1"/>
  <c r="BH90" i="46"/>
  <c r="BI90" i="46" s="1"/>
  <c r="BH87" i="46"/>
  <c r="BI87" i="46" s="1"/>
  <c r="BH101" i="46"/>
  <c r="BI101" i="46" s="1"/>
  <c r="BH89" i="46"/>
  <c r="BI89" i="46" s="1"/>
  <c r="BH95" i="46"/>
  <c r="BI95" i="46" s="1"/>
  <c r="BH85" i="46"/>
  <c r="BI85" i="46" s="1"/>
  <c r="BH84" i="46"/>
  <c r="BI84" i="46" s="1"/>
  <c r="BH83" i="46"/>
  <c r="BI83" i="46" s="1"/>
  <c r="BH107" i="46"/>
  <c r="BI107" i="46" s="1"/>
  <c r="BH99" i="46"/>
  <c r="BI99" i="46" s="1"/>
  <c r="BH97" i="46"/>
  <c r="BI97" i="46" s="1"/>
  <c r="BH93" i="46"/>
  <c r="BI93" i="46" s="1"/>
  <c r="BH108" i="46"/>
  <c r="BI108" i="46" s="1"/>
  <c r="BH73" i="46"/>
  <c r="BI73" i="46" s="1"/>
  <c r="BH74" i="46"/>
  <c r="BI74" i="46" s="1"/>
  <c r="BH72" i="46"/>
  <c r="BI72" i="46" s="1"/>
  <c r="BH71" i="46"/>
  <c r="BI71" i="46" s="1"/>
  <c r="BH75" i="46"/>
  <c r="BI75" i="46" s="1"/>
  <c r="BH70" i="46"/>
  <c r="BI70" i="46" s="1"/>
  <c r="BH69" i="46"/>
  <c r="BI69" i="46" s="1"/>
  <c r="BH81" i="46"/>
  <c r="BI81" i="46" s="1"/>
  <c r="BH68" i="46"/>
  <c r="BI68" i="46" s="1"/>
  <c r="BH67" i="46"/>
  <c r="BI67" i="46" s="1"/>
  <c r="BH62" i="46"/>
  <c r="BI62" i="46" s="1"/>
  <c r="BH60" i="46"/>
  <c r="BI60" i="46" s="1"/>
  <c r="BH58" i="46"/>
  <c r="BI58" i="46" s="1"/>
  <c r="BH56" i="46"/>
  <c r="BI56" i="46" s="1"/>
  <c r="BH54" i="46"/>
  <c r="BI54" i="46" s="1"/>
  <c r="BH66" i="46"/>
  <c r="BI66" i="46" s="1"/>
  <c r="BH65" i="46"/>
  <c r="BI65" i="46" s="1"/>
  <c r="BH86" i="46"/>
  <c r="BI86" i="46" s="1"/>
  <c r="BH79" i="46"/>
  <c r="BI79" i="46" s="1"/>
  <c r="BH64" i="46"/>
  <c r="BI64" i="46" s="1"/>
  <c r="BH29" i="46"/>
  <c r="BI29" i="46" s="1"/>
  <c r="BH21" i="46"/>
  <c r="BI21" i="46" s="1"/>
  <c r="BH30" i="46"/>
  <c r="BI30" i="46" s="1"/>
  <c r="BH63" i="46"/>
  <c r="BI63" i="46" s="1"/>
  <c r="BH57" i="46"/>
  <c r="BI57" i="46" s="1"/>
  <c r="BH53" i="46"/>
  <c r="BI53" i="46" s="1"/>
  <c r="BH52" i="46"/>
  <c r="BI52" i="46" s="1"/>
  <c r="BH51" i="46"/>
  <c r="BI51" i="46" s="1"/>
  <c r="BH45" i="46"/>
  <c r="BI45" i="46" s="1"/>
  <c r="BH43" i="46"/>
  <c r="BI43" i="46" s="1"/>
  <c r="BH41" i="46"/>
  <c r="BI41" i="46" s="1"/>
  <c r="BH39" i="46"/>
  <c r="BI39" i="46" s="1"/>
  <c r="BH37" i="46"/>
  <c r="BI37" i="46" s="1"/>
  <c r="BH35" i="46"/>
  <c r="BI35" i="46" s="1"/>
  <c r="BH33" i="46"/>
  <c r="BI33" i="46" s="1"/>
  <c r="BH31" i="46"/>
  <c r="BI31" i="46" s="1"/>
  <c r="BH88" i="46"/>
  <c r="BI88" i="46" s="1"/>
  <c r="BH50" i="46"/>
  <c r="BI50" i="46" s="1"/>
  <c r="BH49" i="46"/>
  <c r="BI49" i="46" s="1"/>
  <c r="BH24" i="46"/>
  <c r="BI24" i="46" s="1"/>
  <c r="BH16" i="46"/>
  <c r="BI16" i="46" s="1"/>
  <c r="BH61" i="46"/>
  <c r="BI61" i="46" s="1"/>
  <c r="BH48" i="46"/>
  <c r="BI48" i="46" s="1"/>
  <c r="BH47" i="46"/>
  <c r="BI47" i="46" s="1"/>
  <c r="BH25" i="46"/>
  <c r="BI25" i="46" s="1"/>
  <c r="BH92" i="46"/>
  <c r="BI92" i="46" s="1"/>
  <c r="BH55" i="46"/>
  <c r="BI55" i="46" s="1"/>
  <c r="BH26" i="46"/>
  <c r="BI26" i="46" s="1"/>
  <c r="BH18" i="46"/>
  <c r="BI18" i="46" s="1"/>
  <c r="BH77" i="46"/>
  <c r="BI77" i="46" s="1"/>
  <c r="BH46" i="46"/>
  <c r="BI46" i="46" s="1"/>
  <c r="BH44" i="46"/>
  <c r="BI44" i="46" s="1"/>
  <c r="BH42" i="46"/>
  <c r="BI42" i="46" s="1"/>
  <c r="BH40" i="46"/>
  <c r="BI40" i="46" s="1"/>
  <c r="BH38" i="46"/>
  <c r="BI38" i="46" s="1"/>
  <c r="BH36" i="46"/>
  <c r="BI36" i="46" s="1"/>
  <c r="BH34" i="46"/>
  <c r="BI34" i="46" s="1"/>
  <c r="BH32" i="46"/>
  <c r="BI32" i="46" s="1"/>
  <c r="BH27" i="46"/>
  <c r="BI27" i="46" s="1"/>
  <c r="BH17" i="46"/>
  <c r="BI17" i="46" s="1"/>
  <c r="BH10" i="46"/>
  <c r="BI10" i="46" s="1"/>
  <c r="BH59" i="46"/>
  <c r="BI59" i="46" s="1"/>
  <c r="BH28" i="46"/>
  <c r="BI28" i="46" s="1"/>
  <c r="BH11" i="46"/>
  <c r="BI11" i="46" s="1"/>
  <c r="BH19" i="46"/>
  <c r="BI19" i="46" s="1"/>
  <c r="BH14" i="46"/>
  <c r="BI14" i="46" s="1"/>
  <c r="BH23" i="46"/>
  <c r="BI23" i="46" s="1"/>
  <c r="BH22" i="46"/>
  <c r="BI22" i="46" s="1"/>
  <c r="BH20" i="46"/>
  <c r="BI20" i="46" s="1"/>
  <c r="BH12" i="46"/>
  <c r="BI12" i="46" s="1"/>
  <c r="BH6" i="46"/>
  <c r="BI6" i="46" s="1"/>
  <c r="BH13" i="46"/>
  <c r="BI13" i="46" s="1"/>
  <c r="BH7" i="46"/>
  <c r="BI7" i="46" s="1"/>
  <c r="BH15" i="46"/>
  <c r="BI15" i="46" s="1"/>
  <c r="BH8" i="46"/>
  <c r="BI8" i="46" s="1"/>
  <c r="BH5" i="46"/>
  <c r="BI5" i="46" s="1"/>
  <c r="BH9" i="46"/>
  <c r="BI9" i="46" s="1"/>
  <c r="BK27" i="45"/>
  <c r="BJ77" i="45"/>
  <c r="BK8" i="45"/>
  <c r="BK6" i="45"/>
  <c r="BK16" i="45"/>
  <c r="BJ23" i="45"/>
  <c r="BK53" i="45"/>
  <c r="BK34" i="45"/>
  <c r="BK51" i="45"/>
  <c r="BK58" i="45"/>
  <c r="BK85" i="45"/>
  <c r="BJ79" i="45"/>
  <c r="BJ88" i="45"/>
  <c r="BK88" i="45"/>
  <c r="BJ97" i="45"/>
  <c r="BK97" i="45"/>
  <c r="BJ100" i="45"/>
  <c r="BK100" i="45"/>
  <c r="BJ5" i="45"/>
  <c r="BK82" i="45"/>
  <c r="BJ11" i="45"/>
  <c r="BK11" i="45"/>
  <c r="BJ13" i="45"/>
  <c r="BJ24" i="45"/>
  <c r="BJ31" i="45"/>
  <c r="BK70" i="45"/>
  <c r="BK49" i="45"/>
  <c r="BK52" i="45"/>
  <c r="BJ72" i="45"/>
  <c r="BK72" i="45"/>
  <c r="BJ90" i="45"/>
  <c r="BK90" i="45"/>
  <c r="BK80" i="45"/>
  <c r="BJ93" i="45"/>
  <c r="BK93" i="45"/>
  <c r="BJ101" i="45"/>
  <c r="BK101" i="45"/>
  <c r="BJ102" i="45"/>
  <c r="BK102" i="45"/>
  <c r="BJ32" i="45"/>
  <c r="BK32" i="45"/>
  <c r="BJ98" i="45"/>
  <c r="BK98" i="45"/>
  <c r="BJ12" i="45"/>
  <c r="BK20" i="45"/>
  <c r="BJ20" i="45"/>
  <c r="BJ15" i="45"/>
  <c r="BJ36" i="45"/>
  <c r="BK36" i="45"/>
  <c r="BK33" i="45"/>
  <c r="BK84" i="45"/>
  <c r="BJ10" i="45"/>
  <c r="BK10" i="45"/>
  <c r="BJ71" i="45"/>
  <c r="BK71" i="45"/>
  <c r="BK73" i="45"/>
  <c r="BJ91" i="45"/>
  <c r="BK91" i="45"/>
  <c r="BJ99" i="45"/>
  <c r="BK99" i="45"/>
  <c r="BK87" i="45"/>
  <c r="BK107" i="45"/>
  <c r="BJ107" i="45"/>
  <c r="BJ104" i="45"/>
  <c r="BK104" i="45"/>
  <c r="BK60" i="45"/>
  <c r="BJ95" i="45"/>
  <c r="BK95" i="45"/>
  <c r="BJ42" i="45"/>
  <c r="BJ7" i="45"/>
  <c r="BJ21" i="45"/>
  <c r="BK37" i="45"/>
  <c r="BK38" i="45"/>
  <c r="BK45" i="45"/>
  <c r="BJ45" i="45"/>
  <c r="BJ18" i="45"/>
  <c r="BJ86" i="45"/>
  <c r="BK86" i="45"/>
  <c r="BK74" i="45"/>
  <c r="BK61" i="45"/>
  <c r="BK62" i="45"/>
  <c r="BJ62" i="45"/>
  <c r="BJ103" i="45"/>
  <c r="BK103" i="45"/>
  <c r="BK111" i="45"/>
  <c r="BJ111" i="45"/>
  <c r="BJ105" i="45"/>
  <c r="BK105" i="45"/>
  <c r="BJ46" i="45"/>
  <c r="BJ89" i="45"/>
  <c r="BK89" i="45"/>
  <c r="BJ14" i="45"/>
  <c r="BJ19" i="45"/>
  <c r="BK35" i="45"/>
  <c r="BK47" i="45"/>
  <c r="BJ39" i="45"/>
  <c r="BJ50" i="45"/>
  <c r="BK26" i="45"/>
  <c r="BJ78" i="45"/>
  <c r="BJ75" i="45"/>
  <c r="BK63" i="45"/>
  <c r="BK64" i="45"/>
  <c r="BJ108" i="45"/>
  <c r="BK108" i="45"/>
  <c r="BK109" i="45"/>
  <c r="BJ109" i="45"/>
  <c r="BK106" i="45"/>
  <c r="BJ106" i="45"/>
  <c r="BK83" i="45"/>
  <c r="BJ9" i="45"/>
  <c r="BK9" i="45"/>
  <c r="BJ22" i="45"/>
  <c r="BK30" i="45"/>
  <c r="BK54" i="45"/>
  <c r="BK40" i="45"/>
  <c r="BK69" i="45"/>
  <c r="BK43" i="45"/>
  <c r="BJ43" i="45"/>
  <c r="BK55" i="45"/>
  <c r="BJ76" i="45"/>
  <c r="BK65" i="45"/>
  <c r="BK66" i="45"/>
  <c r="BK110" i="45"/>
  <c r="BJ110" i="45"/>
  <c r="BJ94" i="45"/>
  <c r="BK94" i="45"/>
  <c r="BK29" i="45"/>
  <c r="BJ57" i="45"/>
  <c r="BJ25" i="45"/>
  <c r="BK25" i="45"/>
  <c r="BJ28" i="45"/>
  <c r="BK28" i="45"/>
  <c r="BJ17" i="45"/>
  <c r="BK17" i="45"/>
  <c r="BK59" i="45"/>
  <c r="BJ59" i="45"/>
  <c r="BK41" i="45"/>
  <c r="BJ44" i="45"/>
  <c r="BJ48" i="45"/>
  <c r="BK48" i="45"/>
  <c r="BK56" i="45"/>
  <c r="BJ81" i="45"/>
  <c r="BJ67" i="45"/>
  <c r="BK68" i="45"/>
  <c r="BJ92" i="45"/>
  <c r="BK92" i="45"/>
  <c r="BJ96" i="45"/>
  <c r="BK96" i="45"/>
  <c r="BK40" i="44"/>
  <c r="BK111" i="44"/>
  <c r="BJ111" i="44"/>
  <c r="BK10" i="44"/>
  <c r="BK37" i="44"/>
  <c r="BK13" i="44"/>
  <c r="BJ41" i="44"/>
  <c r="BJ57" i="44"/>
  <c r="BK57" i="44"/>
  <c r="BK42" i="44"/>
  <c r="BJ47" i="44"/>
  <c r="BK47" i="44"/>
  <c r="BJ68" i="44"/>
  <c r="BJ66" i="44"/>
  <c r="BJ94" i="44"/>
  <c r="BK94" i="44"/>
  <c r="BK82" i="44"/>
  <c r="BJ83" i="44"/>
  <c r="BJ98" i="44"/>
  <c r="BK98" i="44"/>
  <c r="BK28" i="44"/>
  <c r="BK91" i="44"/>
  <c r="BJ91" i="44"/>
  <c r="BK18" i="44"/>
  <c r="BJ18" i="44"/>
  <c r="BK5" i="44"/>
  <c r="BJ21" i="44"/>
  <c r="BK21" i="44"/>
  <c r="BJ51" i="44"/>
  <c r="BK51" i="44"/>
  <c r="BK70" i="44"/>
  <c r="BK44" i="44"/>
  <c r="BJ48" i="44"/>
  <c r="BK48" i="44"/>
  <c r="BK75" i="44"/>
  <c r="BJ72" i="44"/>
  <c r="BK72" i="44"/>
  <c r="BK107" i="44"/>
  <c r="BJ107" i="44"/>
  <c r="BK85" i="44"/>
  <c r="BJ84" i="44"/>
  <c r="BK84" i="44"/>
  <c r="BJ100" i="44"/>
  <c r="BK100" i="44"/>
  <c r="BK17" i="44"/>
  <c r="BK80" i="44"/>
  <c r="BK25" i="44"/>
  <c r="BJ8" i="44"/>
  <c r="BJ45" i="44"/>
  <c r="BJ6" i="44"/>
  <c r="BK6" i="44"/>
  <c r="BJ89" i="44"/>
  <c r="BK89" i="44"/>
  <c r="BJ46" i="44"/>
  <c r="BK46" i="44"/>
  <c r="BK54" i="44"/>
  <c r="BK77" i="44"/>
  <c r="BJ77" i="44"/>
  <c r="BK69" i="44"/>
  <c r="BK71" i="44"/>
  <c r="BJ90" i="44"/>
  <c r="BK90" i="44"/>
  <c r="BJ92" i="44"/>
  <c r="BK92" i="44"/>
  <c r="BJ102" i="44"/>
  <c r="BK102" i="44"/>
  <c r="BJ33" i="44"/>
  <c r="BK62" i="44"/>
  <c r="BK11" i="44"/>
  <c r="BJ27" i="44"/>
  <c r="BJ16" i="44"/>
  <c r="BK16" i="44"/>
  <c r="BJ7" i="44"/>
  <c r="BK7" i="44"/>
  <c r="BJ14" i="44"/>
  <c r="BK14" i="44"/>
  <c r="BJ32" i="44"/>
  <c r="BK60" i="44"/>
  <c r="BJ59" i="44"/>
  <c r="BK59" i="44"/>
  <c r="BK79" i="44"/>
  <c r="BJ74" i="44"/>
  <c r="BK86" i="44"/>
  <c r="BK95" i="44"/>
  <c r="BJ95" i="44"/>
  <c r="BK97" i="44"/>
  <c r="BJ97" i="44"/>
  <c r="BJ104" i="44"/>
  <c r="BK104" i="44"/>
  <c r="BJ58" i="44"/>
  <c r="BK81" i="44"/>
  <c r="BK19" i="44"/>
  <c r="BJ31" i="44"/>
  <c r="BK31" i="44"/>
  <c r="BK24" i="44"/>
  <c r="BJ15" i="44"/>
  <c r="BJ22" i="44"/>
  <c r="BJ34" i="44"/>
  <c r="BK34" i="44"/>
  <c r="BJ73" i="44"/>
  <c r="BK64" i="44"/>
  <c r="BK99" i="44"/>
  <c r="BJ99" i="44"/>
  <c r="BJ61" i="44"/>
  <c r="BK61" i="44"/>
  <c r="BK93" i="44"/>
  <c r="BJ93" i="44"/>
  <c r="BK103" i="44"/>
  <c r="BJ103" i="44"/>
  <c r="BK108" i="44"/>
  <c r="BJ108" i="44"/>
  <c r="BJ105" i="44"/>
  <c r="BK105" i="44"/>
  <c r="BK55" i="44"/>
  <c r="BK12" i="44"/>
  <c r="BK35" i="44"/>
  <c r="BJ29" i="44"/>
  <c r="BK23" i="44"/>
  <c r="BJ43" i="44"/>
  <c r="BK36" i="44"/>
  <c r="BK52" i="44"/>
  <c r="BK49" i="44"/>
  <c r="BK101" i="44"/>
  <c r="BJ101" i="44"/>
  <c r="BK63" i="44"/>
  <c r="BJ88" i="44"/>
  <c r="BK88" i="44"/>
  <c r="BJ96" i="44"/>
  <c r="BK96" i="44"/>
  <c r="BK109" i="44"/>
  <c r="BJ109" i="44"/>
  <c r="BK106" i="44"/>
  <c r="BJ106" i="44"/>
  <c r="BK53" i="44"/>
  <c r="BK67" i="44"/>
  <c r="BK20" i="44"/>
  <c r="BK9" i="44"/>
  <c r="BK39" i="44"/>
  <c r="BK26" i="44"/>
  <c r="BK30" i="44"/>
  <c r="BK38" i="44"/>
  <c r="BK56" i="44"/>
  <c r="BK50" i="44"/>
  <c r="BK65" i="44"/>
  <c r="BJ76" i="44"/>
  <c r="BK76" i="44"/>
  <c r="BK78" i="44"/>
  <c r="BJ87" i="44"/>
  <c r="BK110" i="44"/>
  <c r="BJ110" i="44"/>
  <c r="BH106" i="43"/>
  <c r="BI106" i="43" s="1"/>
  <c r="BH105" i="43"/>
  <c r="BI105" i="43" s="1"/>
  <c r="BH111" i="43"/>
  <c r="BI111" i="43" s="1"/>
  <c r="BH108" i="43"/>
  <c r="BI108" i="43" s="1"/>
  <c r="BH101" i="43"/>
  <c r="BI101" i="43" s="1"/>
  <c r="BH98" i="43"/>
  <c r="BI98" i="43" s="1"/>
  <c r="BH96" i="43"/>
  <c r="BI96" i="43" s="1"/>
  <c r="BH94" i="43"/>
  <c r="BI94" i="43" s="1"/>
  <c r="BH92" i="43"/>
  <c r="BI92" i="43" s="1"/>
  <c r="BH82" i="43"/>
  <c r="BI82" i="43" s="1"/>
  <c r="BH80" i="43"/>
  <c r="BI80" i="43" s="1"/>
  <c r="BH109" i="43"/>
  <c r="BI109" i="43" s="1"/>
  <c r="BH99" i="43"/>
  <c r="BI99" i="43" s="1"/>
  <c r="BH97" i="43"/>
  <c r="BI97" i="43" s="1"/>
  <c r="BH95" i="43"/>
  <c r="BI95" i="43" s="1"/>
  <c r="BH93" i="43"/>
  <c r="BI93" i="43" s="1"/>
  <c r="BH91" i="43"/>
  <c r="BI91" i="43" s="1"/>
  <c r="BH90" i="43"/>
  <c r="BI90" i="43" s="1"/>
  <c r="BH110" i="43"/>
  <c r="BI110" i="43" s="1"/>
  <c r="BH89" i="43"/>
  <c r="BI89" i="43" s="1"/>
  <c r="BH88" i="43"/>
  <c r="BI88" i="43" s="1"/>
  <c r="BH87" i="43"/>
  <c r="BI87" i="43" s="1"/>
  <c r="BH86" i="43"/>
  <c r="BI86" i="43" s="1"/>
  <c r="BH85" i="43"/>
  <c r="BI85" i="43" s="1"/>
  <c r="BH84" i="43"/>
  <c r="BI84" i="43" s="1"/>
  <c r="BH83" i="43"/>
  <c r="BI83" i="43" s="1"/>
  <c r="BH78" i="43"/>
  <c r="BI78" i="43" s="1"/>
  <c r="BH76" i="43"/>
  <c r="BI76" i="43" s="1"/>
  <c r="BH74" i="43"/>
  <c r="BI74" i="43" s="1"/>
  <c r="BH73" i="43"/>
  <c r="BI73" i="43" s="1"/>
  <c r="BH107" i="43"/>
  <c r="BI107" i="43" s="1"/>
  <c r="BH104" i="43"/>
  <c r="BI104" i="43" s="1"/>
  <c r="BH103" i="43"/>
  <c r="BI103" i="43" s="1"/>
  <c r="BH72" i="43"/>
  <c r="BI72" i="43" s="1"/>
  <c r="BH71" i="43"/>
  <c r="BI71" i="43" s="1"/>
  <c r="BH67" i="43"/>
  <c r="BI67" i="43" s="1"/>
  <c r="BH65" i="43"/>
  <c r="BI65" i="43" s="1"/>
  <c r="BH102" i="43"/>
  <c r="BI102" i="43" s="1"/>
  <c r="BH70" i="43"/>
  <c r="BI70" i="43" s="1"/>
  <c r="BH69" i="43"/>
  <c r="BI69" i="43" s="1"/>
  <c r="BH100" i="43"/>
  <c r="BI100" i="43" s="1"/>
  <c r="BH81" i="43"/>
  <c r="BI81" i="43" s="1"/>
  <c r="BH68" i="43"/>
  <c r="BI68" i="43" s="1"/>
  <c r="BH66" i="43"/>
  <c r="BI66" i="43" s="1"/>
  <c r="BH64" i="43"/>
  <c r="BI64" i="43" s="1"/>
  <c r="BH58" i="43"/>
  <c r="BI58" i="43" s="1"/>
  <c r="BH75" i="43"/>
  <c r="BI75" i="43" s="1"/>
  <c r="BH77" i="43"/>
  <c r="BI77" i="43" s="1"/>
  <c r="BH63" i="43"/>
  <c r="BI63" i="43" s="1"/>
  <c r="BH56" i="43"/>
  <c r="BI56" i="43" s="1"/>
  <c r="BH52" i="43"/>
  <c r="BI52" i="43" s="1"/>
  <c r="BH50" i="43"/>
  <c r="BI50" i="43" s="1"/>
  <c r="BH48" i="43"/>
  <c r="BI48" i="43" s="1"/>
  <c r="BH46" i="43"/>
  <c r="BI46" i="43" s="1"/>
  <c r="BH44" i="43"/>
  <c r="BI44" i="43" s="1"/>
  <c r="BH42" i="43"/>
  <c r="BI42" i="43" s="1"/>
  <c r="BH40" i="43"/>
  <c r="BI40" i="43" s="1"/>
  <c r="BH38" i="43"/>
  <c r="BI38" i="43" s="1"/>
  <c r="BH36" i="43"/>
  <c r="BI36" i="43" s="1"/>
  <c r="BH34" i="43"/>
  <c r="BI34" i="43" s="1"/>
  <c r="BH32" i="43"/>
  <c r="BI32" i="43" s="1"/>
  <c r="BH27" i="43"/>
  <c r="BI27" i="43" s="1"/>
  <c r="BH19" i="43"/>
  <c r="BI19" i="43" s="1"/>
  <c r="BH79" i="43"/>
  <c r="BI79" i="43" s="1"/>
  <c r="BH29" i="43"/>
  <c r="BI29" i="43" s="1"/>
  <c r="BH21" i="43"/>
  <c r="BI21" i="43" s="1"/>
  <c r="BH13" i="43"/>
  <c r="BI13" i="43" s="1"/>
  <c r="BH62" i="43"/>
  <c r="BI62" i="43" s="1"/>
  <c r="BH28" i="43"/>
  <c r="BI28" i="43" s="1"/>
  <c r="BH18" i="43"/>
  <c r="BI18" i="43" s="1"/>
  <c r="BH15" i="43"/>
  <c r="BI15" i="43" s="1"/>
  <c r="BH14" i="43"/>
  <c r="BI14" i="43" s="1"/>
  <c r="BH9" i="43"/>
  <c r="BI9" i="43" s="1"/>
  <c r="BH51" i="43"/>
  <c r="BI51" i="43" s="1"/>
  <c r="BH49" i="43"/>
  <c r="BI49" i="43" s="1"/>
  <c r="BH47" i="43"/>
  <c r="BI47" i="43" s="1"/>
  <c r="BH45" i="43"/>
  <c r="BI45" i="43" s="1"/>
  <c r="BH43" i="43"/>
  <c r="BI43" i="43" s="1"/>
  <c r="BH41" i="43"/>
  <c r="BI41" i="43" s="1"/>
  <c r="BH39" i="43"/>
  <c r="BI39" i="43" s="1"/>
  <c r="BH37" i="43"/>
  <c r="BI37" i="43" s="1"/>
  <c r="BH35" i="43"/>
  <c r="BI35" i="43" s="1"/>
  <c r="BH33" i="43"/>
  <c r="BI33" i="43" s="1"/>
  <c r="BH31" i="43"/>
  <c r="BI31" i="43" s="1"/>
  <c r="BH25" i="43"/>
  <c r="BI25" i="43" s="1"/>
  <c r="BH24" i="43"/>
  <c r="BI24" i="43" s="1"/>
  <c r="BH12" i="43"/>
  <c r="BI12" i="43" s="1"/>
  <c r="BH53" i="43"/>
  <c r="BI53" i="43" s="1"/>
  <c r="BH20" i="43"/>
  <c r="BI20" i="43" s="1"/>
  <c r="BH6" i="43"/>
  <c r="BI6" i="43" s="1"/>
  <c r="BH10" i="43"/>
  <c r="BI10" i="43" s="1"/>
  <c r="BH7" i="43"/>
  <c r="BI7" i="43" s="1"/>
  <c r="BH17" i="43"/>
  <c r="BI17" i="43" s="1"/>
  <c r="BH16" i="43"/>
  <c r="BI16" i="43" s="1"/>
  <c r="BH8" i="43"/>
  <c r="BI8" i="43" s="1"/>
  <c r="BH5" i="43"/>
  <c r="BI5" i="43" s="1"/>
  <c r="BH26" i="43"/>
  <c r="BI26" i="43" s="1"/>
  <c r="BH23" i="43"/>
  <c r="BI23" i="43" s="1"/>
  <c r="BH22" i="43"/>
  <c r="BI22" i="43" s="1"/>
  <c r="BH60" i="43"/>
  <c r="BI60" i="43" s="1"/>
  <c r="BH59" i="43"/>
  <c r="BI59" i="43" s="1"/>
  <c r="BH57" i="43"/>
  <c r="BI57" i="43" s="1"/>
  <c r="BH55" i="43"/>
  <c r="BI55" i="43" s="1"/>
  <c r="BH30" i="43"/>
  <c r="BI30" i="43" s="1"/>
  <c r="BH11" i="43"/>
  <c r="BI11" i="43" s="1"/>
  <c r="BH61" i="43"/>
  <c r="BI61" i="43" s="1"/>
  <c r="BH54" i="43"/>
  <c r="BI54" i="43" s="1"/>
  <c r="BH106" i="42"/>
  <c r="BI106" i="42" s="1"/>
  <c r="BH105" i="42"/>
  <c r="BI105" i="42" s="1"/>
  <c r="BH104" i="42"/>
  <c r="BI104" i="42" s="1"/>
  <c r="BH102" i="42"/>
  <c r="BI102" i="42" s="1"/>
  <c r="BH100" i="42"/>
  <c r="BI100" i="42" s="1"/>
  <c r="BH98" i="42"/>
  <c r="BI98" i="42" s="1"/>
  <c r="BH96" i="42"/>
  <c r="BI96" i="42" s="1"/>
  <c r="BH94" i="42"/>
  <c r="BI94" i="42" s="1"/>
  <c r="BH92" i="42"/>
  <c r="BI92" i="42" s="1"/>
  <c r="BH109" i="42"/>
  <c r="BI109" i="42" s="1"/>
  <c r="BH111" i="42"/>
  <c r="BI111" i="42" s="1"/>
  <c r="BH107" i="42"/>
  <c r="BI107" i="42" s="1"/>
  <c r="BH84" i="42"/>
  <c r="BI84" i="42" s="1"/>
  <c r="BH83" i="42"/>
  <c r="BI83" i="42" s="1"/>
  <c r="BH99" i="42"/>
  <c r="BI99" i="42" s="1"/>
  <c r="BH97" i="42"/>
  <c r="BI97" i="42" s="1"/>
  <c r="BH110" i="42"/>
  <c r="BI110" i="42" s="1"/>
  <c r="BH108" i="42"/>
  <c r="BI108" i="42" s="1"/>
  <c r="BH85" i="42"/>
  <c r="BI85" i="42" s="1"/>
  <c r="BH88" i="42"/>
  <c r="BI88" i="42" s="1"/>
  <c r="BH76" i="42"/>
  <c r="BI76" i="42" s="1"/>
  <c r="BH68" i="42"/>
  <c r="BI68" i="42" s="1"/>
  <c r="BH79" i="42"/>
  <c r="BI79" i="42" s="1"/>
  <c r="BH71" i="42"/>
  <c r="BI71" i="42" s="1"/>
  <c r="BH30" i="42"/>
  <c r="BI30" i="42" s="1"/>
  <c r="BH87" i="42"/>
  <c r="BI87" i="42" s="1"/>
  <c r="BH82" i="42"/>
  <c r="BI82" i="42" s="1"/>
  <c r="BH74" i="42"/>
  <c r="BI74" i="42" s="1"/>
  <c r="BH65" i="42"/>
  <c r="BI65" i="42" s="1"/>
  <c r="BH63" i="42"/>
  <c r="BI63" i="42" s="1"/>
  <c r="BH61" i="42"/>
  <c r="BI61" i="42" s="1"/>
  <c r="BH59" i="42"/>
  <c r="BI59" i="42" s="1"/>
  <c r="BH57" i="42"/>
  <c r="BI57" i="42" s="1"/>
  <c r="BH55" i="42"/>
  <c r="BI55" i="42" s="1"/>
  <c r="BH53" i="42"/>
  <c r="BI53" i="42" s="1"/>
  <c r="BH51" i="42"/>
  <c r="BI51" i="42" s="1"/>
  <c r="BH91" i="42"/>
  <c r="BI91" i="42" s="1"/>
  <c r="BH90" i="42"/>
  <c r="BI90" i="42" s="1"/>
  <c r="BH80" i="42"/>
  <c r="BI80" i="42" s="1"/>
  <c r="BH72" i="42"/>
  <c r="BI72" i="42" s="1"/>
  <c r="BH77" i="42"/>
  <c r="BI77" i="42" s="1"/>
  <c r="BH73" i="42"/>
  <c r="BI73" i="42" s="1"/>
  <c r="BH66" i="42"/>
  <c r="BI66" i="42" s="1"/>
  <c r="BH50" i="42"/>
  <c r="BI50" i="42" s="1"/>
  <c r="BH44" i="42"/>
  <c r="BI44" i="42" s="1"/>
  <c r="BH43" i="42"/>
  <c r="BI43" i="42" s="1"/>
  <c r="BH29" i="42"/>
  <c r="BI29" i="42" s="1"/>
  <c r="BH19" i="42"/>
  <c r="BI19" i="42" s="1"/>
  <c r="BH101" i="42"/>
  <c r="BI101" i="42" s="1"/>
  <c r="BH78" i="42"/>
  <c r="BI78" i="42" s="1"/>
  <c r="BH75" i="42"/>
  <c r="BI75" i="42" s="1"/>
  <c r="BH70" i="42"/>
  <c r="BI70" i="42" s="1"/>
  <c r="BH69" i="42"/>
  <c r="BI69" i="42" s="1"/>
  <c r="BH56" i="42"/>
  <c r="BI56" i="42" s="1"/>
  <c r="BH42" i="42"/>
  <c r="BI42" i="42" s="1"/>
  <c r="BH41" i="42"/>
  <c r="BI41" i="42" s="1"/>
  <c r="BH20" i="42"/>
  <c r="BI20" i="42" s="1"/>
  <c r="BH12" i="42"/>
  <c r="BI12" i="42" s="1"/>
  <c r="BH95" i="42"/>
  <c r="BI95" i="42" s="1"/>
  <c r="BH86" i="42"/>
  <c r="BI86" i="42" s="1"/>
  <c r="BH62" i="42"/>
  <c r="BI62" i="42" s="1"/>
  <c r="BH40" i="42"/>
  <c r="BI40" i="42" s="1"/>
  <c r="BH39" i="42"/>
  <c r="BI39" i="42" s="1"/>
  <c r="BH27" i="42"/>
  <c r="BI27" i="42" s="1"/>
  <c r="BH52" i="42"/>
  <c r="BI52" i="42" s="1"/>
  <c r="BH38" i="42"/>
  <c r="BI38" i="42" s="1"/>
  <c r="BH93" i="42"/>
  <c r="BI93" i="42" s="1"/>
  <c r="BH81" i="42"/>
  <c r="BI81" i="42" s="1"/>
  <c r="BH60" i="42"/>
  <c r="BI60" i="42" s="1"/>
  <c r="BH36" i="42"/>
  <c r="BI36" i="42" s="1"/>
  <c r="BH14" i="42"/>
  <c r="BI14" i="42" s="1"/>
  <c r="BH33" i="42"/>
  <c r="BI33" i="42" s="1"/>
  <c r="BH16" i="42"/>
  <c r="BI16" i="42" s="1"/>
  <c r="BH58" i="42"/>
  <c r="BI58" i="42" s="1"/>
  <c r="BH37" i="42"/>
  <c r="BI37" i="42" s="1"/>
  <c r="BH31" i="42"/>
  <c r="BI31" i="42" s="1"/>
  <c r="BH22" i="42"/>
  <c r="BI22" i="42" s="1"/>
  <c r="BH18" i="42"/>
  <c r="BI18" i="42" s="1"/>
  <c r="BH15" i="42"/>
  <c r="BI15" i="42" s="1"/>
  <c r="BH103" i="42"/>
  <c r="BI103" i="42" s="1"/>
  <c r="BH89" i="42"/>
  <c r="BI89" i="42" s="1"/>
  <c r="BH67" i="42"/>
  <c r="BI67" i="42" s="1"/>
  <c r="BH46" i="42"/>
  <c r="BI46" i="42" s="1"/>
  <c r="BH35" i="42"/>
  <c r="BI35" i="42" s="1"/>
  <c r="BH34" i="42"/>
  <c r="BI34" i="42" s="1"/>
  <c r="BH28" i="42"/>
  <c r="BI28" i="42" s="1"/>
  <c r="BH25" i="42"/>
  <c r="BI25" i="42" s="1"/>
  <c r="BH24" i="42"/>
  <c r="BI24" i="42" s="1"/>
  <c r="BH13" i="42"/>
  <c r="BI13" i="42" s="1"/>
  <c r="BH10" i="42"/>
  <c r="BI10" i="42" s="1"/>
  <c r="BH9" i="42"/>
  <c r="BI9" i="42" s="1"/>
  <c r="BH45" i="42"/>
  <c r="BI45" i="42" s="1"/>
  <c r="BH32" i="42"/>
  <c r="BI32" i="42" s="1"/>
  <c r="BH5" i="42"/>
  <c r="BI5" i="42" s="1"/>
  <c r="BH26" i="42"/>
  <c r="BI26" i="42" s="1"/>
  <c r="BH49" i="42"/>
  <c r="BI49" i="42" s="1"/>
  <c r="BH47" i="42"/>
  <c r="BI47" i="42" s="1"/>
  <c r="BH64" i="42"/>
  <c r="BI64" i="42" s="1"/>
  <c r="BH54" i="42"/>
  <c r="BI54" i="42" s="1"/>
  <c r="BH48" i="42"/>
  <c r="BI48" i="42" s="1"/>
  <c r="BH21" i="42"/>
  <c r="BI21" i="42" s="1"/>
  <c r="BH7" i="42"/>
  <c r="BI7" i="42" s="1"/>
  <c r="BH17" i="42"/>
  <c r="BI17" i="42" s="1"/>
  <c r="BH23" i="42"/>
  <c r="BI23" i="42" s="1"/>
  <c r="BH11" i="42"/>
  <c r="BI11" i="42" s="1"/>
  <c r="BH8" i="42"/>
  <c r="BI8" i="42" s="1"/>
  <c r="BH6" i="42"/>
  <c r="BI6" i="42" s="1"/>
  <c r="BK23" i="41"/>
  <c r="BK69" i="41"/>
  <c r="BJ60" i="41"/>
  <c r="BK60" i="41"/>
  <c r="BK85" i="41"/>
  <c r="BK103" i="41"/>
  <c r="BJ103" i="41"/>
  <c r="BK110" i="41"/>
  <c r="BJ110" i="41"/>
  <c r="BJ98" i="41"/>
  <c r="BK98" i="41"/>
  <c r="BJ27" i="41"/>
  <c r="BK27" i="41"/>
  <c r="BK42" i="41"/>
  <c r="BK18" i="41"/>
  <c r="BK36" i="41"/>
  <c r="BK48" i="41"/>
  <c r="BJ48" i="41"/>
  <c r="BJ35" i="41"/>
  <c r="BK57" i="41"/>
  <c r="BJ57" i="41"/>
  <c r="BK81" i="41"/>
  <c r="BJ61" i="41"/>
  <c r="BK101" i="41"/>
  <c r="BJ101" i="41"/>
  <c r="BK108" i="41"/>
  <c r="BJ108" i="41"/>
  <c r="BK111" i="41"/>
  <c r="BJ111" i="41"/>
  <c r="BJ100" i="41"/>
  <c r="BK100" i="41"/>
  <c r="BK40" i="41"/>
  <c r="BJ29" i="41"/>
  <c r="BJ37" i="41"/>
  <c r="BK37" i="41"/>
  <c r="BK99" i="41"/>
  <c r="BJ99" i="41"/>
  <c r="BJ102" i="41"/>
  <c r="BK102" i="41"/>
  <c r="BK9" i="41"/>
  <c r="BK30" i="41"/>
  <c r="BJ30" i="41"/>
  <c r="BK10" i="41"/>
  <c r="BJ21" i="41"/>
  <c r="BK19" i="41"/>
  <c r="BK64" i="41"/>
  <c r="BJ39" i="41"/>
  <c r="BJ67" i="41"/>
  <c r="BK67" i="41"/>
  <c r="BJ78" i="41"/>
  <c r="BK78" i="41"/>
  <c r="BK79" i="41"/>
  <c r="BJ79" i="41"/>
  <c r="BK84" i="41"/>
  <c r="BJ72" i="41"/>
  <c r="BJ88" i="41"/>
  <c r="BK88" i="41"/>
  <c r="BJ104" i="41"/>
  <c r="BK104" i="41"/>
  <c r="BK55" i="41"/>
  <c r="BJ13" i="41"/>
  <c r="BK62" i="41"/>
  <c r="BK17" i="41"/>
  <c r="BJ44" i="41"/>
  <c r="BK44" i="41"/>
  <c r="BK25" i="41"/>
  <c r="BJ25" i="41"/>
  <c r="BJ28" i="41"/>
  <c r="BK34" i="41"/>
  <c r="BK50" i="41"/>
  <c r="BJ41" i="41"/>
  <c r="BK68" i="41"/>
  <c r="BJ52" i="41"/>
  <c r="BK52" i="41"/>
  <c r="BK91" i="41"/>
  <c r="BJ91" i="41"/>
  <c r="BK89" i="41"/>
  <c r="BJ89" i="41"/>
  <c r="BK74" i="41"/>
  <c r="BJ90" i="41"/>
  <c r="BK90" i="41"/>
  <c r="BJ105" i="41"/>
  <c r="BK105" i="41"/>
  <c r="BJ32" i="41"/>
  <c r="BK11" i="41"/>
  <c r="BK70" i="41"/>
  <c r="BK5" i="41"/>
  <c r="BK45" i="41"/>
  <c r="BK6" i="41"/>
  <c r="BJ6" i="41"/>
  <c r="BK38" i="41"/>
  <c r="BK26" i="41"/>
  <c r="BK51" i="41"/>
  <c r="BJ43" i="41"/>
  <c r="BK73" i="41"/>
  <c r="BK54" i="41"/>
  <c r="BJ75" i="41"/>
  <c r="BK95" i="41"/>
  <c r="BJ95" i="41"/>
  <c r="BK76" i="41"/>
  <c r="BJ92" i="41"/>
  <c r="BK92" i="41"/>
  <c r="BK106" i="41"/>
  <c r="BJ106" i="41"/>
  <c r="BJ24" i="41"/>
  <c r="BK33" i="41"/>
  <c r="BK63" i="41"/>
  <c r="BK49" i="41"/>
  <c r="BJ49" i="41"/>
  <c r="BK107" i="41"/>
  <c r="BJ107" i="41"/>
  <c r="BK8" i="41"/>
  <c r="BK7" i="41"/>
  <c r="BK14" i="41"/>
  <c r="BJ12" i="41"/>
  <c r="BK12" i="41"/>
  <c r="BJ46" i="41"/>
  <c r="BK46" i="41"/>
  <c r="BK66" i="41"/>
  <c r="BJ65" i="41"/>
  <c r="BK65" i="41"/>
  <c r="BK80" i="41"/>
  <c r="BJ56" i="41"/>
  <c r="BK56" i="41"/>
  <c r="BK82" i="41"/>
  <c r="BK97" i="41"/>
  <c r="BJ97" i="41"/>
  <c r="BK77" i="41"/>
  <c r="BJ94" i="41"/>
  <c r="BK94" i="41"/>
  <c r="BJ53" i="41"/>
  <c r="BK59" i="41"/>
  <c r="BK86" i="41"/>
  <c r="BK16" i="41"/>
  <c r="BK15" i="41"/>
  <c r="BK22" i="41"/>
  <c r="BJ20" i="41"/>
  <c r="BK20" i="41"/>
  <c r="BK47" i="41"/>
  <c r="BJ31" i="41"/>
  <c r="BJ71" i="41"/>
  <c r="BK93" i="41"/>
  <c r="BJ93" i="41"/>
  <c r="BJ58" i="41"/>
  <c r="BK58" i="41"/>
  <c r="BK83" i="41"/>
  <c r="BK87" i="41"/>
  <c r="BK109" i="41"/>
  <c r="BJ109" i="41"/>
  <c r="BJ96" i="41"/>
  <c r="BK96" i="41"/>
  <c r="BH106" i="40"/>
  <c r="BI106" i="40" s="1"/>
  <c r="BH105" i="40"/>
  <c r="BI105" i="40" s="1"/>
  <c r="BH104" i="40"/>
  <c r="BI104" i="40" s="1"/>
  <c r="BH102" i="40"/>
  <c r="BI102" i="40" s="1"/>
  <c r="BH100" i="40"/>
  <c r="BI100" i="40" s="1"/>
  <c r="BH98" i="40"/>
  <c r="BI98" i="40" s="1"/>
  <c r="BH96" i="40"/>
  <c r="BI96" i="40" s="1"/>
  <c r="BH94" i="40"/>
  <c r="BI94" i="40" s="1"/>
  <c r="BH111" i="40"/>
  <c r="BI111" i="40" s="1"/>
  <c r="BH110" i="40"/>
  <c r="BI110" i="40" s="1"/>
  <c r="BH109" i="40"/>
  <c r="BI109" i="40" s="1"/>
  <c r="BH99" i="40"/>
  <c r="BI99" i="40" s="1"/>
  <c r="BH95" i="40"/>
  <c r="BI95" i="40" s="1"/>
  <c r="BH91" i="40"/>
  <c r="BI91" i="40" s="1"/>
  <c r="BH82" i="40"/>
  <c r="BI82" i="40" s="1"/>
  <c r="BH80" i="40"/>
  <c r="BI80" i="40" s="1"/>
  <c r="BH78" i="40"/>
  <c r="BI78" i="40" s="1"/>
  <c r="BH76" i="40"/>
  <c r="BI76" i="40" s="1"/>
  <c r="BH103" i="40"/>
  <c r="BI103" i="40" s="1"/>
  <c r="BH97" i="40"/>
  <c r="BI97" i="40" s="1"/>
  <c r="BH89" i="40"/>
  <c r="BI89" i="40" s="1"/>
  <c r="BH88" i="40"/>
  <c r="BI88" i="40" s="1"/>
  <c r="BH87" i="40"/>
  <c r="BI87" i="40" s="1"/>
  <c r="BH107" i="40"/>
  <c r="BI107" i="40" s="1"/>
  <c r="BH92" i="40"/>
  <c r="BI92" i="40" s="1"/>
  <c r="BH86" i="40"/>
  <c r="BI86" i="40" s="1"/>
  <c r="BH85" i="40"/>
  <c r="BI85" i="40" s="1"/>
  <c r="BH108" i="40"/>
  <c r="BI108" i="40" s="1"/>
  <c r="BH93" i="40"/>
  <c r="BI93" i="40" s="1"/>
  <c r="BH79" i="40"/>
  <c r="BI79" i="40" s="1"/>
  <c r="BH73" i="40"/>
  <c r="BI73" i="40" s="1"/>
  <c r="BH70" i="40"/>
  <c r="BI70" i="40" s="1"/>
  <c r="BH81" i="40"/>
  <c r="BI81" i="40" s="1"/>
  <c r="BH71" i="40"/>
  <c r="BI71" i="40" s="1"/>
  <c r="BH65" i="40"/>
  <c r="BI65" i="40" s="1"/>
  <c r="BH63" i="40"/>
  <c r="BI63" i="40" s="1"/>
  <c r="BH61" i="40"/>
  <c r="BI61" i="40" s="1"/>
  <c r="BH59" i="40"/>
  <c r="BI59" i="40" s="1"/>
  <c r="BH68" i="40"/>
  <c r="BI68" i="40" s="1"/>
  <c r="BH67" i="40"/>
  <c r="BI67" i="40" s="1"/>
  <c r="BH83" i="40"/>
  <c r="BI83" i="40" s="1"/>
  <c r="BH74" i="40"/>
  <c r="BI74" i="40" s="1"/>
  <c r="BH69" i="40"/>
  <c r="BI69" i="40" s="1"/>
  <c r="BH84" i="40"/>
  <c r="BI84" i="40" s="1"/>
  <c r="BH60" i="40"/>
  <c r="BI60" i="40" s="1"/>
  <c r="BH29" i="40"/>
  <c r="BI29" i="40" s="1"/>
  <c r="BH21" i="40"/>
  <c r="BI21" i="40" s="1"/>
  <c r="BH13" i="40"/>
  <c r="BI13" i="40" s="1"/>
  <c r="BH66" i="40"/>
  <c r="BI66" i="40" s="1"/>
  <c r="BH30" i="40"/>
  <c r="BI30" i="40" s="1"/>
  <c r="BH22" i="40"/>
  <c r="BI22" i="40" s="1"/>
  <c r="BH14" i="40"/>
  <c r="BI14" i="40" s="1"/>
  <c r="BH6" i="40"/>
  <c r="BI6" i="40" s="1"/>
  <c r="BH47" i="40"/>
  <c r="BI47" i="40" s="1"/>
  <c r="BH45" i="40"/>
  <c r="BI45" i="40" s="1"/>
  <c r="BH43" i="40"/>
  <c r="BI43" i="40" s="1"/>
  <c r="BH41" i="40"/>
  <c r="BI41" i="40" s="1"/>
  <c r="BH39" i="40"/>
  <c r="BI39" i="40" s="1"/>
  <c r="BH37" i="40"/>
  <c r="BI37" i="40" s="1"/>
  <c r="BH35" i="40"/>
  <c r="BI35" i="40" s="1"/>
  <c r="BH33" i="40"/>
  <c r="BI33" i="40" s="1"/>
  <c r="BH31" i="40"/>
  <c r="BI31" i="40" s="1"/>
  <c r="BH23" i="40"/>
  <c r="BI23" i="40" s="1"/>
  <c r="BH15" i="40"/>
  <c r="BI15" i="40" s="1"/>
  <c r="BH72" i="40"/>
  <c r="BI72" i="40" s="1"/>
  <c r="BH57" i="40"/>
  <c r="BI57" i="40" s="1"/>
  <c r="BH56" i="40"/>
  <c r="BI56" i="40" s="1"/>
  <c r="BH55" i="40"/>
  <c r="BI55" i="40" s="1"/>
  <c r="BH24" i="40"/>
  <c r="BI24" i="40" s="1"/>
  <c r="BH16" i="40"/>
  <c r="BI16" i="40" s="1"/>
  <c r="BH8" i="40"/>
  <c r="BI8" i="40" s="1"/>
  <c r="BH101" i="40"/>
  <c r="BI101" i="40" s="1"/>
  <c r="BH54" i="40"/>
  <c r="BI54" i="40" s="1"/>
  <c r="BH53" i="40"/>
  <c r="BI53" i="40" s="1"/>
  <c r="BH25" i="40"/>
  <c r="BI25" i="40" s="1"/>
  <c r="BH17" i="40"/>
  <c r="BI17" i="40" s="1"/>
  <c r="BH77" i="40"/>
  <c r="BI77" i="40" s="1"/>
  <c r="BH62" i="40"/>
  <c r="BI62" i="40" s="1"/>
  <c r="BH49" i="40"/>
  <c r="BI49" i="40" s="1"/>
  <c r="BH36" i="40"/>
  <c r="BI36" i="40" s="1"/>
  <c r="BH27" i="40"/>
  <c r="BI27" i="40" s="1"/>
  <c r="BH18" i="40"/>
  <c r="BI18" i="40" s="1"/>
  <c r="BH42" i="40"/>
  <c r="BI42" i="40" s="1"/>
  <c r="BH19" i="40"/>
  <c r="BI19" i="40" s="1"/>
  <c r="BH10" i="40"/>
  <c r="BI10" i="40" s="1"/>
  <c r="BH7" i="40"/>
  <c r="BI7" i="40" s="1"/>
  <c r="BH90" i="40"/>
  <c r="BI90" i="40" s="1"/>
  <c r="BH64" i="40"/>
  <c r="BI64" i="40" s="1"/>
  <c r="BH48" i="40"/>
  <c r="BI48" i="40" s="1"/>
  <c r="BH38" i="40"/>
  <c r="BI38" i="40" s="1"/>
  <c r="BH11" i="40"/>
  <c r="BI11" i="40" s="1"/>
  <c r="BH44" i="40"/>
  <c r="BI44" i="40" s="1"/>
  <c r="BH32" i="40"/>
  <c r="BI32" i="40" s="1"/>
  <c r="BH28" i="40"/>
  <c r="BI28" i="40" s="1"/>
  <c r="BH75" i="40"/>
  <c r="BI75" i="40" s="1"/>
  <c r="BH58" i="40"/>
  <c r="BI58" i="40" s="1"/>
  <c r="BH50" i="40"/>
  <c r="BI50" i="40" s="1"/>
  <c r="BH12" i="40"/>
  <c r="BI12" i="40" s="1"/>
  <c r="BH52" i="40"/>
  <c r="BI52" i="40" s="1"/>
  <c r="BH51" i="40"/>
  <c r="BI51" i="40" s="1"/>
  <c r="BH40" i="40"/>
  <c r="BI40" i="40" s="1"/>
  <c r="BH34" i="40"/>
  <c r="BI34" i="40" s="1"/>
  <c r="BH20" i="40"/>
  <c r="BI20" i="40" s="1"/>
  <c r="BH5" i="40"/>
  <c r="BI5" i="40" s="1"/>
  <c r="BH46" i="40"/>
  <c r="BI46" i="40" s="1"/>
  <c r="BH26" i="40"/>
  <c r="BI26" i="40" s="1"/>
  <c r="BH9" i="40"/>
  <c r="BI9" i="40" s="1"/>
  <c r="BJ45" i="39"/>
  <c r="BK73" i="39"/>
  <c r="BK89" i="39"/>
  <c r="BJ89" i="39"/>
  <c r="BK108" i="39"/>
  <c r="BJ108" i="39"/>
  <c r="BK62" i="39"/>
  <c r="BJ78" i="39"/>
  <c r="BJ94" i="39"/>
  <c r="BK94" i="39"/>
  <c r="BK24" i="39"/>
  <c r="BK109" i="39"/>
  <c r="BJ109" i="39"/>
  <c r="BK29" i="39"/>
  <c r="BJ39" i="39"/>
  <c r="BK35" i="39"/>
  <c r="BJ38" i="39"/>
  <c r="BK38" i="39"/>
  <c r="BK59" i="39"/>
  <c r="BJ59" i="39"/>
  <c r="BJ75" i="39"/>
  <c r="BK91" i="39"/>
  <c r="BJ91" i="39"/>
  <c r="BK110" i="39"/>
  <c r="BJ110" i="39"/>
  <c r="BK64" i="39"/>
  <c r="BK80" i="39"/>
  <c r="BJ96" i="39"/>
  <c r="BK96" i="39"/>
  <c r="BJ26" i="39"/>
  <c r="BK26" i="39"/>
  <c r="BJ46" i="39"/>
  <c r="BK93" i="39"/>
  <c r="BJ93" i="39"/>
  <c r="BK50" i="39"/>
  <c r="BK14" i="39"/>
  <c r="BJ53" i="39"/>
  <c r="BK19" i="39"/>
  <c r="BK48" i="39"/>
  <c r="BJ42" i="39"/>
  <c r="BK42" i="39"/>
  <c r="BK63" i="39"/>
  <c r="BJ63" i="39"/>
  <c r="BJ79" i="39"/>
  <c r="BK95" i="39"/>
  <c r="BJ95" i="39"/>
  <c r="BJ52" i="39"/>
  <c r="BK52" i="39"/>
  <c r="BJ68" i="39"/>
  <c r="BK68" i="39"/>
  <c r="BK84" i="39"/>
  <c r="BJ100" i="39"/>
  <c r="BK100" i="39"/>
  <c r="BJ36" i="39"/>
  <c r="BK36" i="39"/>
  <c r="BJ6" i="39"/>
  <c r="BJ77" i="39"/>
  <c r="BJ98" i="39"/>
  <c r="BK98" i="39"/>
  <c r="BK7" i="39"/>
  <c r="BK22" i="39"/>
  <c r="BK12" i="39"/>
  <c r="BK27" i="39"/>
  <c r="BJ27" i="39"/>
  <c r="BK107" i="39"/>
  <c r="BJ107" i="39"/>
  <c r="BK51" i="39"/>
  <c r="BJ65" i="39"/>
  <c r="BJ81" i="39"/>
  <c r="BK97" i="39"/>
  <c r="BJ97" i="39"/>
  <c r="BK54" i="39"/>
  <c r="BK70" i="39"/>
  <c r="BJ86" i="39"/>
  <c r="BJ102" i="39"/>
  <c r="BK102" i="39"/>
  <c r="BK21" i="39"/>
  <c r="BJ21" i="39"/>
  <c r="BK17" i="39"/>
  <c r="BJ17" i="39"/>
  <c r="BK33" i="39"/>
  <c r="BK61" i="39"/>
  <c r="BK111" i="39"/>
  <c r="BJ111" i="39"/>
  <c r="BK9" i="39"/>
  <c r="BK15" i="39"/>
  <c r="BJ15" i="39"/>
  <c r="BK25" i="39"/>
  <c r="BJ20" i="39"/>
  <c r="BK20" i="39"/>
  <c r="BJ43" i="39"/>
  <c r="BK44" i="39"/>
  <c r="BJ49" i="39"/>
  <c r="BK49" i="39"/>
  <c r="BK67" i="39"/>
  <c r="BJ83" i="39"/>
  <c r="BK99" i="39"/>
  <c r="BJ99" i="39"/>
  <c r="BK56" i="39"/>
  <c r="BK72" i="39"/>
  <c r="BJ88" i="39"/>
  <c r="BK88" i="39"/>
  <c r="BJ104" i="39"/>
  <c r="BK104" i="39"/>
  <c r="BK31" i="39"/>
  <c r="BJ11" i="39"/>
  <c r="BK11" i="39"/>
  <c r="BJ66" i="39"/>
  <c r="BK66" i="39"/>
  <c r="BK5" i="39"/>
  <c r="BJ5" i="39"/>
  <c r="BK23" i="39"/>
  <c r="BK41" i="39"/>
  <c r="BJ41" i="39"/>
  <c r="BJ28" i="39"/>
  <c r="BJ10" i="39"/>
  <c r="BJ32" i="39"/>
  <c r="BK32" i="39"/>
  <c r="BJ47" i="39"/>
  <c r="BJ69" i="39"/>
  <c r="BK85" i="39"/>
  <c r="BJ85" i="39"/>
  <c r="BK101" i="39"/>
  <c r="BJ101" i="39"/>
  <c r="BJ58" i="39"/>
  <c r="BK74" i="39"/>
  <c r="BJ90" i="39"/>
  <c r="BK90" i="39"/>
  <c r="BJ105" i="39"/>
  <c r="BK105" i="39"/>
  <c r="BK16" i="39"/>
  <c r="BK57" i="39"/>
  <c r="BJ57" i="39"/>
  <c r="BJ40" i="39"/>
  <c r="BJ82" i="39"/>
  <c r="BK82" i="39"/>
  <c r="BJ8" i="39"/>
  <c r="BK37" i="39"/>
  <c r="BJ37" i="39"/>
  <c r="BJ13" i="39"/>
  <c r="BK30" i="39"/>
  <c r="BK18" i="39"/>
  <c r="BK34" i="39"/>
  <c r="BK55" i="39"/>
  <c r="BJ55" i="39"/>
  <c r="BK71" i="39"/>
  <c r="BK87" i="39"/>
  <c r="BJ87" i="39"/>
  <c r="BK103" i="39"/>
  <c r="BJ103" i="39"/>
  <c r="BK60" i="39"/>
  <c r="BJ76" i="39"/>
  <c r="BK76" i="39"/>
  <c r="BJ92" i="39"/>
  <c r="BK92" i="39"/>
  <c r="BK106" i="39"/>
  <c r="BJ106" i="39"/>
  <c r="BH106" i="38"/>
  <c r="BI106" i="38" s="1"/>
  <c r="BH105" i="38"/>
  <c r="BI105" i="38" s="1"/>
  <c r="BH104" i="38"/>
  <c r="BI104" i="38" s="1"/>
  <c r="BH102" i="38"/>
  <c r="BI102" i="38" s="1"/>
  <c r="BH100" i="38"/>
  <c r="BI100" i="38" s="1"/>
  <c r="BH98" i="38"/>
  <c r="BI98" i="38" s="1"/>
  <c r="BH96" i="38"/>
  <c r="BI96" i="38" s="1"/>
  <c r="BH94" i="38"/>
  <c r="BI94" i="38" s="1"/>
  <c r="BH92" i="38"/>
  <c r="BI92" i="38" s="1"/>
  <c r="BH90" i="38"/>
  <c r="BI90" i="38" s="1"/>
  <c r="BH109" i="38"/>
  <c r="BI109" i="38" s="1"/>
  <c r="BH111" i="38"/>
  <c r="BI111" i="38" s="1"/>
  <c r="BH107" i="38"/>
  <c r="BI107" i="38" s="1"/>
  <c r="BH103" i="38"/>
  <c r="BI103" i="38" s="1"/>
  <c r="BH97" i="38"/>
  <c r="BI97" i="38" s="1"/>
  <c r="BH110" i="38"/>
  <c r="BI110" i="38" s="1"/>
  <c r="BH108" i="38"/>
  <c r="BI108" i="38" s="1"/>
  <c r="BH95" i="38"/>
  <c r="BI95" i="38" s="1"/>
  <c r="BH82" i="38"/>
  <c r="BI82" i="38" s="1"/>
  <c r="BH80" i="38"/>
  <c r="BI80" i="38" s="1"/>
  <c r="BH78" i="38"/>
  <c r="BI78" i="38" s="1"/>
  <c r="BH76" i="38"/>
  <c r="BI76" i="38" s="1"/>
  <c r="BH101" i="38"/>
  <c r="BI101" i="38" s="1"/>
  <c r="BH84" i="38"/>
  <c r="BI84" i="38" s="1"/>
  <c r="BH83" i="38"/>
  <c r="BI83" i="38" s="1"/>
  <c r="BH81" i="38"/>
  <c r="BI81" i="38" s="1"/>
  <c r="BH77" i="38"/>
  <c r="BI77" i="38" s="1"/>
  <c r="BH79" i="38"/>
  <c r="BI79" i="38" s="1"/>
  <c r="BH26" i="38"/>
  <c r="BI26" i="38" s="1"/>
  <c r="BH75" i="38"/>
  <c r="BI75" i="38" s="1"/>
  <c r="BH74" i="38"/>
  <c r="BI74" i="38" s="1"/>
  <c r="BH66" i="38"/>
  <c r="BI66" i="38" s="1"/>
  <c r="BH64" i="38"/>
  <c r="BI64" i="38" s="1"/>
  <c r="BH62" i="38"/>
  <c r="BI62" i="38" s="1"/>
  <c r="BH60" i="38"/>
  <c r="BI60" i="38" s="1"/>
  <c r="BH58" i="38"/>
  <c r="BI58" i="38" s="1"/>
  <c r="BH56" i="38"/>
  <c r="BI56" i="38" s="1"/>
  <c r="BH54" i="38"/>
  <c r="BI54" i="38" s="1"/>
  <c r="BH52" i="38"/>
  <c r="BI52" i="38" s="1"/>
  <c r="BH50" i="38"/>
  <c r="BI50" i="38" s="1"/>
  <c r="BH48" i="38"/>
  <c r="BI48" i="38" s="1"/>
  <c r="BH46" i="38"/>
  <c r="BI46" i="38" s="1"/>
  <c r="BH93" i="38"/>
  <c r="BI93" i="38" s="1"/>
  <c r="BH91" i="38"/>
  <c r="BI91" i="38" s="1"/>
  <c r="BH86" i="38"/>
  <c r="BI86" i="38" s="1"/>
  <c r="BH73" i="38"/>
  <c r="BI73" i="38" s="1"/>
  <c r="BH72" i="38"/>
  <c r="BI72" i="38" s="1"/>
  <c r="BH71" i="38"/>
  <c r="BI71" i="38" s="1"/>
  <c r="BH70" i="38"/>
  <c r="BI70" i="38" s="1"/>
  <c r="BH89" i="38"/>
  <c r="BI89" i="38" s="1"/>
  <c r="BH85" i="38"/>
  <c r="BI85" i="38" s="1"/>
  <c r="BH69" i="38"/>
  <c r="BI69" i="38" s="1"/>
  <c r="BH68" i="38"/>
  <c r="BI68" i="38" s="1"/>
  <c r="BH30" i="38"/>
  <c r="BI30" i="38" s="1"/>
  <c r="BH88" i="38"/>
  <c r="BI88" i="38" s="1"/>
  <c r="BH67" i="38"/>
  <c r="BI67" i="38" s="1"/>
  <c r="BH65" i="38"/>
  <c r="BI65" i="38" s="1"/>
  <c r="BH63" i="38"/>
  <c r="BI63" i="38" s="1"/>
  <c r="BH61" i="38"/>
  <c r="BI61" i="38" s="1"/>
  <c r="BH59" i="38"/>
  <c r="BI59" i="38" s="1"/>
  <c r="BH57" i="38"/>
  <c r="BI57" i="38" s="1"/>
  <c r="BH55" i="38"/>
  <c r="BI55" i="38" s="1"/>
  <c r="BH53" i="38"/>
  <c r="BI53" i="38" s="1"/>
  <c r="BH51" i="38"/>
  <c r="BI51" i="38" s="1"/>
  <c r="BH49" i="38"/>
  <c r="BI49" i="38" s="1"/>
  <c r="BH47" i="38"/>
  <c r="BI47" i="38" s="1"/>
  <c r="BH87" i="38"/>
  <c r="BI87" i="38" s="1"/>
  <c r="BH43" i="38"/>
  <c r="BI43" i="38" s="1"/>
  <c r="BH38" i="38"/>
  <c r="BI38" i="38" s="1"/>
  <c r="BH22" i="38"/>
  <c r="BI22" i="38" s="1"/>
  <c r="BH14" i="38"/>
  <c r="BI14" i="38" s="1"/>
  <c r="BH6" i="38"/>
  <c r="BI6" i="38" s="1"/>
  <c r="BH99" i="38"/>
  <c r="BI99" i="38" s="1"/>
  <c r="BH41" i="38"/>
  <c r="BI41" i="38" s="1"/>
  <c r="BH33" i="38"/>
  <c r="BI33" i="38" s="1"/>
  <c r="BH25" i="38"/>
  <c r="BI25" i="38" s="1"/>
  <c r="BH15" i="38"/>
  <c r="BI15" i="38" s="1"/>
  <c r="BH7" i="38"/>
  <c r="BI7" i="38" s="1"/>
  <c r="BH36" i="38"/>
  <c r="BI36" i="38" s="1"/>
  <c r="BH23" i="38"/>
  <c r="BI23" i="38" s="1"/>
  <c r="BH16" i="38"/>
  <c r="BI16" i="38" s="1"/>
  <c r="BH8" i="38"/>
  <c r="BI8" i="38" s="1"/>
  <c r="BH5" i="38"/>
  <c r="BI5" i="38" s="1"/>
  <c r="BH44" i="38"/>
  <c r="BI44" i="38" s="1"/>
  <c r="BH39" i="38"/>
  <c r="BI39" i="38" s="1"/>
  <c r="BH31" i="38"/>
  <c r="BI31" i="38" s="1"/>
  <c r="BH17" i="38"/>
  <c r="BI17" i="38" s="1"/>
  <c r="BH42" i="38"/>
  <c r="BI42" i="38" s="1"/>
  <c r="BH34" i="38"/>
  <c r="BI34" i="38" s="1"/>
  <c r="BH28" i="38"/>
  <c r="BI28" i="38" s="1"/>
  <c r="BH18" i="38"/>
  <c r="BI18" i="38" s="1"/>
  <c r="BH10" i="38"/>
  <c r="BI10" i="38" s="1"/>
  <c r="BH37" i="38"/>
  <c r="BI37" i="38" s="1"/>
  <c r="BH27" i="38"/>
  <c r="BI27" i="38" s="1"/>
  <c r="BH19" i="38"/>
  <c r="BI19" i="38" s="1"/>
  <c r="BH40" i="38"/>
  <c r="BI40" i="38" s="1"/>
  <c r="BH32" i="38"/>
  <c r="BI32" i="38" s="1"/>
  <c r="BH24" i="38"/>
  <c r="BI24" i="38" s="1"/>
  <c r="BH20" i="38"/>
  <c r="BI20" i="38" s="1"/>
  <c r="BH12" i="38"/>
  <c r="BI12" i="38" s="1"/>
  <c r="BH11" i="38"/>
  <c r="BI11" i="38" s="1"/>
  <c r="BH21" i="38"/>
  <c r="BI21" i="38" s="1"/>
  <c r="BH9" i="38"/>
  <c r="BI9" i="38" s="1"/>
  <c r="BH13" i="38"/>
  <c r="BI13" i="38" s="1"/>
  <c r="BH35" i="38"/>
  <c r="BI35" i="38" s="1"/>
  <c r="BH45" i="38"/>
  <c r="BI45" i="38" s="1"/>
  <c r="BH29" i="38"/>
  <c r="BI29" i="38" s="1"/>
  <c r="BK27" i="37"/>
  <c r="BK35" i="37"/>
  <c r="BK78" i="37"/>
  <c r="BK6" i="37"/>
  <c r="BK74" i="37"/>
  <c r="BK17" i="37"/>
  <c r="BK36" i="37"/>
  <c r="BJ27" i="36"/>
  <c r="BJ65" i="36"/>
  <c r="BK86" i="36"/>
  <c r="BK63" i="36"/>
  <c r="BK15" i="36"/>
  <c r="BK83" i="36"/>
  <c r="BK75" i="36"/>
  <c r="BJ75" i="36"/>
  <c r="BK16" i="36"/>
  <c r="BJ28" i="36"/>
  <c r="BK28" i="36"/>
  <c r="BK51" i="36"/>
  <c r="BK88" i="36"/>
  <c r="BK13" i="36"/>
  <c r="BJ13" i="36"/>
  <c r="BK49" i="36"/>
  <c r="BJ49" i="36"/>
  <c r="BJ19" i="36"/>
  <c r="BK41" i="36"/>
  <c r="BK30" i="36"/>
  <c r="BJ30" i="36"/>
  <c r="BJ9" i="36"/>
  <c r="BK89" i="36"/>
  <c r="BK20" i="36"/>
  <c r="BK54" i="36"/>
  <c r="BK80" i="36"/>
  <c r="BK34" i="36"/>
  <c r="BK107" i="36"/>
  <c r="BK42" i="36"/>
  <c r="BK64" i="36"/>
  <c r="BK71" i="36"/>
  <c r="BK12" i="36"/>
  <c r="BK66" i="36"/>
  <c r="BK103" i="36"/>
  <c r="BJ103" i="36"/>
  <c r="BK11" i="36"/>
  <c r="BK36" i="36"/>
  <c r="BK70" i="36"/>
  <c r="BK81" i="36"/>
  <c r="BK72" i="36"/>
  <c r="BK17" i="36"/>
  <c r="BK48" i="36"/>
  <c r="BJ22" i="36"/>
  <c r="BK22" i="36"/>
  <c r="BK62" i="36"/>
  <c r="BK104" i="36"/>
  <c r="BJ102" i="36"/>
  <c r="BK102" i="36"/>
  <c r="BK101" i="36"/>
  <c r="BJ101" i="36"/>
  <c r="BK60" i="36"/>
  <c r="BK58" i="36"/>
  <c r="BK8" i="36"/>
  <c r="BJ100" i="36"/>
  <c r="BK100" i="36"/>
  <c r="BJ26" i="36"/>
  <c r="BK26" i="36"/>
  <c r="BK32" i="36"/>
  <c r="BK29" i="36"/>
  <c r="BJ29" i="36"/>
  <c r="BK25" i="36"/>
  <c r="BK6" i="36"/>
  <c r="BJ46" i="36"/>
  <c r="BK97" i="36"/>
  <c r="BJ97" i="36"/>
  <c r="BJ85" i="36"/>
  <c r="BK85" i="36"/>
  <c r="BJ31" i="36"/>
  <c r="BK31" i="36"/>
  <c r="BJ94" i="36"/>
  <c r="BK94" i="36"/>
  <c r="BJ82" i="36"/>
  <c r="BK82" i="36"/>
  <c r="BJ35" i="36"/>
  <c r="BK93" i="36"/>
  <c r="BJ93" i="36"/>
  <c r="BK10" i="36"/>
  <c r="BJ10" i="36"/>
  <c r="BK40" i="36"/>
  <c r="BK69" i="36"/>
  <c r="BJ106" i="36"/>
  <c r="BK106" i="36"/>
  <c r="BJ105" i="36"/>
  <c r="BK105" i="36"/>
  <c r="BK44" i="36"/>
  <c r="BK23" i="36"/>
  <c r="BK53" i="36"/>
  <c r="BK74" i="36"/>
  <c r="BJ96" i="36"/>
  <c r="BK96" i="36"/>
  <c r="BK45" i="36"/>
  <c r="BK99" i="36"/>
  <c r="BJ99" i="36"/>
  <c r="BK109" i="36"/>
  <c r="BK76" i="36"/>
  <c r="BK33" i="36"/>
  <c r="BK110" i="36"/>
  <c r="BJ110" i="36"/>
  <c r="BJ39" i="36"/>
  <c r="BK61" i="36"/>
  <c r="BJ61" i="36"/>
  <c r="BK38" i="36"/>
  <c r="BJ92" i="36"/>
  <c r="BK92" i="36"/>
  <c r="BK50" i="36"/>
  <c r="BJ57" i="36"/>
  <c r="BJ87" i="36"/>
  <c r="BH105" i="35"/>
  <c r="BI105" i="35" s="1"/>
  <c r="BH111" i="35"/>
  <c r="BI111" i="35" s="1"/>
  <c r="BH110" i="35"/>
  <c r="BI110" i="35" s="1"/>
  <c r="BH108" i="35"/>
  <c r="BI108" i="35" s="1"/>
  <c r="BH93" i="35"/>
  <c r="BI93" i="35" s="1"/>
  <c r="BH92" i="35"/>
  <c r="BI92" i="35" s="1"/>
  <c r="BH99" i="35"/>
  <c r="BI99" i="35" s="1"/>
  <c r="BH85" i="35"/>
  <c r="BI85" i="35" s="1"/>
  <c r="BH109" i="35"/>
  <c r="BI109" i="35" s="1"/>
  <c r="BH95" i="35"/>
  <c r="BI95" i="35" s="1"/>
  <c r="BH94" i="35"/>
  <c r="BI94" i="35" s="1"/>
  <c r="BH87" i="35"/>
  <c r="BI87" i="35" s="1"/>
  <c r="BH86" i="35"/>
  <c r="BI86" i="35" s="1"/>
  <c r="BH83" i="35"/>
  <c r="BI83" i="35" s="1"/>
  <c r="BH106" i="35"/>
  <c r="BI106" i="35" s="1"/>
  <c r="BH101" i="35"/>
  <c r="BI101" i="35" s="1"/>
  <c r="BH100" i="35"/>
  <c r="BI100" i="35" s="1"/>
  <c r="BH97" i="35"/>
  <c r="BI97" i="35" s="1"/>
  <c r="BH96" i="35"/>
  <c r="BI96" i="35" s="1"/>
  <c r="BH89" i="35"/>
  <c r="BI89" i="35" s="1"/>
  <c r="BH88" i="35"/>
  <c r="BI88" i="35" s="1"/>
  <c r="BH107" i="35"/>
  <c r="BI107" i="35" s="1"/>
  <c r="BH103" i="35"/>
  <c r="BI103" i="35" s="1"/>
  <c r="BH102" i="35"/>
  <c r="BI102" i="35" s="1"/>
  <c r="BH74" i="35"/>
  <c r="BI74" i="35" s="1"/>
  <c r="BH73" i="35"/>
  <c r="BI73" i="35" s="1"/>
  <c r="BH71" i="35"/>
  <c r="BI71" i="35" s="1"/>
  <c r="BH69" i="35"/>
  <c r="BI69" i="35" s="1"/>
  <c r="BH65" i="35"/>
  <c r="BI65" i="35" s="1"/>
  <c r="BH58" i="35"/>
  <c r="BI58" i="35" s="1"/>
  <c r="BH49" i="35"/>
  <c r="BI49" i="35" s="1"/>
  <c r="BH90" i="35"/>
  <c r="BI90" i="35" s="1"/>
  <c r="BH84" i="35"/>
  <c r="BI84" i="35" s="1"/>
  <c r="BH82" i="35"/>
  <c r="BI82" i="35" s="1"/>
  <c r="BH81" i="35"/>
  <c r="BI81" i="35" s="1"/>
  <c r="BH76" i="35"/>
  <c r="BI76" i="35" s="1"/>
  <c r="BH75" i="35"/>
  <c r="BI75" i="35" s="1"/>
  <c r="BH67" i="35"/>
  <c r="BI67" i="35" s="1"/>
  <c r="BH60" i="35"/>
  <c r="BI60" i="35" s="1"/>
  <c r="BH51" i="35"/>
  <c r="BI51" i="35" s="1"/>
  <c r="BH98" i="35"/>
  <c r="BI98" i="35" s="1"/>
  <c r="BH62" i="35"/>
  <c r="BI62" i="35" s="1"/>
  <c r="BH53" i="35"/>
  <c r="BI53" i="35" s="1"/>
  <c r="BH78" i="35"/>
  <c r="BI78" i="35" s="1"/>
  <c r="BH77" i="35"/>
  <c r="BI77" i="35" s="1"/>
  <c r="BH64" i="35"/>
  <c r="BI64" i="35" s="1"/>
  <c r="BH55" i="35"/>
  <c r="BI55" i="35" s="1"/>
  <c r="BH104" i="35"/>
  <c r="BI104" i="35" s="1"/>
  <c r="BH66" i="35"/>
  <c r="BI66" i="35" s="1"/>
  <c r="BH57" i="35"/>
  <c r="BI57" i="35" s="1"/>
  <c r="BH50" i="35"/>
  <c r="BI50" i="35" s="1"/>
  <c r="BH91" i="35"/>
  <c r="BI91" i="35" s="1"/>
  <c r="BH59" i="35"/>
  <c r="BI59" i="35" s="1"/>
  <c r="BH52" i="35"/>
  <c r="BI52" i="35" s="1"/>
  <c r="BH28" i="35"/>
  <c r="BI28" i="35" s="1"/>
  <c r="BH20" i="35"/>
  <c r="BI20" i="35" s="1"/>
  <c r="BH80" i="35"/>
  <c r="BI80" i="35" s="1"/>
  <c r="BH79" i="35"/>
  <c r="BI79" i="35" s="1"/>
  <c r="BH61" i="35"/>
  <c r="BI61" i="35" s="1"/>
  <c r="BH54" i="35"/>
  <c r="BI54" i="35" s="1"/>
  <c r="BH72" i="35"/>
  <c r="BI72" i="35" s="1"/>
  <c r="BH31" i="35"/>
  <c r="BI31" i="35" s="1"/>
  <c r="BH26" i="35"/>
  <c r="BI26" i="35" s="1"/>
  <c r="BH19" i="35"/>
  <c r="BI19" i="35" s="1"/>
  <c r="BH9" i="35"/>
  <c r="BI9" i="35" s="1"/>
  <c r="BH48" i="35"/>
  <c r="BI48" i="35" s="1"/>
  <c r="BH39" i="35"/>
  <c r="BI39" i="35" s="1"/>
  <c r="BH34" i="35"/>
  <c r="BI34" i="35" s="1"/>
  <c r="BH24" i="35"/>
  <c r="BI24" i="35" s="1"/>
  <c r="BH10" i="35"/>
  <c r="BI10" i="35" s="1"/>
  <c r="BH47" i="35"/>
  <c r="BI47" i="35" s="1"/>
  <c r="BH46" i="35"/>
  <c r="BI46" i="35" s="1"/>
  <c r="BH37" i="35"/>
  <c r="BI37" i="35" s="1"/>
  <c r="BH27" i="35"/>
  <c r="BI27" i="35" s="1"/>
  <c r="BH22" i="35"/>
  <c r="BI22" i="35" s="1"/>
  <c r="BH17" i="35"/>
  <c r="BI17" i="35" s="1"/>
  <c r="BH11" i="35"/>
  <c r="BI11" i="35" s="1"/>
  <c r="BH70" i="35"/>
  <c r="BI70" i="35" s="1"/>
  <c r="BH68" i="35"/>
  <c r="BI68" i="35" s="1"/>
  <c r="BH45" i="35"/>
  <c r="BI45" i="35" s="1"/>
  <c r="BH44" i="35"/>
  <c r="BI44" i="35" s="1"/>
  <c r="BH32" i="35"/>
  <c r="BI32" i="35" s="1"/>
  <c r="BH12" i="35"/>
  <c r="BI12" i="35" s="1"/>
  <c r="BH43" i="35"/>
  <c r="BI43" i="35" s="1"/>
  <c r="BH35" i="35"/>
  <c r="BI35" i="35" s="1"/>
  <c r="BH25" i="35"/>
  <c r="BI25" i="35" s="1"/>
  <c r="BH23" i="35"/>
  <c r="BI23" i="35" s="1"/>
  <c r="BH13" i="35"/>
  <c r="BI13" i="35" s="1"/>
  <c r="BH42" i="35"/>
  <c r="BI42" i="35" s="1"/>
  <c r="BH38" i="35"/>
  <c r="BI38" i="35" s="1"/>
  <c r="BH30" i="35"/>
  <c r="BI30" i="35" s="1"/>
  <c r="BH14" i="35"/>
  <c r="BI14" i="35" s="1"/>
  <c r="BH6" i="35"/>
  <c r="BI6" i="35" s="1"/>
  <c r="BH63" i="35"/>
  <c r="BI63" i="35" s="1"/>
  <c r="BH36" i="35"/>
  <c r="BI36" i="35" s="1"/>
  <c r="BH56" i="35"/>
  <c r="BI56" i="35" s="1"/>
  <c r="BH41" i="35"/>
  <c r="BI41" i="35" s="1"/>
  <c r="BH33" i="35"/>
  <c r="BI33" i="35" s="1"/>
  <c r="BH29" i="35"/>
  <c r="BI29" i="35" s="1"/>
  <c r="BH21" i="35"/>
  <c r="BI21" i="35" s="1"/>
  <c r="BH18" i="35"/>
  <c r="BI18" i="35" s="1"/>
  <c r="BH15" i="35"/>
  <c r="BI15" i="35" s="1"/>
  <c r="BH7" i="35"/>
  <c r="BI7" i="35" s="1"/>
  <c r="BH40" i="35"/>
  <c r="BI40" i="35" s="1"/>
  <c r="BH16" i="35"/>
  <c r="BI16" i="35" s="1"/>
  <c r="BH5" i="35"/>
  <c r="BI5" i="35" s="1"/>
  <c r="BH8" i="35"/>
  <c r="BI8" i="35" s="1"/>
  <c r="BJ32" i="34"/>
  <c r="BK98" i="34"/>
  <c r="BJ98" i="34"/>
  <c r="BK62" i="34"/>
  <c r="BJ9" i="34"/>
  <c r="BK58" i="34"/>
  <c r="BJ40" i="34"/>
  <c r="BK85" i="34"/>
  <c r="BJ28" i="34"/>
  <c r="BK28" i="34"/>
  <c r="BJ34" i="34"/>
  <c r="BK37" i="34"/>
  <c r="BK53" i="34"/>
  <c r="BJ69" i="34"/>
  <c r="BK107" i="34"/>
  <c r="BJ107" i="34"/>
  <c r="BK108" i="34"/>
  <c r="BJ108" i="34"/>
  <c r="BK100" i="34"/>
  <c r="BJ100" i="34"/>
  <c r="BJ35" i="34"/>
  <c r="BJ67" i="34"/>
  <c r="BK14" i="34"/>
  <c r="BK20" i="34"/>
  <c r="BK7" i="34"/>
  <c r="BK64" i="34"/>
  <c r="BK87" i="34"/>
  <c r="BJ87" i="34"/>
  <c r="BJ42" i="34"/>
  <c r="BJ36" i="34"/>
  <c r="BJ39" i="34"/>
  <c r="BK39" i="34"/>
  <c r="BK55" i="34"/>
  <c r="BK71" i="34"/>
  <c r="BJ84" i="34"/>
  <c r="BK110" i="34"/>
  <c r="BJ110" i="34"/>
  <c r="BJ102" i="34"/>
  <c r="BK102" i="34"/>
  <c r="BK25" i="34"/>
  <c r="BJ83" i="34"/>
  <c r="BK83" i="34"/>
  <c r="BJ6" i="34"/>
  <c r="BK11" i="34"/>
  <c r="BJ11" i="34"/>
  <c r="BK50" i="34"/>
  <c r="BJ50" i="34"/>
  <c r="BK17" i="34"/>
  <c r="BK22" i="34"/>
  <c r="BJ13" i="34"/>
  <c r="BK54" i="34"/>
  <c r="BJ48" i="34"/>
  <c r="BJ41" i="34"/>
  <c r="BK57" i="34"/>
  <c r="BK73" i="34"/>
  <c r="BK93" i="34"/>
  <c r="BJ93" i="34"/>
  <c r="BK111" i="34"/>
  <c r="BJ111" i="34"/>
  <c r="BJ104" i="34"/>
  <c r="BK104" i="34"/>
  <c r="BK15" i="34"/>
  <c r="BK109" i="34"/>
  <c r="BJ109" i="34"/>
  <c r="BK103" i="34"/>
  <c r="BJ103" i="34"/>
  <c r="BJ19" i="34"/>
  <c r="BK23" i="34"/>
  <c r="BK70" i="34"/>
  <c r="BK44" i="34"/>
  <c r="BJ30" i="34"/>
  <c r="BK21" i="34"/>
  <c r="BJ72" i="34"/>
  <c r="BK56" i="34"/>
  <c r="BK43" i="34"/>
  <c r="BK59" i="34"/>
  <c r="BJ75" i="34"/>
  <c r="BK95" i="34"/>
  <c r="BJ95" i="34"/>
  <c r="BK90" i="34"/>
  <c r="BJ90" i="34"/>
  <c r="BJ105" i="34"/>
  <c r="BK105" i="34"/>
  <c r="BK24" i="34"/>
  <c r="BJ51" i="34"/>
  <c r="BK51" i="34"/>
  <c r="BK26" i="34"/>
  <c r="BJ26" i="34"/>
  <c r="BK10" i="34"/>
  <c r="BJ10" i="34"/>
  <c r="BK78" i="34"/>
  <c r="BK60" i="34"/>
  <c r="BK46" i="34"/>
  <c r="BJ46" i="34"/>
  <c r="BK29" i="34"/>
  <c r="BK80" i="34"/>
  <c r="BK86" i="34"/>
  <c r="BJ45" i="34"/>
  <c r="BK61" i="34"/>
  <c r="BJ77" i="34"/>
  <c r="BK97" i="34"/>
  <c r="BJ97" i="34"/>
  <c r="BK92" i="34"/>
  <c r="BJ92" i="34"/>
  <c r="BK106" i="34"/>
  <c r="BJ106" i="34"/>
  <c r="BJ82" i="34"/>
  <c r="BK76" i="34"/>
  <c r="BK16" i="34"/>
  <c r="BJ5" i="34"/>
  <c r="BK31" i="34"/>
  <c r="BK66" i="34"/>
  <c r="BJ38" i="34"/>
  <c r="BK38" i="34"/>
  <c r="BK89" i="34"/>
  <c r="BJ89" i="34"/>
  <c r="BK88" i="34"/>
  <c r="BJ88" i="34"/>
  <c r="BJ47" i="34"/>
  <c r="BK47" i="34"/>
  <c r="BK63" i="34"/>
  <c r="BK79" i="34"/>
  <c r="BK99" i="34"/>
  <c r="BJ99" i="34"/>
  <c r="BK94" i="34"/>
  <c r="BJ94" i="34"/>
  <c r="BK68" i="34"/>
  <c r="BJ68" i="34"/>
  <c r="BK12" i="34"/>
  <c r="BK18" i="34"/>
  <c r="BK8" i="34"/>
  <c r="BK33" i="34"/>
  <c r="BJ33" i="34"/>
  <c r="BK74" i="34"/>
  <c r="BK52" i="34"/>
  <c r="BK27" i="34"/>
  <c r="BK91" i="34"/>
  <c r="BJ91" i="34"/>
  <c r="BK49" i="34"/>
  <c r="BJ65" i="34"/>
  <c r="BK65" i="34"/>
  <c r="BJ81" i="34"/>
  <c r="BK81" i="34"/>
  <c r="BK101" i="34"/>
  <c r="BJ101" i="34"/>
  <c r="BJ96" i="34"/>
  <c r="BK96" i="34"/>
  <c r="BK110" i="33"/>
  <c r="BJ110" i="33"/>
  <c r="BK28" i="33"/>
  <c r="BK84" i="33"/>
  <c r="BK77" i="33"/>
  <c r="BK71" i="33"/>
  <c r="BK109" i="33"/>
  <c r="BJ109" i="33"/>
  <c r="BJ86" i="33"/>
  <c r="BK107" i="33"/>
  <c r="BJ107" i="33"/>
  <c r="BK39" i="33"/>
  <c r="BK37" i="33"/>
  <c r="BK30" i="33"/>
  <c r="BK49" i="33"/>
  <c r="BK46" i="33"/>
  <c r="BK85" i="33"/>
  <c r="BK93" i="33"/>
  <c r="BK111" i="33"/>
  <c r="BJ111" i="33"/>
  <c r="BK65" i="33"/>
  <c r="BK98" i="33"/>
  <c r="BK101" i="33"/>
  <c r="BJ101" i="33"/>
  <c r="BJ105" i="33"/>
  <c r="BK105" i="33"/>
  <c r="BK90" i="33"/>
  <c r="BK27" i="33"/>
  <c r="BK19" i="33"/>
  <c r="BK50" i="33"/>
  <c r="BK75" i="33"/>
  <c r="BK68" i="33"/>
  <c r="BK99" i="33"/>
  <c r="BK91" i="33"/>
  <c r="BJ106" i="33"/>
  <c r="BK106" i="33"/>
  <c r="BK79" i="33"/>
  <c r="BK41" i="33"/>
  <c r="BK43" i="33"/>
  <c r="BK51" i="33"/>
  <c r="BJ102" i="33"/>
  <c r="BK102" i="33"/>
  <c r="BJ104" i="33"/>
  <c r="BK104" i="33"/>
  <c r="BK56" i="33"/>
  <c r="BK7" i="33"/>
  <c r="BK60" i="33"/>
  <c r="BK103" i="33"/>
  <c r="BJ103" i="33"/>
  <c r="BK78" i="33"/>
  <c r="BK95" i="33"/>
  <c r="BK73" i="33"/>
  <c r="BK15" i="33"/>
  <c r="BK58" i="33"/>
  <c r="BK108" i="33"/>
  <c r="BJ108" i="33"/>
  <c r="BK83" i="33"/>
  <c r="BK107" i="32"/>
  <c r="BJ107" i="32"/>
  <c r="BK103" i="32"/>
  <c r="BJ103" i="32"/>
  <c r="BK108" i="32"/>
  <c r="BJ108" i="32"/>
  <c r="BK109" i="32"/>
  <c r="BJ109" i="32"/>
  <c r="BJ100" i="32"/>
  <c r="BK100" i="32"/>
  <c r="BK110" i="32"/>
  <c r="BJ110" i="32"/>
  <c r="BJ102" i="32"/>
  <c r="BK102" i="32"/>
  <c r="BK111" i="32"/>
  <c r="BJ111" i="32"/>
  <c r="BJ104" i="32"/>
  <c r="BK104" i="32"/>
  <c r="BK105" i="32"/>
  <c r="BJ105" i="32"/>
  <c r="BK99" i="32"/>
  <c r="BJ99" i="32"/>
  <c r="BK106" i="32"/>
  <c r="BJ106" i="32"/>
  <c r="BK101" i="32"/>
  <c r="BJ101" i="32"/>
  <c r="AQ3" i="31"/>
  <c r="BH106" i="31"/>
  <c r="BI106" i="31" s="1"/>
  <c r="BH105" i="31"/>
  <c r="BI105" i="31" s="1"/>
  <c r="BH104" i="31"/>
  <c r="BI104" i="31" s="1"/>
  <c r="BH102" i="31"/>
  <c r="BI102" i="31" s="1"/>
  <c r="BH100" i="31"/>
  <c r="BI100" i="31" s="1"/>
  <c r="BH98" i="31"/>
  <c r="BI98" i="31" s="1"/>
  <c r="BH96" i="31"/>
  <c r="BH94" i="31"/>
  <c r="BH92" i="31"/>
  <c r="BH90" i="31"/>
  <c r="BH111" i="31"/>
  <c r="BI111" i="31" s="1"/>
  <c r="BH109" i="31"/>
  <c r="BI109" i="31" s="1"/>
  <c r="BH89" i="31"/>
  <c r="BH88" i="31"/>
  <c r="BH87" i="31"/>
  <c r="BH99" i="31"/>
  <c r="BI99" i="31" s="1"/>
  <c r="BH110" i="31"/>
  <c r="BI110" i="31" s="1"/>
  <c r="BH108" i="31"/>
  <c r="BI108" i="31" s="1"/>
  <c r="BH91" i="31"/>
  <c r="BH101" i="31"/>
  <c r="BI101" i="31" s="1"/>
  <c r="BH93" i="31"/>
  <c r="BH107" i="31"/>
  <c r="BI107" i="31" s="1"/>
  <c r="BH103" i="31"/>
  <c r="BI103" i="31" s="1"/>
  <c r="BH97" i="31"/>
  <c r="BI97" i="31" s="1"/>
  <c r="BH86" i="31"/>
  <c r="BH82" i="31"/>
  <c r="BH95" i="31"/>
  <c r="BI95" i="31" s="1"/>
  <c r="BH85" i="31"/>
  <c r="BH83" i="31"/>
  <c r="BH77" i="31"/>
  <c r="BH74" i="31"/>
  <c r="BH61" i="31"/>
  <c r="BH58" i="31"/>
  <c r="BH71" i="31"/>
  <c r="BH68" i="31"/>
  <c r="BH55" i="31"/>
  <c r="BH52" i="31"/>
  <c r="BH50" i="31"/>
  <c r="BH48" i="31"/>
  <c r="BH46" i="31"/>
  <c r="BH44" i="31"/>
  <c r="BH81" i="31"/>
  <c r="BH78" i="31"/>
  <c r="BH65" i="31"/>
  <c r="BH62" i="31"/>
  <c r="BH51" i="31"/>
  <c r="BH49" i="31"/>
  <c r="BH47" i="31"/>
  <c r="BH45" i="31"/>
  <c r="BH84" i="31"/>
  <c r="BH75" i="31"/>
  <c r="BH72" i="31"/>
  <c r="BH59" i="31"/>
  <c r="BH56" i="31"/>
  <c r="BH42" i="31"/>
  <c r="BH40" i="31"/>
  <c r="BH38" i="31"/>
  <c r="BH36" i="31"/>
  <c r="BH34" i="31"/>
  <c r="BH32" i="31"/>
  <c r="BH27" i="31"/>
  <c r="BH19" i="31"/>
  <c r="BH11" i="31"/>
  <c r="BH66" i="31"/>
  <c r="BH69" i="31"/>
  <c r="BH79" i="31"/>
  <c r="BH76" i="31"/>
  <c r="BH73" i="31"/>
  <c r="BH70" i="31"/>
  <c r="BH57" i="31"/>
  <c r="BH53" i="31"/>
  <c r="BH7" i="31"/>
  <c r="BH37" i="31"/>
  <c r="BH33" i="31"/>
  <c r="BH20" i="31"/>
  <c r="BH17" i="31"/>
  <c r="BH10" i="31"/>
  <c r="BH60" i="31"/>
  <c r="BH30" i="31"/>
  <c r="BH63" i="31"/>
  <c r="BH15" i="31"/>
  <c r="BH5" i="31"/>
  <c r="BH39" i="31"/>
  <c r="BH18" i="31"/>
  <c r="BH67" i="31"/>
  <c r="BH28" i="31"/>
  <c r="BH25" i="31"/>
  <c r="BH80" i="31"/>
  <c r="BH64" i="31"/>
  <c r="BH23" i="31"/>
  <c r="BH43" i="31"/>
  <c r="BH31" i="31"/>
  <c r="BH35" i="31"/>
  <c r="BH29" i="31"/>
  <c r="BH24" i="31"/>
  <c r="BH22" i="31"/>
  <c r="BH12" i="31"/>
  <c r="BH9" i="31"/>
  <c r="BH26" i="31"/>
  <c r="BH21" i="31"/>
  <c r="BH54" i="31"/>
  <c r="BH41" i="31"/>
  <c r="BH8" i="31"/>
  <c r="BH14" i="31"/>
  <c r="BH13" i="31"/>
  <c r="BH16" i="31"/>
  <c r="BH6" i="31"/>
  <c r="AQ3" i="30"/>
  <c r="BH106" i="30"/>
  <c r="BI106" i="30" s="1"/>
  <c r="BH105" i="30"/>
  <c r="BI105" i="30" s="1"/>
  <c r="BH104" i="30"/>
  <c r="BI104" i="30" s="1"/>
  <c r="BH102" i="30"/>
  <c r="BI102" i="30" s="1"/>
  <c r="BH100" i="30"/>
  <c r="BI100" i="30" s="1"/>
  <c r="BH98" i="30"/>
  <c r="BI98" i="30" s="1"/>
  <c r="BH96" i="30"/>
  <c r="BH94" i="30"/>
  <c r="BH92" i="30"/>
  <c r="BH90" i="30"/>
  <c r="BH88" i="30"/>
  <c r="BH86" i="30"/>
  <c r="BH84" i="30"/>
  <c r="BH111" i="30"/>
  <c r="BI111" i="30" s="1"/>
  <c r="BH110" i="30"/>
  <c r="BI110" i="30" s="1"/>
  <c r="BH108" i="30"/>
  <c r="BI108" i="30" s="1"/>
  <c r="BH103" i="30"/>
  <c r="BI103" i="30" s="1"/>
  <c r="BH101" i="30"/>
  <c r="BI101" i="30" s="1"/>
  <c r="BH99" i="30"/>
  <c r="BI99" i="30" s="1"/>
  <c r="BH97" i="30"/>
  <c r="BH95" i="30"/>
  <c r="BH93" i="30"/>
  <c r="BH91" i="30"/>
  <c r="BH89" i="30"/>
  <c r="BH87" i="30"/>
  <c r="BH85" i="30"/>
  <c r="BH83" i="30"/>
  <c r="BH107" i="30"/>
  <c r="BI107" i="30" s="1"/>
  <c r="BH109" i="30"/>
  <c r="BI109" i="30" s="1"/>
  <c r="BH77" i="30"/>
  <c r="BH76" i="30"/>
  <c r="BH67" i="30"/>
  <c r="BH66" i="30"/>
  <c r="BH79" i="30"/>
  <c r="BH75" i="30"/>
  <c r="BH65" i="30"/>
  <c r="BH64" i="30"/>
  <c r="BH57" i="30"/>
  <c r="BH55" i="30"/>
  <c r="BH53" i="30"/>
  <c r="BH51" i="30"/>
  <c r="BH49" i="30"/>
  <c r="BH47" i="30"/>
  <c r="BH45" i="30"/>
  <c r="BH43" i="30"/>
  <c r="BH41" i="30"/>
  <c r="BH39" i="30"/>
  <c r="BH37" i="30"/>
  <c r="BH35" i="30"/>
  <c r="BH81" i="30"/>
  <c r="BH63" i="30"/>
  <c r="BH62" i="30"/>
  <c r="BH61" i="30"/>
  <c r="BH59" i="30"/>
  <c r="BH82" i="30"/>
  <c r="BH71" i="30"/>
  <c r="BH70" i="30"/>
  <c r="BH52" i="30"/>
  <c r="BH36" i="30"/>
  <c r="BH74" i="30"/>
  <c r="BH72" i="30"/>
  <c r="BH42" i="30"/>
  <c r="BH73" i="30"/>
  <c r="BH54" i="30"/>
  <c r="BH46" i="30"/>
  <c r="BH33" i="30"/>
  <c r="BH31" i="30"/>
  <c r="BH29" i="30"/>
  <c r="BH27" i="30"/>
  <c r="BH25" i="30"/>
  <c r="BH23" i="30"/>
  <c r="BH21" i="30"/>
  <c r="BH19" i="30"/>
  <c r="BH17" i="30"/>
  <c r="BH15" i="30"/>
  <c r="BH13" i="30"/>
  <c r="BH11" i="30"/>
  <c r="BH9" i="30"/>
  <c r="BH38" i="30"/>
  <c r="BH48" i="30"/>
  <c r="BH44" i="30"/>
  <c r="BH60" i="30"/>
  <c r="BH58" i="30"/>
  <c r="BH50" i="30"/>
  <c r="BH40" i="30"/>
  <c r="BH34" i="30"/>
  <c r="BH32" i="30"/>
  <c r="BH30" i="30"/>
  <c r="BH28" i="30"/>
  <c r="BH26" i="30"/>
  <c r="BH24" i="30"/>
  <c r="BH22" i="30"/>
  <c r="BH78" i="30"/>
  <c r="BH16" i="30"/>
  <c r="BH68" i="30"/>
  <c r="BH20" i="30"/>
  <c r="BH8" i="30"/>
  <c r="BH12" i="30"/>
  <c r="BH6" i="30"/>
  <c r="BH18" i="30"/>
  <c r="BH14" i="30"/>
  <c r="BH80" i="30"/>
  <c r="BH7" i="30"/>
  <c r="BH10" i="30"/>
  <c r="BH69" i="30"/>
  <c r="BH56" i="30"/>
  <c r="BH5" i="30"/>
  <c r="BD104" i="29"/>
  <c r="BF104" i="30" s="1"/>
  <c r="BD12" i="29"/>
  <c r="BF12" i="30" s="1"/>
  <c r="BD19" i="29"/>
  <c r="BF19" i="30" s="1"/>
  <c r="BD27" i="29"/>
  <c r="BF27" i="30" s="1"/>
  <c r="BD35" i="29"/>
  <c r="BF35" i="30" s="1"/>
  <c r="BD43" i="29"/>
  <c r="BF43" i="30" s="1"/>
  <c r="BD51" i="29"/>
  <c r="BF51" i="30" s="1"/>
  <c r="BD59" i="29"/>
  <c r="BF59" i="30" s="1"/>
  <c r="BD67" i="29"/>
  <c r="BF67" i="30" s="1"/>
  <c r="BD75" i="29"/>
  <c r="BF75" i="30" s="1"/>
  <c r="BD83" i="29"/>
  <c r="BF83" i="30" s="1"/>
  <c r="BD91" i="29"/>
  <c r="BF91" i="30" s="1"/>
  <c r="BD99" i="29"/>
  <c r="BF99" i="30" s="1"/>
  <c r="BD7" i="29"/>
  <c r="BF7" i="30" s="1"/>
  <c r="BD21" i="29"/>
  <c r="BF21" i="30" s="1"/>
  <c r="BD29" i="29"/>
  <c r="BF29" i="30" s="1"/>
  <c r="BD37" i="29"/>
  <c r="BF37" i="30" s="1"/>
  <c r="BD45" i="29"/>
  <c r="BF45" i="30" s="1"/>
  <c r="BD53" i="29"/>
  <c r="BF53" i="30" s="1"/>
  <c r="BD61" i="29"/>
  <c r="BF61" i="30" s="1"/>
  <c r="BD69" i="29"/>
  <c r="BF69" i="30" s="1"/>
  <c r="BD77" i="29"/>
  <c r="BF77" i="30" s="1"/>
  <c r="BD85" i="29"/>
  <c r="BF85" i="30" s="1"/>
  <c r="BD93" i="29"/>
  <c r="BF93" i="30" s="1"/>
  <c r="BD101" i="29"/>
  <c r="BF101" i="30" s="1"/>
  <c r="BD8" i="29"/>
  <c r="BF8" i="30" s="1"/>
  <c r="BD23" i="29"/>
  <c r="BF23" i="30" s="1"/>
  <c r="BD31" i="29"/>
  <c r="BF31" i="30" s="1"/>
  <c r="BD39" i="29"/>
  <c r="BF39" i="30" s="1"/>
  <c r="BD47" i="29"/>
  <c r="BF47" i="30" s="1"/>
  <c r="BD55" i="29"/>
  <c r="BF55" i="30" s="1"/>
  <c r="BD63" i="29"/>
  <c r="BF63" i="30" s="1"/>
  <c r="BD71" i="29"/>
  <c r="BF71" i="30" s="1"/>
  <c r="BD79" i="29"/>
  <c r="BF79" i="30" s="1"/>
  <c r="BD87" i="29"/>
  <c r="BF87" i="30" s="1"/>
  <c r="BD95" i="29"/>
  <c r="BF95" i="30" s="1"/>
  <c r="BD103" i="29"/>
  <c r="BF103" i="30" s="1"/>
  <c r="BD9" i="29"/>
  <c r="BD5" i="29"/>
  <c r="BF5" i="30" s="1"/>
  <c r="BD17" i="29"/>
  <c r="BD13" i="29"/>
  <c r="BF13" i="30" s="1"/>
  <c r="AP6" i="29"/>
  <c r="AQ6" i="29" s="1"/>
  <c r="AP14" i="29"/>
  <c r="AQ14" i="29" s="1"/>
  <c r="AP22" i="29"/>
  <c r="AQ22" i="29" s="1"/>
  <c r="AP30" i="29"/>
  <c r="AQ30" i="29" s="1"/>
  <c r="AP38" i="29"/>
  <c r="AQ38" i="29" s="1"/>
  <c r="AP46" i="29"/>
  <c r="AQ46" i="29" s="1"/>
  <c r="AP54" i="29"/>
  <c r="AQ54" i="29" s="1"/>
  <c r="AP62" i="29"/>
  <c r="AQ62" i="29" s="1"/>
  <c r="AP70" i="29"/>
  <c r="AQ70" i="29" s="1"/>
  <c r="AP78" i="29"/>
  <c r="AQ78" i="29" s="1"/>
  <c r="AP86" i="29"/>
  <c r="AQ86" i="29" s="1"/>
  <c r="AP94" i="29"/>
  <c r="AQ94" i="29" s="1"/>
  <c r="AP102" i="29"/>
  <c r="AQ102" i="29" s="1"/>
  <c r="AP7" i="29"/>
  <c r="AQ7" i="29" s="1"/>
  <c r="AP15" i="29"/>
  <c r="AQ15" i="29" s="1"/>
  <c r="AP23" i="29"/>
  <c r="AQ23" i="29" s="1"/>
  <c r="AP31" i="29"/>
  <c r="AQ31" i="29" s="1"/>
  <c r="AP39" i="29"/>
  <c r="AQ39" i="29" s="1"/>
  <c r="AP47" i="29"/>
  <c r="AQ47" i="29" s="1"/>
  <c r="AP55" i="29"/>
  <c r="AQ55" i="29" s="1"/>
  <c r="AP63" i="29"/>
  <c r="AQ63" i="29" s="1"/>
  <c r="AP71" i="29"/>
  <c r="AQ71" i="29" s="1"/>
  <c r="AP79" i="29"/>
  <c r="AQ79" i="29" s="1"/>
  <c r="AP87" i="29"/>
  <c r="AQ87" i="29" s="1"/>
  <c r="AP95" i="29"/>
  <c r="AQ95" i="29" s="1"/>
  <c r="AP103" i="29"/>
  <c r="AQ103" i="29" s="1"/>
  <c r="AP8" i="29"/>
  <c r="AQ8" i="29" s="1"/>
  <c r="AP16" i="29"/>
  <c r="AQ16" i="29" s="1"/>
  <c r="AP24" i="29"/>
  <c r="AQ24" i="29" s="1"/>
  <c r="AP32" i="29"/>
  <c r="AQ32" i="29" s="1"/>
  <c r="AP40" i="29"/>
  <c r="AQ40" i="29" s="1"/>
  <c r="AP48" i="29"/>
  <c r="AQ48" i="29" s="1"/>
  <c r="AP56" i="29"/>
  <c r="AQ56" i="29" s="1"/>
  <c r="AP64" i="29"/>
  <c r="AQ64" i="29" s="1"/>
  <c r="AP72" i="29"/>
  <c r="AQ72" i="29" s="1"/>
  <c r="AP80" i="29"/>
  <c r="AQ80" i="29" s="1"/>
  <c r="AP88" i="29"/>
  <c r="AQ88" i="29" s="1"/>
  <c r="AP96" i="29"/>
  <c r="AQ96" i="29" s="1"/>
  <c r="AP104" i="29"/>
  <c r="AQ104" i="29" s="1"/>
  <c r="AP9" i="29"/>
  <c r="AQ9" i="29" s="1"/>
  <c r="AP17" i="29"/>
  <c r="AQ17" i="29" s="1"/>
  <c r="AP25" i="29"/>
  <c r="AQ25" i="29" s="1"/>
  <c r="AP33" i="29"/>
  <c r="AQ33" i="29" s="1"/>
  <c r="AP41" i="29"/>
  <c r="AQ41" i="29" s="1"/>
  <c r="AP49" i="29"/>
  <c r="AQ49" i="29" s="1"/>
  <c r="AP57" i="29"/>
  <c r="AQ57" i="29" s="1"/>
  <c r="AP65" i="29"/>
  <c r="AQ65" i="29" s="1"/>
  <c r="AP73" i="29"/>
  <c r="AQ73" i="29" s="1"/>
  <c r="AP81" i="29"/>
  <c r="AQ81" i="29" s="1"/>
  <c r="AP89" i="29"/>
  <c r="AQ89" i="29" s="1"/>
  <c r="AP97" i="29"/>
  <c r="AQ97" i="29" s="1"/>
  <c r="AP5" i="29"/>
  <c r="AQ5" i="29" s="1"/>
  <c r="AP10" i="29"/>
  <c r="AQ10" i="29" s="1"/>
  <c r="AP18" i="29"/>
  <c r="AQ18" i="29" s="1"/>
  <c r="AP26" i="29"/>
  <c r="AQ26" i="29" s="1"/>
  <c r="AP34" i="29"/>
  <c r="AQ34" i="29" s="1"/>
  <c r="AP42" i="29"/>
  <c r="AQ42" i="29" s="1"/>
  <c r="AP50" i="29"/>
  <c r="AQ50" i="29" s="1"/>
  <c r="AP58" i="29"/>
  <c r="AQ58" i="29" s="1"/>
  <c r="AP66" i="29"/>
  <c r="AQ66" i="29" s="1"/>
  <c r="AP74" i="29"/>
  <c r="AQ74" i="29" s="1"/>
  <c r="AP82" i="29"/>
  <c r="AQ82" i="29" s="1"/>
  <c r="AP90" i="29"/>
  <c r="AQ90" i="29" s="1"/>
  <c r="AP98" i="29"/>
  <c r="AQ98" i="29" s="1"/>
  <c r="AP11" i="29"/>
  <c r="AQ11" i="29" s="1"/>
  <c r="AP19" i="29"/>
  <c r="AQ19" i="29" s="1"/>
  <c r="AP27" i="29"/>
  <c r="AQ27" i="29" s="1"/>
  <c r="AP35" i="29"/>
  <c r="AQ35" i="29" s="1"/>
  <c r="AP43" i="29"/>
  <c r="AQ43" i="29" s="1"/>
  <c r="AP51" i="29"/>
  <c r="AQ51" i="29" s="1"/>
  <c r="AP59" i="29"/>
  <c r="AQ59" i="29" s="1"/>
  <c r="AP67" i="29"/>
  <c r="AQ67" i="29" s="1"/>
  <c r="AP75" i="29"/>
  <c r="AQ75" i="29" s="1"/>
  <c r="AP83" i="29"/>
  <c r="AQ83" i="29" s="1"/>
  <c r="AP91" i="29"/>
  <c r="AQ91" i="29" s="1"/>
  <c r="AP99" i="29"/>
  <c r="AQ99" i="29" s="1"/>
  <c r="AP12" i="29"/>
  <c r="AQ12" i="29" s="1"/>
  <c r="AP20" i="29"/>
  <c r="AQ20" i="29" s="1"/>
  <c r="AP28" i="29"/>
  <c r="AQ28" i="29" s="1"/>
  <c r="AP36" i="29"/>
  <c r="AQ36" i="29" s="1"/>
  <c r="AP44" i="29"/>
  <c r="AQ44" i="29" s="1"/>
  <c r="AP52" i="29"/>
  <c r="AQ52" i="29" s="1"/>
  <c r="AP60" i="29"/>
  <c r="AQ60" i="29" s="1"/>
  <c r="AP68" i="29"/>
  <c r="AQ68" i="29" s="1"/>
  <c r="AP76" i="29"/>
  <c r="AQ76" i="29" s="1"/>
  <c r="AP84" i="29"/>
  <c r="AQ84" i="29" s="1"/>
  <c r="AP92" i="29"/>
  <c r="AQ92" i="29" s="1"/>
  <c r="AP100" i="29"/>
  <c r="AQ100" i="29" s="1"/>
  <c r="AP13" i="29"/>
  <c r="AQ13" i="29" s="1"/>
  <c r="AP21" i="29"/>
  <c r="AQ21" i="29" s="1"/>
  <c r="AP29" i="29"/>
  <c r="AQ29" i="29" s="1"/>
  <c r="AP37" i="29"/>
  <c r="AQ37" i="29" s="1"/>
  <c r="AP45" i="29"/>
  <c r="AQ45" i="29" s="1"/>
  <c r="AP53" i="29"/>
  <c r="AQ53" i="29" s="1"/>
  <c r="AP61" i="29"/>
  <c r="AQ61" i="29" s="1"/>
  <c r="AP69" i="29"/>
  <c r="AQ69" i="29" s="1"/>
  <c r="AP77" i="29"/>
  <c r="AQ77" i="29" s="1"/>
  <c r="AP85" i="29"/>
  <c r="AQ85" i="29" s="1"/>
  <c r="AP93" i="29"/>
  <c r="AQ93" i="29" s="1"/>
  <c r="AP101" i="29"/>
  <c r="AQ101" i="29" s="1"/>
  <c r="BK20" i="33" l="1"/>
  <c r="BI92" i="32"/>
  <c r="BJ92" i="32" s="1"/>
  <c r="AQ4" i="29"/>
  <c r="AQ4" i="2"/>
  <c r="AW3" i="2"/>
  <c r="A19" i="27" s="1"/>
  <c r="M2" i="54" s="1"/>
  <c r="AE2" i="54"/>
  <c r="BK97" i="50"/>
  <c r="BJ108" i="50"/>
  <c r="BK93" i="50"/>
  <c r="BJ83" i="50"/>
  <c r="BJ60" i="50"/>
  <c r="BJ46" i="50"/>
  <c r="BK108" i="50"/>
  <c r="BK25" i="50"/>
  <c r="BJ32" i="50"/>
  <c r="BK31" i="50"/>
  <c r="BJ25" i="50"/>
  <c r="BK53" i="50"/>
  <c r="BK64" i="50"/>
  <c r="BG4" i="51"/>
  <c r="BI19" i="37"/>
  <c r="BJ19" i="37" s="1"/>
  <c r="BI64" i="37"/>
  <c r="BJ64" i="37" s="1"/>
  <c r="BK71" i="37"/>
  <c r="BI71" i="37"/>
  <c r="BI34" i="37"/>
  <c r="BJ34" i="37" s="1"/>
  <c r="BK48" i="37"/>
  <c r="BI48" i="37"/>
  <c r="BK38" i="37"/>
  <c r="BI38" i="37"/>
  <c r="BK77" i="37"/>
  <c r="BI77" i="37"/>
  <c r="BJ77" i="37" s="1"/>
  <c r="BK9" i="37"/>
  <c r="BI9" i="37"/>
  <c r="BK42" i="37"/>
  <c r="BI42" i="37"/>
  <c r="BK21" i="37"/>
  <c r="BI21" i="37"/>
  <c r="BI16" i="37"/>
  <c r="BJ16" i="37" s="1"/>
  <c r="BK20" i="37"/>
  <c r="BI20" i="37"/>
  <c r="BJ20" i="37" s="1"/>
  <c r="BK86" i="37"/>
  <c r="BI86" i="37"/>
  <c r="BJ86" i="37" s="1"/>
  <c r="BI68" i="37"/>
  <c r="BJ68" i="37" s="1"/>
  <c r="BK7" i="37"/>
  <c r="BI7" i="37"/>
  <c r="BI31" i="37"/>
  <c r="BJ31" i="37" s="1"/>
  <c r="BK85" i="37"/>
  <c r="BI85" i="37"/>
  <c r="BJ85" i="37" s="1"/>
  <c r="BK23" i="37"/>
  <c r="BI23" i="37"/>
  <c r="BK72" i="37"/>
  <c r="BI72" i="37"/>
  <c r="BJ72" i="37" s="1"/>
  <c r="BK66" i="37"/>
  <c r="BI66" i="37"/>
  <c r="BJ66" i="37" s="1"/>
  <c r="BI41" i="37"/>
  <c r="BJ41" i="37" s="1"/>
  <c r="BI84" i="37"/>
  <c r="BJ84" i="37" s="1"/>
  <c r="BK25" i="37"/>
  <c r="BI25" i="37"/>
  <c r="BJ25" i="37" s="1"/>
  <c r="BK46" i="37"/>
  <c r="BI46" i="37"/>
  <c r="BJ46" i="37" s="1"/>
  <c r="BK12" i="37"/>
  <c r="BI12" i="37"/>
  <c r="BJ12" i="37" s="1"/>
  <c r="BK49" i="37"/>
  <c r="BI49" i="37"/>
  <c r="BI58" i="37"/>
  <c r="BJ58" i="37" s="1"/>
  <c r="BI36" i="37"/>
  <c r="BJ36" i="37" s="1"/>
  <c r="BK47" i="37"/>
  <c r="BI47" i="37"/>
  <c r="BJ47" i="37" s="1"/>
  <c r="BK22" i="37"/>
  <c r="BI22" i="37"/>
  <c r="BJ22" i="37" s="1"/>
  <c r="BK70" i="37"/>
  <c r="BI70" i="37"/>
  <c r="BJ70" i="37" s="1"/>
  <c r="BK18" i="37"/>
  <c r="BI18" i="37"/>
  <c r="BI14" i="37"/>
  <c r="BJ14" i="37" s="1"/>
  <c r="BK60" i="37"/>
  <c r="BI60" i="37"/>
  <c r="BJ60" i="37" s="1"/>
  <c r="BK63" i="37"/>
  <c r="BI63" i="37"/>
  <c r="BJ63" i="37" s="1"/>
  <c r="BK82" i="37"/>
  <c r="BI82" i="37"/>
  <c r="BJ82" i="37" s="1"/>
  <c r="BK40" i="37"/>
  <c r="BI40" i="37"/>
  <c r="BJ40" i="37" s="1"/>
  <c r="BK61" i="37"/>
  <c r="BI61" i="37"/>
  <c r="BJ61" i="37" s="1"/>
  <c r="BI27" i="37"/>
  <c r="BJ27" i="37" s="1"/>
  <c r="BK55" i="37"/>
  <c r="BI55" i="37"/>
  <c r="BJ55" i="37" s="1"/>
  <c r="BK15" i="37"/>
  <c r="BI15" i="37"/>
  <c r="BJ15" i="37" s="1"/>
  <c r="BK73" i="37"/>
  <c r="BI73" i="37"/>
  <c r="BJ73" i="37" s="1"/>
  <c r="BI35" i="37"/>
  <c r="BJ35" i="37" s="1"/>
  <c r="BI57" i="37"/>
  <c r="BJ57" i="37" s="1"/>
  <c r="BI11" i="37"/>
  <c r="BJ11" i="37" s="1"/>
  <c r="BK37" i="37"/>
  <c r="BI37" i="37"/>
  <c r="BI17" i="37"/>
  <c r="BJ17" i="37" s="1"/>
  <c r="BK44" i="37"/>
  <c r="BI44" i="37"/>
  <c r="BJ44" i="37" s="1"/>
  <c r="BK29" i="37"/>
  <c r="BI29" i="37"/>
  <c r="BJ29" i="37" s="1"/>
  <c r="BI59" i="37"/>
  <c r="BJ59" i="37" s="1"/>
  <c r="BK39" i="37"/>
  <c r="BI39" i="37"/>
  <c r="BJ39" i="37" s="1"/>
  <c r="BK79" i="37"/>
  <c r="BI79" i="37"/>
  <c r="BI78" i="37"/>
  <c r="BJ78" i="37" s="1"/>
  <c r="BK83" i="37"/>
  <c r="BI83" i="37"/>
  <c r="BJ83" i="37" s="1"/>
  <c r="BK45" i="37"/>
  <c r="BI45" i="37"/>
  <c r="BJ45" i="37" s="1"/>
  <c r="BI6" i="37"/>
  <c r="BJ6" i="37" s="1"/>
  <c r="BK65" i="37"/>
  <c r="BI65" i="37"/>
  <c r="BJ65" i="37" s="1"/>
  <c r="BI74" i="37"/>
  <c r="BJ74" i="37" s="1"/>
  <c r="BK24" i="37"/>
  <c r="BI24" i="37"/>
  <c r="BJ24" i="37" s="1"/>
  <c r="BK28" i="37"/>
  <c r="BI28" i="37"/>
  <c r="BJ28" i="37" s="1"/>
  <c r="BK67" i="37"/>
  <c r="BI67" i="37"/>
  <c r="BJ67" i="37" s="1"/>
  <c r="BK47" i="36"/>
  <c r="BK5" i="36"/>
  <c r="BJ104" i="36"/>
  <c r="BK18" i="36"/>
  <c r="BI84" i="36"/>
  <c r="BJ84" i="36" s="1"/>
  <c r="BI90" i="36"/>
  <c r="BJ90" i="36" s="1"/>
  <c r="BK55" i="36"/>
  <c r="BI55" i="36"/>
  <c r="BJ55" i="36" s="1"/>
  <c r="BK21" i="36"/>
  <c r="BI21" i="36"/>
  <c r="BK59" i="36"/>
  <c r="BI59" i="36"/>
  <c r="BJ59" i="36" s="1"/>
  <c r="BK67" i="36"/>
  <c r="BI67" i="36"/>
  <c r="BJ67" i="36" s="1"/>
  <c r="BK56" i="36"/>
  <c r="BI56" i="36"/>
  <c r="BJ56" i="36" s="1"/>
  <c r="BI98" i="36"/>
  <c r="BJ98" i="36" s="1"/>
  <c r="BK73" i="36"/>
  <c r="BI73" i="36"/>
  <c r="BJ73" i="36" s="1"/>
  <c r="BK37" i="36"/>
  <c r="BI37" i="36"/>
  <c r="BJ37" i="36" s="1"/>
  <c r="BK68" i="36"/>
  <c r="BK78" i="36"/>
  <c r="BK91" i="36"/>
  <c r="BI20" i="36"/>
  <c r="BJ20" i="36" s="1"/>
  <c r="BJ108" i="36"/>
  <c r="BJ78" i="36"/>
  <c r="BJ24" i="36"/>
  <c r="BJ91" i="36"/>
  <c r="BK108" i="36"/>
  <c r="BJ95" i="36"/>
  <c r="BK79" i="36"/>
  <c r="BI79" i="36"/>
  <c r="BJ79" i="36" s="1"/>
  <c r="BK77" i="36"/>
  <c r="BK95" i="36"/>
  <c r="BJ7" i="36"/>
  <c r="BK9" i="36"/>
  <c r="BG94" i="29"/>
  <c r="BG19" i="29"/>
  <c r="BG59" i="29"/>
  <c r="BG49" i="29"/>
  <c r="BG72" i="29"/>
  <c r="BG70" i="29"/>
  <c r="BG93" i="29"/>
  <c r="BG35" i="29"/>
  <c r="BG50" i="29"/>
  <c r="BG95" i="29"/>
  <c r="BG7" i="29"/>
  <c r="BG108" i="29"/>
  <c r="BG83" i="29"/>
  <c r="BG73" i="29"/>
  <c r="BK94" i="32"/>
  <c r="BJ94" i="32"/>
  <c r="BK96" i="32"/>
  <c r="BJ96" i="32"/>
  <c r="BK92" i="32"/>
  <c r="BI97" i="32"/>
  <c r="BI95" i="32"/>
  <c r="BI93" i="32"/>
  <c r="BI91" i="32"/>
  <c r="BI98" i="32"/>
  <c r="BI96" i="31"/>
  <c r="BJ96" i="31" s="1"/>
  <c r="BG84" i="29"/>
  <c r="BG5" i="29"/>
  <c r="BG23" i="29"/>
  <c r="BG99" i="29"/>
  <c r="BG48" i="29"/>
  <c r="BG69" i="29"/>
  <c r="BG26" i="29"/>
  <c r="BG47" i="29"/>
  <c r="BG60" i="29"/>
  <c r="BG25" i="29"/>
  <c r="BG46" i="29"/>
  <c r="BG11" i="29"/>
  <c r="BG71" i="29"/>
  <c r="BG91" i="29"/>
  <c r="BG45" i="29"/>
  <c r="BG66" i="29"/>
  <c r="BG87" i="29"/>
  <c r="BG36" i="29"/>
  <c r="BG65" i="29"/>
  <c r="BG22" i="29"/>
  <c r="BG90" i="29"/>
  <c r="BG111" i="29"/>
  <c r="BG21" i="29"/>
  <c r="BG89" i="29"/>
  <c r="BG110" i="29"/>
  <c r="BG75" i="29"/>
  <c r="BG24" i="29"/>
  <c r="BG32" i="29"/>
  <c r="BG109" i="29"/>
  <c r="BG27" i="29"/>
  <c r="BG40" i="29"/>
  <c r="BG100" i="29"/>
  <c r="BG18" i="29"/>
  <c r="BG86" i="29"/>
  <c r="BG51" i="29"/>
  <c r="BG64" i="29"/>
  <c r="BG85" i="29"/>
  <c r="BG42" i="29"/>
  <c r="BG63" i="29"/>
  <c r="BG12" i="29"/>
  <c r="BG88" i="29"/>
  <c r="BG20" i="29"/>
  <c r="BG62" i="29"/>
  <c r="BG28" i="29"/>
  <c r="BG104" i="29"/>
  <c r="BG61" i="29"/>
  <c r="BG82" i="29"/>
  <c r="BG39" i="29"/>
  <c r="BG52" i="29"/>
  <c r="BG17" i="29"/>
  <c r="BG38" i="29"/>
  <c r="BG106" i="29"/>
  <c r="BG16" i="29"/>
  <c r="BG76" i="29"/>
  <c r="BG41" i="29"/>
  <c r="BG92" i="29"/>
  <c r="BG43" i="29"/>
  <c r="BG103" i="29"/>
  <c r="BG13" i="29"/>
  <c r="BG81" i="29"/>
  <c r="BG102" i="29"/>
  <c r="BG67" i="29"/>
  <c r="BG80" i="29"/>
  <c r="BG37" i="29"/>
  <c r="BG105" i="29"/>
  <c r="BG15" i="29"/>
  <c r="BG14" i="29"/>
  <c r="BG79" i="29"/>
  <c r="BG53" i="29"/>
  <c r="BG10" i="29"/>
  <c r="BG78" i="29"/>
  <c r="BG107" i="29"/>
  <c r="BG56" i="29"/>
  <c r="BG77" i="29"/>
  <c r="BG34" i="29"/>
  <c r="BG55" i="29"/>
  <c r="BG68" i="29"/>
  <c r="BG33" i="29"/>
  <c r="BG101" i="29"/>
  <c r="BG58" i="29"/>
  <c r="BG57" i="29"/>
  <c r="BG96" i="29"/>
  <c r="BG6" i="29"/>
  <c r="BG74" i="29"/>
  <c r="BG31" i="29"/>
  <c r="BG44" i="29"/>
  <c r="BG9" i="29"/>
  <c r="BG30" i="29"/>
  <c r="BG98" i="29"/>
  <c r="BG8" i="29"/>
  <c r="BG29" i="29"/>
  <c r="BG97" i="29"/>
  <c r="BG54" i="29"/>
  <c r="BJ74" i="33"/>
  <c r="BK80" i="33"/>
  <c r="BK67" i="33"/>
  <c r="BK66" i="33"/>
  <c r="BJ36" i="33"/>
  <c r="BI11" i="32"/>
  <c r="BI19" i="32"/>
  <c r="BI27" i="32"/>
  <c r="BI35" i="32"/>
  <c r="BJ35" i="32" s="1"/>
  <c r="BI43" i="32"/>
  <c r="BJ43" i="32" s="1"/>
  <c r="BI51" i="32"/>
  <c r="BJ51" i="32" s="1"/>
  <c r="BI59" i="32"/>
  <c r="BI67" i="32"/>
  <c r="BJ67" i="32" s="1"/>
  <c r="BI75" i="32"/>
  <c r="BK75" i="32" s="1"/>
  <c r="BI83" i="32"/>
  <c r="BJ83" i="32" s="1"/>
  <c r="BI33" i="32"/>
  <c r="BJ33" i="32" s="1"/>
  <c r="BI18" i="32"/>
  <c r="BI82" i="32"/>
  <c r="BI12" i="32"/>
  <c r="BK12" i="32" s="1"/>
  <c r="BI20" i="32"/>
  <c r="BJ20" i="32" s="1"/>
  <c r="BI28" i="32"/>
  <c r="BK28" i="32" s="1"/>
  <c r="BI36" i="32"/>
  <c r="BJ36" i="32" s="1"/>
  <c r="BI44" i="32"/>
  <c r="BJ44" i="32" s="1"/>
  <c r="BI52" i="32"/>
  <c r="BI60" i="32"/>
  <c r="BI68" i="32"/>
  <c r="BK68" i="32" s="1"/>
  <c r="BI76" i="32"/>
  <c r="BK76" i="32" s="1"/>
  <c r="BI84" i="32"/>
  <c r="BJ84" i="32" s="1"/>
  <c r="BI25" i="32"/>
  <c r="BK25" i="32" s="1"/>
  <c r="BI89" i="32"/>
  <c r="BJ89" i="32" s="1"/>
  <c r="BI50" i="32"/>
  <c r="BJ50" i="32" s="1"/>
  <c r="BI13" i="32"/>
  <c r="BJ13" i="32" s="1"/>
  <c r="BI21" i="32"/>
  <c r="BJ21" i="32" s="1"/>
  <c r="BI29" i="32"/>
  <c r="BJ29" i="32" s="1"/>
  <c r="BI37" i="32"/>
  <c r="BK37" i="32" s="1"/>
  <c r="BI45" i="32"/>
  <c r="BJ45" i="32" s="1"/>
  <c r="BI53" i="32"/>
  <c r="BI61" i="32"/>
  <c r="BK61" i="32" s="1"/>
  <c r="BI69" i="32"/>
  <c r="BJ69" i="32" s="1"/>
  <c r="BI77" i="32"/>
  <c r="BI85" i="32"/>
  <c r="BK85" i="32" s="1"/>
  <c r="BI9" i="32"/>
  <c r="BJ9" i="32" s="1"/>
  <c r="BI49" i="32"/>
  <c r="BJ49" i="32" s="1"/>
  <c r="BI65" i="32"/>
  <c r="BK65" i="32" s="1"/>
  <c r="BI81" i="32"/>
  <c r="BK81" i="32" s="1"/>
  <c r="BI26" i="32"/>
  <c r="BJ26" i="32" s="1"/>
  <c r="BI66" i="32"/>
  <c r="BJ66" i="32" s="1"/>
  <c r="BI90" i="32"/>
  <c r="BJ90" i="32" s="1"/>
  <c r="BI6" i="32"/>
  <c r="BK6" i="32" s="1"/>
  <c r="BI14" i="32"/>
  <c r="BK14" i="32" s="1"/>
  <c r="BI22" i="32"/>
  <c r="BJ22" i="32" s="1"/>
  <c r="BI30" i="32"/>
  <c r="BK30" i="32" s="1"/>
  <c r="BI38" i="32"/>
  <c r="BJ38" i="32" s="1"/>
  <c r="BI46" i="32"/>
  <c r="BK46" i="32" s="1"/>
  <c r="BI54" i="32"/>
  <c r="BJ54" i="32" s="1"/>
  <c r="BI62" i="32"/>
  <c r="BK62" i="32" s="1"/>
  <c r="BI70" i="32"/>
  <c r="BK70" i="32" s="1"/>
  <c r="BI78" i="32"/>
  <c r="BI86" i="32"/>
  <c r="BK86" i="32" s="1"/>
  <c r="BI42" i="32"/>
  <c r="BJ42" i="32" s="1"/>
  <c r="BI7" i="32"/>
  <c r="BK7" i="32" s="1"/>
  <c r="BI15" i="32"/>
  <c r="BJ15" i="32" s="1"/>
  <c r="BI23" i="32"/>
  <c r="BI31" i="32"/>
  <c r="BJ31" i="32" s="1"/>
  <c r="BI39" i="32"/>
  <c r="BJ39" i="32" s="1"/>
  <c r="BI47" i="32"/>
  <c r="BK47" i="32" s="1"/>
  <c r="BI55" i="32"/>
  <c r="BI63" i="32"/>
  <c r="BJ63" i="32" s="1"/>
  <c r="BI71" i="32"/>
  <c r="BJ71" i="32" s="1"/>
  <c r="BI79" i="32"/>
  <c r="BJ79" i="32" s="1"/>
  <c r="BI87" i="32"/>
  <c r="BK87" i="32" s="1"/>
  <c r="BI17" i="32"/>
  <c r="BI41" i="32"/>
  <c r="BK41" i="32" s="1"/>
  <c r="BI57" i="32"/>
  <c r="BK57" i="32" s="1"/>
  <c r="BI73" i="32"/>
  <c r="BJ73" i="32" s="1"/>
  <c r="BI10" i="32"/>
  <c r="BK10" i="32" s="1"/>
  <c r="BI58" i="32"/>
  <c r="BI74" i="32"/>
  <c r="BJ74" i="32" s="1"/>
  <c r="BI8" i="32"/>
  <c r="BK8" i="32" s="1"/>
  <c r="BI16" i="32"/>
  <c r="BJ16" i="32" s="1"/>
  <c r="BI24" i="32"/>
  <c r="BK24" i="32" s="1"/>
  <c r="BI32" i="32"/>
  <c r="BJ32" i="32" s="1"/>
  <c r="BI40" i="32"/>
  <c r="BK40" i="32" s="1"/>
  <c r="BI48" i="32"/>
  <c r="BJ48" i="32" s="1"/>
  <c r="BI56" i="32"/>
  <c r="BJ56" i="32" s="1"/>
  <c r="BI64" i="32"/>
  <c r="BJ64" i="32" s="1"/>
  <c r="BI72" i="32"/>
  <c r="BK72" i="32" s="1"/>
  <c r="BI80" i="32"/>
  <c r="BJ80" i="32" s="1"/>
  <c r="BI88" i="32"/>
  <c r="BI5" i="32"/>
  <c r="BI34" i="32"/>
  <c r="BJ34" i="32" s="1"/>
  <c r="BI8" i="31"/>
  <c r="BK8" i="31" s="1"/>
  <c r="BI16" i="31"/>
  <c r="BI24" i="31"/>
  <c r="BK24" i="31" s="1"/>
  <c r="BI32" i="31"/>
  <c r="BK32" i="31" s="1"/>
  <c r="BI40" i="31"/>
  <c r="BJ40" i="31" s="1"/>
  <c r="BI48" i="31"/>
  <c r="BJ48" i="31" s="1"/>
  <c r="BI56" i="31"/>
  <c r="BJ56" i="31" s="1"/>
  <c r="BI64" i="31"/>
  <c r="BJ64" i="31" s="1"/>
  <c r="BI72" i="31"/>
  <c r="BJ72" i="31" s="1"/>
  <c r="BI80" i="31"/>
  <c r="BJ80" i="31" s="1"/>
  <c r="BI88" i="31"/>
  <c r="BJ88" i="31" s="1"/>
  <c r="BI5" i="31"/>
  <c r="BK5" i="31" s="1"/>
  <c r="BI46" i="31"/>
  <c r="BJ46" i="31" s="1"/>
  <c r="BI87" i="31"/>
  <c r="BI9" i="31"/>
  <c r="BK9" i="31" s="1"/>
  <c r="BI17" i="31"/>
  <c r="BJ17" i="31" s="1"/>
  <c r="BI25" i="31"/>
  <c r="BI33" i="31"/>
  <c r="BI41" i="31"/>
  <c r="BJ41" i="31" s="1"/>
  <c r="BI49" i="31"/>
  <c r="BK49" i="31" s="1"/>
  <c r="BI57" i="31"/>
  <c r="BJ57" i="31" s="1"/>
  <c r="BI65" i="31"/>
  <c r="BI73" i="31"/>
  <c r="BJ73" i="31" s="1"/>
  <c r="BI81" i="31"/>
  <c r="BJ81" i="31" s="1"/>
  <c r="BI89" i="31"/>
  <c r="BJ89" i="31" s="1"/>
  <c r="BI38" i="31"/>
  <c r="BJ38" i="31" s="1"/>
  <c r="BI10" i="31"/>
  <c r="BK10" i="31" s="1"/>
  <c r="BI18" i="31"/>
  <c r="BK18" i="31" s="1"/>
  <c r="BI26" i="31"/>
  <c r="BK26" i="31" s="1"/>
  <c r="BI34" i="31"/>
  <c r="BI42" i="31"/>
  <c r="BJ42" i="31" s="1"/>
  <c r="BI50" i="31"/>
  <c r="BK50" i="31" s="1"/>
  <c r="BI58" i="31"/>
  <c r="BJ58" i="31" s="1"/>
  <c r="BI66" i="31"/>
  <c r="BJ66" i="31" s="1"/>
  <c r="BI74" i="31"/>
  <c r="BK74" i="31" s="1"/>
  <c r="BI82" i="31"/>
  <c r="BJ82" i="31" s="1"/>
  <c r="BI90" i="31"/>
  <c r="BJ90" i="31" s="1"/>
  <c r="BI6" i="31"/>
  <c r="BI62" i="31"/>
  <c r="BK62" i="31" s="1"/>
  <c r="BI78" i="31"/>
  <c r="BJ78" i="31" s="1"/>
  <c r="BI94" i="31"/>
  <c r="BJ94" i="31" s="1"/>
  <c r="BI15" i="31"/>
  <c r="BI47" i="31"/>
  <c r="BK47" i="31" s="1"/>
  <c r="BI55" i="31"/>
  <c r="BI71" i="31"/>
  <c r="BK71" i="31" s="1"/>
  <c r="BI11" i="31"/>
  <c r="BJ11" i="31" s="1"/>
  <c r="BI19" i="31"/>
  <c r="BJ19" i="31" s="1"/>
  <c r="BI27" i="31"/>
  <c r="BJ27" i="31" s="1"/>
  <c r="BI35" i="31"/>
  <c r="BI43" i="31"/>
  <c r="BJ43" i="31" s="1"/>
  <c r="BI51" i="31"/>
  <c r="BJ51" i="31" s="1"/>
  <c r="BI59" i="31"/>
  <c r="BJ59" i="31" s="1"/>
  <c r="BI67" i="31"/>
  <c r="BK67" i="31" s="1"/>
  <c r="BI75" i="31"/>
  <c r="BJ75" i="31" s="1"/>
  <c r="BI83" i="31"/>
  <c r="BK83" i="31" s="1"/>
  <c r="BI91" i="31"/>
  <c r="BJ91" i="31" s="1"/>
  <c r="BI22" i="31"/>
  <c r="BK22" i="31" s="1"/>
  <c r="BI23" i="31"/>
  <c r="BI12" i="31"/>
  <c r="BK12" i="31" s="1"/>
  <c r="BI20" i="31"/>
  <c r="BJ20" i="31" s="1"/>
  <c r="BI28" i="31"/>
  <c r="BJ28" i="31" s="1"/>
  <c r="BI36" i="31"/>
  <c r="BI44" i="31"/>
  <c r="BJ44" i="31" s="1"/>
  <c r="BI52" i="31"/>
  <c r="BK52" i="31" s="1"/>
  <c r="BI60" i="31"/>
  <c r="BI68" i="31"/>
  <c r="BJ68" i="31" s="1"/>
  <c r="BI76" i="31"/>
  <c r="BI84" i="31"/>
  <c r="BI92" i="31"/>
  <c r="BJ92" i="31" s="1"/>
  <c r="BI14" i="31"/>
  <c r="BJ14" i="31" s="1"/>
  <c r="BI54" i="31"/>
  <c r="BK54" i="31" s="1"/>
  <c r="BI70" i="31"/>
  <c r="BK70" i="31" s="1"/>
  <c r="BI86" i="31"/>
  <c r="BJ86" i="31" s="1"/>
  <c r="BI7" i="31"/>
  <c r="BI39" i="31"/>
  <c r="BK39" i="31" s="1"/>
  <c r="BI63" i="31"/>
  <c r="BI79" i="31"/>
  <c r="BJ79" i="31" s="1"/>
  <c r="BI13" i="31"/>
  <c r="BJ13" i="31" s="1"/>
  <c r="BI21" i="31"/>
  <c r="BK21" i="31" s="1"/>
  <c r="BI29" i="31"/>
  <c r="BJ29" i="31" s="1"/>
  <c r="BI37" i="31"/>
  <c r="BJ37" i="31" s="1"/>
  <c r="BI45" i="31"/>
  <c r="BI53" i="31"/>
  <c r="BJ53" i="31" s="1"/>
  <c r="BI61" i="31"/>
  <c r="BJ61" i="31" s="1"/>
  <c r="BI69" i="31"/>
  <c r="BJ69" i="31" s="1"/>
  <c r="BI77" i="31"/>
  <c r="BJ77" i="31" s="1"/>
  <c r="BI85" i="31"/>
  <c r="BK85" i="31" s="1"/>
  <c r="BI93" i="31"/>
  <c r="BJ93" i="31" s="1"/>
  <c r="BI30" i="31"/>
  <c r="BI31" i="31"/>
  <c r="BJ31" i="31" s="1"/>
  <c r="BK40" i="33"/>
  <c r="BK63" i="33"/>
  <c r="BK94" i="33"/>
  <c r="BK89" i="33"/>
  <c r="BK57" i="33"/>
  <c r="BK9" i="33"/>
  <c r="BK97" i="33"/>
  <c r="BK34" i="33"/>
  <c r="BK100" i="33"/>
  <c r="BK76" i="33"/>
  <c r="BK69" i="33"/>
  <c r="BK53" i="33"/>
  <c r="BK88" i="33"/>
  <c r="BK81" i="33"/>
  <c r="BK38" i="33"/>
  <c r="BK92" i="33"/>
  <c r="BK96" i="33"/>
  <c r="BK79" i="32"/>
  <c r="BK89" i="32"/>
  <c r="BK74" i="32"/>
  <c r="BH77" i="29"/>
  <c r="BF17" i="30"/>
  <c r="BH13" i="29"/>
  <c r="BF9" i="30"/>
  <c r="BH21" i="29"/>
  <c r="BH108" i="29"/>
  <c r="BH89" i="29"/>
  <c r="BH25" i="29"/>
  <c r="BG4" i="31"/>
  <c r="BG4" i="32"/>
  <c r="BJ79" i="33"/>
  <c r="BJ65" i="33"/>
  <c r="BJ71" i="33"/>
  <c r="BJ19" i="33"/>
  <c r="BJ11" i="33"/>
  <c r="BJ35" i="33"/>
  <c r="BJ12" i="33"/>
  <c r="BJ22" i="33"/>
  <c r="BJ29" i="33"/>
  <c r="BJ55" i="34"/>
  <c r="BJ63" i="34"/>
  <c r="BJ70" i="34"/>
  <c r="BG4" i="36"/>
  <c r="BK90" i="36"/>
  <c r="BJ38" i="37"/>
  <c r="BJ71" i="37"/>
  <c r="BK84" i="36"/>
  <c r="BK98" i="36"/>
  <c r="BJ48" i="37"/>
  <c r="BJ64" i="36"/>
  <c r="BJ33" i="36"/>
  <c r="BJ23" i="36"/>
  <c r="BJ60" i="36"/>
  <c r="BJ79" i="37"/>
  <c r="BK111" i="36"/>
  <c r="BJ111" i="36"/>
  <c r="BJ15" i="36"/>
  <c r="BJ37" i="37"/>
  <c r="BG93" i="37"/>
  <c r="BG28" i="37"/>
  <c r="BG26" i="37"/>
  <c r="BG100" i="37"/>
  <c r="BG84" i="37"/>
  <c r="BG74" i="37"/>
  <c r="BG99" i="37"/>
  <c r="BG63" i="37"/>
  <c r="BG48" i="37"/>
  <c r="BG69" i="37"/>
  <c r="BG43" i="37"/>
  <c r="BG16" i="37"/>
  <c r="BG44" i="37"/>
  <c r="BG13" i="37"/>
  <c r="BG108" i="37"/>
  <c r="BG49" i="37"/>
  <c r="BG32" i="37"/>
  <c r="BG98" i="37"/>
  <c r="BG111" i="37"/>
  <c r="BG72" i="37"/>
  <c r="BG91" i="37"/>
  <c r="BG103" i="37"/>
  <c r="BG58" i="37"/>
  <c r="BG54" i="37"/>
  <c r="BG41" i="37"/>
  <c r="BG24" i="37"/>
  <c r="BG42" i="37"/>
  <c r="BG15" i="37"/>
  <c r="BG14" i="37"/>
  <c r="BG11" i="37"/>
  <c r="BG33" i="37"/>
  <c r="BG96" i="37"/>
  <c r="BG110" i="37"/>
  <c r="BG70" i="37"/>
  <c r="BG89" i="37"/>
  <c r="BG65" i="37"/>
  <c r="BG57" i="37"/>
  <c r="BG53" i="37"/>
  <c r="BG9" i="37"/>
  <c r="BG30" i="37"/>
  <c r="BG102" i="37"/>
  <c r="BG7" i="37"/>
  <c r="BG23" i="37"/>
  <c r="BG22" i="37"/>
  <c r="BG19" i="37"/>
  <c r="BG107" i="37"/>
  <c r="BG94" i="37"/>
  <c r="BG95" i="37"/>
  <c r="BG68" i="37"/>
  <c r="BG83" i="37"/>
  <c r="BG62" i="37"/>
  <c r="BG87" i="37"/>
  <c r="BG73" i="37"/>
  <c r="BG17" i="37"/>
  <c r="BG36" i="37"/>
  <c r="BG6" i="37"/>
  <c r="BG64" i="37"/>
  <c r="BG55" i="37"/>
  <c r="BG21" i="37"/>
  <c r="BG38" i="37"/>
  <c r="BG40" i="37"/>
  <c r="BG27" i="37"/>
  <c r="BG106" i="37"/>
  <c r="BG92" i="37"/>
  <c r="BG85" i="37"/>
  <c r="BG66" i="37"/>
  <c r="BG82" i="37"/>
  <c r="BG61" i="37"/>
  <c r="BG79" i="37"/>
  <c r="BG52" i="37"/>
  <c r="BG25" i="37"/>
  <c r="BG37" i="37"/>
  <c r="BG86" i="37"/>
  <c r="BG39" i="37"/>
  <c r="BG50" i="37"/>
  <c r="BG31" i="37"/>
  <c r="BG105" i="37"/>
  <c r="BG90" i="37"/>
  <c r="BG80" i="37"/>
  <c r="BG101" i="37"/>
  <c r="BG81" i="37"/>
  <c r="BG77" i="37"/>
  <c r="BG71" i="37"/>
  <c r="BG51" i="37"/>
  <c r="BG34" i="37"/>
  <c r="BG67" i="37"/>
  <c r="BG18" i="37"/>
  <c r="BG76" i="37"/>
  <c r="BG59" i="37"/>
  <c r="BG45" i="37"/>
  <c r="BG5" i="37"/>
  <c r="BG46" i="37"/>
  <c r="BG12" i="37"/>
  <c r="BG10" i="37"/>
  <c r="BG104" i="37"/>
  <c r="BG88" i="37"/>
  <c r="BG78" i="37"/>
  <c r="BG97" i="37"/>
  <c r="BG75" i="37"/>
  <c r="BG60" i="37"/>
  <c r="BG56" i="37"/>
  <c r="BG47" i="37"/>
  <c r="BG35" i="37"/>
  <c r="BG20" i="37"/>
  <c r="BG109" i="37"/>
  <c r="BG8" i="37"/>
  <c r="BG29" i="37"/>
  <c r="BJ45" i="36"/>
  <c r="BJ72" i="36"/>
  <c r="BJ18" i="37"/>
  <c r="BK84" i="37"/>
  <c r="BK94" i="37"/>
  <c r="BJ94" i="37"/>
  <c r="BK91" i="37"/>
  <c r="BJ91" i="37"/>
  <c r="BK51" i="37"/>
  <c r="BK87" i="37"/>
  <c r="BJ87" i="37"/>
  <c r="BK50" i="37"/>
  <c r="BJ50" i="37"/>
  <c r="BK105" i="37"/>
  <c r="BJ105" i="37"/>
  <c r="BK62" i="37"/>
  <c r="BJ62" i="37"/>
  <c r="BK75" i="37"/>
  <c r="BK56" i="37"/>
  <c r="BJ56" i="37"/>
  <c r="BJ21" i="37"/>
  <c r="BJ98" i="37"/>
  <c r="BK98" i="37"/>
  <c r="BK107" i="37"/>
  <c r="BJ107" i="37"/>
  <c r="BJ104" i="37"/>
  <c r="BK104" i="37"/>
  <c r="BK108" i="37"/>
  <c r="BJ108" i="37"/>
  <c r="BJ53" i="37"/>
  <c r="BK53" i="37"/>
  <c r="BK68" i="37"/>
  <c r="BK41" i="37"/>
  <c r="BK80" i="37"/>
  <c r="BK13" i="37"/>
  <c r="BK89" i="37"/>
  <c r="BJ89" i="37"/>
  <c r="BK110" i="37"/>
  <c r="BJ110" i="37"/>
  <c r="BK76" i="37"/>
  <c r="BJ76" i="37"/>
  <c r="BK43" i="37"/>
  <c r="BJ43" i="37"/>
  <c r="BJ26" i="37"/>
  <c r="BK26" i="37"/>
  <c r="BJ42" i="37"/>
  <c r="BK16" i="37"/>
  <c r="BK88" i="37"/>
  <c r="BJ88" i="37"/>
  <c r="BJ102" i="37"/>
  <c r="BK102" i="37"/>
  <c r="BK30" i="37"/>
  <c r="BJ30" i="37"/>
  <c r="BK103" i="37"/>
  <c r="BJ103" i="37"/>
  <c r="BK97" i="37"/>
  <c r="BJ97" i="37"/>
  <c r="BK8" i="37"/>
  <c r="BJ8" i="37"/>
  <c r="BJ9" i="37"/>
  <c r="BK81" i="37"/>
  <c r="BJ81" i="37"/>
  <c r="BJ96" i="37"/>
  <c r="BK96" i="37"/>
  <c r="BK99" i="37"/>
  <c r="BJ99" i="37"/>
  <c r="BK52" i="37"/>
  <c r="BJ52" i="37"/>
  <c r="BJ5" i="37"/>
  <c r="BK5" i="37"/>
  <c r="BJ33" i="37"/>
  <c r="BK33" i="37"/>
  <c r="BJ92" i="37"/>
  <c r="BK92" i="37"/>
  <c r="BJ7" i="37"/>
  <c r="BJ23" i="37"/>
  <c r="BK31" i="37"/>
  <c r="BJ49" i="37"/>
  <c r="BK10" i="37"/>
  <c r="BK95" i="37"/>
  <c r="BJ95" i="37"/>
  <c r="BK93" i="37"/>
  <c r="BJ93" i="37"/>
  <c r="BK109" i="37"/>
  <c r="BJ109" i="37"/>
  <c r="BJ106" i="37"/>
  <c r="BK106" i="37"/>
  <c r="BK111" i="37"/>
  <c r="BJ111" i="37"/>
  <c r="BK101" i="37"/>
  <c r="BJ101" i="37"/>
  <c r="BK69" i="37"/>
  <c r="BJ69" i="37"/>
  <c r="BK100" i="37"/>
  <c r="BJ100" i="37"/>
  <c r="BK32" i="37"/>
  <c r="BJ32" i="37"/>
  <c r="BJ90" i="37"/>
  <c r="BK90" i="37"/>
  <c r="BK54" i="37"/>
  <c r="BJ54" i="37"/>
  <c r="BG20" i="38"/>
  <c r="BG12" i="38"/>
  <c r="BG67" i="38"/>
  <c r="BG11" i="38"/>
  <c r="BG51" i="38"/>
  <c r="BG103" i="38"/>
  <c r="BG80" i="38"/>
  <c r="BG96" i="38"/>
  <c r="BG75" i="38"/>
  <c r="BG72" i="38"/>
  <c r="BG68" i="38"/>
  <c r="BG84" i="38"/>
  <c r="BG26" i="38"/>
  <c r="BG38" i="38"/>
  <c r="BG45" i="38"/>
  <c r="BG37" i="38"/>
  <c r="BG64" i="38"/>
  <c r="BG53" i="38"/>
  <c r="BG65" i="38"/>
  <c r="BG60" i="38"/>
  <c r="BG86" i="38"/>
  <c r="BG25" i="38"/>
  <c r="BG109" i="38"/>
  <c r="BG13" i="38"/>
  <c r="BG5" i="38"/>
  <c r="BG32" i="38"/>
  <c r="BG19" i="38"/>
  <c r="BG56" i="38"/>
  <c r="BG97" i="38"/>
  <c r="BG78" i="38"/>
  <c r="BG87" i="38"/>
  <c r="BG74" i="38"/>
  <c r="BG71" i="38"/>
  <c r="BG9" i="38"/>
  <c r="BG23" i="38"/>
  <c r="BG33" i="38"/>
  <c r="BG43" i="38"/>
  <c r="BG49" i="38"/>
  <c r="BG31" i="38"/>
  <c r="BG50" i="38"/>
  <c r="BG58" i="38"/>
  <c r="BG61" i="38"/>
  <c r="BG27" i="38"/>
  <c r="BG107" i="38"/>
  <c r="BG90" i="38"/>
  <c r="BG76" i="38"/>
  <c r="BG83" i="38"/>
  <c r="BG66" i="38"/>
  <c r="BG70" i="38"/>
  <c r="BG17" i="38"/>
  <c r="BG36" i="38"/>
  <c r="BG41" i="38"/>
  <c r="BG48" i="38"/>
  <c r="BG54" i="38"/>
  <c r="BG108" i="38"/>
  <c r="BG106" i="38"/>
  <c r="BG55" i="38"/>
  <c r="BG62" i="38"/>
  <c r="BG88" i="38"/>
  <c r="BG40" i="38"/>
  <c r="BG28" i="38"/>
  <c r="BG110" i="38"/>
  <c r="BG98" i="38"/>
  <c r="BG85" i="38"/>
  <c r="BG79" i="38"/>
  <c r="BG93" i="38"/>
  <c r="BG101" i="38"/>
  <c r="BG44" i="38"/>
  <c r="BG63" i="38"/>
  <c r="BG6" i="38"/>
  <c r="BG21" i="38"/>
  <c r="BG105" i="38"/>
  <c r="BG16" i="38"/>
  <c r="BG24" i="38"/>
  <c r="BG34" i="38"/>
  <c r="BG111" i="38"/>
  <c r="BG95" i="38"/>
  <c r="BG102" i="38"/>
  <c r="BG100" i="38"/>
  <c r="BG81" i="38"/>
  <c r="BG89" i="38"/>
  <c r="BG46" i="38"/>
  <c r="BG7" i="38"/>
  <c r="BG14" i="38"/>
  <c r="BG30" i="38"/>
  <c r="BG8" i="38"/>
  <c r="BG92" i="38"/>
  <c r="BG91" i="38"/>
  <c r="BG29" i="38"/>
  <c r="BG47" i="38"/>
  <c r="BG59" i="38"/>
  <c r="BG39" i="38"/>
  <c r="BG18" i="38"/>
  <c r="BG42" i="38"/>
  <c r="BG104" i="38"/>
  <c r="BG82" i="38"/>
  <c r="BG99" i="38"/>
  <c r="BG94" i="38"/>
  <c r="BG73" i="38"/>
  <c r="BG69" i="38"/>
  <c r="BG57" i="38"/>
  <c r="BG15" i="38"/>
  <c r="BG22" i="38"/>
  <c r="BG35" i="38"/>
  <c r="BG77" i="38"/>
  <c r="BG52" i="38"/>
  <c r="BJ72" i="39"/>
  <c r="BG4" i="39"/>
  <c r="BJ19" i="39"/>
  <c r="BJ64" i="39"/>
  <c r="BJ74" i="39"/>
  <c r="BG4" i="41"/>
  <c r="BJ63" i="41"/>
  <c r="BJ76" i="41"/>
  <c r="BJ11" i="41"/>
  <c r="BJ54" i="41"/>
  <c r="BJ45" i="41"/>
  <c r="BG4" i="43"/>
  <c r="BG4" i="44"/>
  <c r="BJ56" i="44"/>
  <c r="BJ63" i="45"/>
  <c r="BJ10" i="44"/>
  <c r="BJ35" i="44"/>
  <c r="BJ69" i="44"/>
  <c r="BJ24" i="44"/>
  <c r="BJ60" i="44"/>
  <c r="BJ53" i="44"/>
  <c r="BJ84" i="45"/>
  <c r="BJ28" i="44"/>
  <c r="BJ61" i="45"/>
  <c r="BJ58" i="45"/>
  <c r="BJ66" i="45"/>
  <c r="BJ41" i="45"/>
  <c r="BJ34" i="45"/>
  <c r="BJ80" i="45"/>
  <c r="BJ8" i="45"/>
  <c r="BG4" i="47"/>
  <c r="BJ14" i="48"/>
  <c r="BJ5" i="48"/>
  <c r="BJ13" i="48"/>
  <c r="BJ83" i="48"/>
  <c r="BJ29" i="49"/>
  <c r="BJ29" i="48"/>
  <c r="BJ22" i="48"/>
  <c r="BJ70" i="49"/>
  <c r="BJ9" i="49"/>
  <c r="BJ46" i="49"/>
  <c r="BJ24" i="49"/>
  <c r="BK42" i="49"/>
  <c r="BJ71" i="50"/>
  <c r="BJ66" i="49"/>
  <c r="BJ32" i="49"/>
  <c r="BK23" i="49"/>
  <c r="BJ61" i="49"/>
  <c r="BJ58" i="49"/>
  <c r="BJ69" i="49"/>
  <c r="BJ81" i="50"/>
  <c r="BK6" i="49"/>
  <c r="BJ34" i="49"/>
  <c r="BK59" i="49"/>
  <c r="BK81" i="49"/>
  <c r="BJ39" i="50"/>
  <c r="BK44" i="50"/>
  <c r="BJ11" i="50"/>
  <c r="BK12" i="50"/>
  <c r="BK48" i="50"/>
  <c r="BK15" i="50"/>
  <c r="BJ52" i="50"/>
  <c r="BK50" i="50"/>
  <c r="BK27" i="50"/>
  <c r="BJ84" i="50"/>
  <c r="BK79" i="50"/>
  <c r="BJ14" i="50"/>
  <c r="BJ18" i="50"/>
  <c r="BK26" i="50"/>
  <c r="BK69" i="50"/>
  <c r="BJ78" i="50"/>
  <c r="BJ74" i="50"/>
  <c r="BG4" i="52"/>
  <c r="BJ61" i="50"/>
  <c r="BK60" i="50"/>
  <c r="BK63" i="50"/>
  <c r="BJ10" i="50"/>
  <c r="BJ76" i="50"/>
  <c r="BJ45" i="50"/>
  <c r="BJ31" i="50"/>
  <c r="BK85" i="50"/>
  <c r="BJ73" i="50"/>
  <c r="BK29" i="50"/>
  <c r="BK19" i="50"/>
  <c r="BJ59" i="50"/>
  <c r="BK77" i="50"/>
  <c r="BK30" i="50"/>
  <c r="BJ23" i="50"/>
  <c r="BJ53" i="50"/>
  <c r="BJ8" i="50"/>
  <c r="BJ87" i="50"/>
  <c r="BJ16" i="50"/>
  <c r="BK67" i="50"/>
  <c r="BJ55" i="50"/>
  <c r="BK9" i="50"/>
  <c r="BJ87" i="49"/>
  <c r="BK39" i="49"/>
  <c r="BJ86" i="49"/>
  <c r="BK18" i="49"/>
  <c r="BJ35" i="49"/>
  <c r="BJ49" i="49"/>
  <c r="BJ55" i="49"/>
  <c r="BJ13" i="49"/>
  <c r="BK28" i="49"/>
  <c r="BK80" i="49"/>
  <c r="BK21" i="49"/>
  <c r="BJ85" i="49"/>
  <c r="BJ8" i="49"/>
  <c r="BK12" i="49"/>
  <c r="BJ78" i="49"/>
  <c r="BJ67" i="49"/>
  <c r="BK50" i="49"/>
  <c r="BJ37" i="49"/>
  <c r="BJ11" i="49"/>
  <c r="BK79" i="49"/>
  <c r="BK62" i="49"/>
  <c r="BJ25" i="48"/>
  <c r="BJ31" i="48"/>
  <c r="BJ42" i="48"/>
  <c r="BK26" i="48"/>
  <c r="BJ61" i="48"/>
  <c r="BJ27" i="48"/>
  <c r="BJ6" i="48"/>
  <c r="BK35" i="48"/>
  <c r="BJ16" i="48"/>
  <c r="BJ57" i="48"/>
  <c r="BK85" i="48"/>
  <c r="BK4" i="47"/>
  <c r="BJ4" i="47"/>
  <c r="BK44" i="45"/>
  <c r="BK57" i="45"/>
  <c r="BK22" i="45"/>
  <c r="BJ64" i="45"/>
  <c r="BK50" i="45"/>
  <c r="BJ73" i="45"/>
  <c r="BK42" i="45"/>
  <c r="BJ85" i="45"/>
  <c r="BJ40" i="45"/>
  <c r="BJ74" i="45"/>
  <c r="BK24" i="45"/>
  <c r="BK76" i="45"/>
  <c r="BK46" i="45"/>
  <c r="BJ38" i="45"/>
  <c r="BK15" i="45"/>
  <c r="BK23" i="45"/>
  <c r="BK77" i="45"/>
  <c r="BJ83" i="45"/>
  <c r="BJ87" i="45"/>
  <c r="BJ55" i="45"/>
  <c r="BK19" i="45"/>
  <c r="BJ37" i="45"/>
  <c r="BJ6" i="45"/>
  <c r="BJ50" i="44"/>
  <c r="BJ39" i="44"/>
  <c r="BJ64" i="44"/>
  <c r="BK58" i="44"/>
  <c r="BK74" i="44"/>
  <c r="BK33" i="44"/>
  <c r="BK8" i="44"/>
  <c r="BK83" i="44"/>
  <c r="BK41" i="44"/>
  <c r="BJ13" i="44"/>
  <c r="BJ79" i="44"/>
  <c r="BJ65" i="44"/>
  <c r="BJ20" i="44"/>
  <c r="BJ12" i="44"/>
  <c r="BJ44" i="44"/>
  <c r="BJ37" i="44"/>
  <c r="BJ30" i="44"/>
  <c r="BJ63" i="44"/>
  <c r="BJ62" i="44"/>
  <c r="BJ85" i="44"/>
  <c r="BK15" i="44"/>
  <c r="BJ17" i="44"/>
  <c r="BJ75" i="44"/>
  <c r="BK66" i="44"/>
  <c r="BJ59" i="41"/>
  <c r="BJ14" i="41"/>
  <c r="BJ70" i="41"/>
  <c r="BK28" i="41"/>
  <c r="BJ17" i="41"/>
  <c r="BJ87" i="41"/>
  <c r="BK31" i="41"/>
  <c r="BJ82" i="41"/>
  <c r="BK39" i="41"/>
  <c r="BJ36" i="41"/>
  <c r="BJ69" i="41"/>
  <c r="BJ22" i="41"/>
  <c r="BK43" i="41"/>
  <c r="BK41" i="41"/>
  <c r="BK13" i="41"/>
  <c r="BK72" i="41"/>
  <c r="BK29" i="41"/>
  <c r="BJ47" i="41"/>
  <c r="BJ84" i="41"/>
  <c r="BJ40" i="41"/>
  <c r="BJ51" i="41"/>
  <c r="BJ55" i="41"/>
  <c r="BJ60" i="39"/>
  <c r="BJ31" i="39"/>
  <c r="BK83" i="39"/>
  <c r="BJ9" i="39"/>
  <c r="BK8" i="39"/>
  <c r="BK28" i="39"/>
  <c r="BJ48" i="39"/>
  <c r="BK78" i="39"/>
  <c r="BK79" i="39"/>
  <c r="BK75" i="39"/>
  <c r="BK77" i="39"/>
  <c r="BK58" i="39"/>
  <c r="BK69" i="39"/>
  <c r="BK53" i="39"/>
  <c r="BK46" i="39"/>
  <c r="BJ62" i="39"/>
  <c r="BK43" i="39"/>
  <c r="BJ33" i="39"/>
  <c r="BK65" i="39"/>
  <c r="BK6" i="39"/>
  <c r="BJ54" i="39"/>
  <c r="BJ51" i="39"/>
  <c r="BJ50" i="39"/>
  <c r="BK52" i="36"/>
  <c r="BJ69" i="36"/>
  <c r="BJ5" i="36"/>
  <c r="BJ44" i="36"/>
  <c r="BJ66" i="36"/>
  <c r="BJ21" i="36"/>
  <c r="BK39" i="36"/>
  <c r="BJ40" i="36"/>
  <c r="BK46" i="36"/>
  <c r="BJ62" i="36"/>
  <c r="BK7" i="36"/>
  <c r="BJ36" i="36"/>
  <c r="BJ12" i="36"/>
  <c r="BJ41" i="36"/>
  <c r="BK87" i="36"/>
  <c r="BJ50" i="36"/>
  <c r="BJ53" i="36"/>
  <c r="BK35" i="36"/>
  <c r="BJ8" i="36"/>
  <c r="BK19" i="36"/>
  <c r="BJ83" i="36"/>
  <c r="BK14" i="36"/>
  <c r="BJ86" i="36"/>
  <c r="BJ27" i="34"/>
  <c r="BJ8" i="34"/>
  <c r="BJ16" i="34"/>
  <c r="BJ78" i="34"/>
  <c r="BJ21" i="34"/>
  <c r="BJ15" i="34"/>
  <c r="BJ17" i="34"/>
  <c r="BJ62" i="34"/>
  <c r="BJ52" i="34"/>
  <c r="BK19" i="34"/>
  <c r="BJ54" i="34"/>
  <c r="BK36" i="34"/>
  <c r="BJ7" i="34"/>
  <c r="BJ85" i="34"/>
  <c r="BJ37" i="34"/>
  <c r="BJ74" i="34"/>
  <c r="BJ29" i="34"/>
  <c r="BK30" i="34"/>
  <c r="BJ57" i="34"/>
  <c r="BJ25" i="34"/>
  <c r="BJ31" i="34"/>
  <c r="BK41" i="34"/>
  <c r="BK13" i="34"/>
  <c r="BK42" i="34"/>
  <c r="BK67" i="34"/>
  <c r="BK40" i="34"/>
  <c r="BK5" i="34"/>
  <c r="BJ22" i="34"/>
  <c r="BJ83" i="33"/>
  <c r="BJ60" i="33"/>
  <c r="BJ68" i="33"/>
  <c r="BK54" i="33"/>
  <c r="BK47" i="33"/>
  <c r="BK45" i="33"/>
  <c r="BJ77" i="33"/>
  <c r="BK32" i="33"/>
  <c r="BJ58" i="33"/>
  <c r="BK42" i="33"/>
  <c r="BK59" i="33"/>
  <c r="BK52" i="33"/>
  <c r="BJ43" i="33"/>
  <c r="BK64" i="33"/>
  <c r="BJ39" i="33"/>
  <c r="BK86" i="33"/>
  <c r="BK13" i="33"/>
  <c r="BJ75" i="33"/>
  <c r="BK55" i="33"/>
  <c r="BJ72" i="33"/>
  <c r="BJ87" i="33"/>
  <c r="BJ17" i="33"/>
  <c r="BK82" i="33"/>
  <c r="BK71" i="32"/>
  <c r="BK64" i="32"/>
  <c r="BJ25" i="32"/>
  <c r="BK17" i="52"/>
  <c r="BJ36" i="52"/>
  <c r="BK62" i="52"/>
  <c r="BJ99" i="52"/>
  <c r="BK99" i="52"/>
  <c r="BK46" i="52"/>
  <c r="BK35" i="52"/>
  <c r="BK23" i="52"/>
  <c r="BK29" i="52"/>
  <c r="BK54" i="52"/>
  <c r="BK52" i="52"/>
  <c r="BJ51" i="52"/>
  <c r="BK67" i="52"/>
  <c r="BK68" i="52"/>
  <c r="BK72" i="52"/>
  <c r="BK64" i="52"/>
  <c r="BJ90" i="52"/>
  <c r="BK90" i="52"/>
  <c r="BJ101" i="52"/>
  <c r="BK101" i="52"/>
  <c r="BK43" i="52"/>
  <c r="BJ50" i="52"/>
  <c r="BJ71" i="52"/>
  <c r="BK87" i="52"/>
  <c r="BK82" i="52"/>
  <c r="BK7" i="52"/>
  <c r="BK31" i="52"/>
  <c r="BJ20" i="52"/>
  <c r="BK20" i="52"/>
  <c r="BJ100" i="52"/>
  <c r="BK100" i="52"/>
  <c r="BJ56" i="52"/>
  <c r="BK53" i="52"/>
  <c r="BK78" i="52"/>
  <c r="BK69" i="52"/>
  <c r="BJ77" i="52"/>
  <c r="BK77" i="52"/>
  <c r="BK66" i="52"/>
  <c r="BK110" i="52"/>
  <c r="BJ110" i="52"/>
  <c r="BJ103" i="52"/>
  <c r="BK103" i="52"/>
  <c r="BK14" i="52"/>
  <c r="BK8" i="52"/>
  <c r="BK6" i="52"/>
  <c r="BK22" i="52"/>
  <c r="BK28" i="52"/>
  <c r="BJ11" i="52"/>
  <c r="BK11" i="52"/>
  <c r="BK18" i="52"/>
  <c r="BJ57" i="52"/>
  <c r="BK83" i="52"/>
  <c r="BJ75" i="52"/>
  <c r="BK75" i="52"/>
  <c r="BJ104" i="52"/>
  <c r="BK104" i="52"/>
  <c r="BK74" i="52"/>
  <c r="BJ98" i="52"/>
  <c r="BK98" i="52"/>
  <c r="BJ108" i="52"/>
  <c r="BK108" i="52"/>
  <c r="BK55" i="52"/>
  <c r="BK15" i="52"/>
  <c r="BK33" i="52"/>
  <c r="BJ9" i="52"/>
  <c r="BJ30" i="52"/>
  <c r="BK38" i="52"/>
  <c r="BJ19" i="52"/>
  <c r="BK19" i="52"/>
  <c r="BK26" i="52"/>
  <c r="BJ26" i="52"/>
  <c r="BK73" i="52"/>
  <c r="BJ91" i="52"/>
  <c r="BK91" i="52"/>
  <c r="BK85" i="52"/>
  <c r="BJ107" i="52"/>
  <c r="BK107" i="52"/>
  <c r="BJ81" i="52"/>
  <c r="BK111" i="52"/>
  <c r="BJ111" i="52"/>
  <c r="BJ109" i="52"/>
  <c r="BK109" i="52"/>
  <c r="BK61" i="52"/>
  <c r="BK16" i="52"/>
  <c r="BK58" i="52"/>
  <c r="BK12" i="52"/>
  <c r="BK40" i="52"/>
  <c r="BJ40" i="52"/>
  <c r="BJ39" i="52"/>
  <c r="BK27" i="52"/>
  <c r="BJ41" i="52"/>
  <c r="BK41" i="52"/>
  <c r="BK76" i="52"/>
  <c r="BK65" i="52"/>
  <c r="BJ92" i="52"/>
  <c r="BK92" i="52"/>
  <c r="BK79" i="52"/>
  <c r="BJ88" i="52"/>
  <c r="BK88" i="52"/>
  <c r="BJ94" i="52"/>
  <c r="BK94" i="52"/>
  <c r="BJ105" i="52"/>
  <c r="BK105" i="52"/>
  <c r="BK25" i="52"/>
  <c r="BK21" i="52"/>
  <c r="BJ5" i="52"/>
  <c r="BK37" i="52"/>
  <c r="BK45" i="52"/>
  <c r="BK42" i="52"/>
  <c r="BJ32" i="52"/>
  <c r="BK32" i="52"/>
  <c r="BJ44" i="52"/>
  <c r="BK59" i="52"/>
  <c r="BJ59" i="52"/>
  <c r="BK63" i="52"/>
  <c r="BJ93" i="52"/>
  <c r="BK93" i="52"/>
  <c r="BJ96" i="52"/>
  <c r="BK96" i="52"/>
  <c r="BJ89" i="52"/>
  <c r="BK89" i="52"/>
  <c r="BJ95" i="52"/>
  <c r="BK95" i="52"/>
  <c r="BK106" i="52"/>
  <c r="BJ106" i="52"/>
  <c r="BK84" i="52"/>
  <c r="BK24" i="52"/>
  <c r="BK10" i="52"/>
  <c r="BK13" i="52"/>
  <c r="BK48" i="52"/>
  <c r="BK47" i="52"/>
  <c r="BJ34" i="52"/>
  <c r="BK49" i="52"/>
  <c r="BK60" i="52"/>
  <c r="BK80" i="52"/>
  <c r="BJ70" i="52"/>
  <c r="BJ102" i="52"/>
  <c r="BK102" i="52"/>
  <c r="BK86" i="52"/>
  <c r="BJ97" i="52"/>
  <c r="BK97" i="52"/>
  <c r="BK25" i="51"/>
  <c r="BK15" i="51"/>
  <c r="BJ26" i="51"/>
  <c r="BJ11" i="51"/>
  <c r="BK41" i="51"/>
  <c r="BJ84" i="51"/>
  <c r="BK46" i="51"/>
  <c r="BK65" i="51"/>
  <c r="BK108" i="51"/>
  <c r="BJ108" i="51"/>
  <c r="BJ64" i="51"/>
  <c r="BK97" i="51"/>
  <c r="BJ97" i="51"/>
  <c r="BK99" i="51"/>
  <c r="BJ99" i="51"/>
  <c r="BJ94" i="51"/>
  <c r="BK94" i="51"/>
  <c r="BK27" i="51"/>
  <c r="BK23" i="51"/>
  <c r="BK17" i="51"/>
  <c r="BK19" i="51"/>
  <c r="BK43" i="51"/>
  <c r="BK93" i="51"/>
  <c r="BJ93" i="51"/>
  <c r="BK51" i="51"/>
  <c r="BK67" i="51"/>
  <c r="BK95" i="51"/>
  <c r="BJ95" i="51"/>
  <c r="BJ66" i="51"/>
  <c r="BK79" i="51"/>
  <c r="BK103" i="51"/>
  <c r="BJ103" i="51"/>
  <c r="BJ96" i="51"/>
  <c r="BK96" i="51"/>
  <c r="BK5" i="51"/>
  <c r="BK29" i="51"/>
  <c r="BJ13" i="51"/>
  <c r="BK13" i="51"/>
  <c r="BK31" i="51"/>
  <c r="BK45" i="51"/>
  <c r="BK34" i="51"/>
  <c r="BJ53" i="51"/>
  <c r="BK69" i="51"/>
  <c r="BJ52" i="51"/>
  <c r="BJ68" i="51"/>
  <c r="BK80" i="51"/>
  <c r="BK110" i="51"/>
  <c r="BJ110" i="51"/>
  <c r="BJ98" i="51"/>
  <c r="BK98" i="51"/>
  <c r="BK8" i="51"/>
  <c r="BK32" i="51"/>
  <c r="BJ21" i="51"/>
  <c r="BK33" i="51"/>
  <c r="BK47" i="51"/>
  <c r="BK36" i="51"/>
  <c r="BK55" i="51"/>
  <c r="BJ55" i="51"/>
  <c r="BK71" i="51"/>
  <c r="BK54" i="51"/>
  <c r="BJ70" i="51"/>
  <c r="BK70" i="51"/>
  <c r="BK89" i="51"/>
  <c r="BJ89" i="51"/>
  <c r="BK111" i="51"/>
  <c r="BJ111" i="51"/>
  <c r="BJ100" i="51"/>
  <c r="BK100" i="51"/>
  <c r="BK16" i="51"/>
  <c r="BK109" i="51"/>
  <c r="BJ109" i="51"/>
  <c r="BJ28" i="51"/>
  <c r="BK83" i="51"/>
  <c r="BK30" i="51"/>
  <c r="BK38" i="51"/>
  <c r="BK57" i="51"/>
  <c r="BJ57" i="51"/>
  <c r="BK73" i="51"/>
  <c r="BJ56" i="51"/>
  <c r="BK72" i="51"/>
  <c r="BK101" i="51"/>
  <c r="BJ101" i="51"/>
  <c r="BJ86" i="51"/>
  <c r="BJ102" i="51"/>
  <c r="BK102" i="51"/>
  <c r="BJ10" i="51"/>
  <c r="BK10" i="51"/>
  <c r="BK24" i="51"/>
  <c r="BK6" i="51"/>
  <c r="BJ12" i="51"/>
  <c r="BJ35" i="51"/>
  <c r="BK35" i="51"/>
  <c r="BK48" i="51"/>
  <c r="BK40" i="51"/>
  <c r="BJ59" i="51"/>
  <c r="BK75" i="51"/>
  <c r="BJ58" i="51"/>
  <c r="BJ74" i="51"/>
  <c r="BK107" i="51"/>
  <c r="BJ107" i="51"/>
  <c r="BJ88" i="51"/>
  <c r="BK88" i="51"/>
  <c r="BJ104" i="51"/>
  <c r="BK104" i="51"/>
  <c r="BK18" i="51"/>
  <c r="BK91" i="51"/>
  <c r="BJ91" i="51"/>
  <c r="BK14" i="51"/>
  <c r="BJ20" i="51"/>
  <c r="BK37" i="51"/>
  <c r="BK49" i="51"/>
  <c r="BK42" i="51"/>
  <c r="BJ61" i="51"/>
  <c r="BK77" i="51"/>
  <c r="BK60" i="51"/>
  <c r="BJ76" i="51"/>
  <c r="BK81" i="51"/>
  <c r="BJ90" i="51"/>
  <c r="BK90" i="51"/>
  <c r="BJ105" i="51"/>
  <c r="BK105" i="51"/>
  <c r="BK9" i="51"/>
  <c r="BJ7" i="51"/>
  <c r="BK22" i="51"/>
  <c r="BK87" i="51"/>
  <c r="BK39" i="51"/>
  <c r="BJ50" i="51"/>
  <c r="BK44" i="51"/>
  <c r="BK63" i="51"/>
  <c r="BK85" i="51"/>
  <c r="BK62" i="51"/>
  <c r="BJ78" i="51"/>
  <c r="BK82" i="51"/>
  <c r="BJ92" i="51"/>
  <c r="BK92" i="51"/>
  <c r="BJ106" i="51"/>
  <c r="BK106" i="51"/>
  <c r="BJ36" i="50"/>
  <c r="BK51" i="50"/>
  <c r="BJ24" i="50"/>
  <c r="BK46" i="50"/>
  <c r="BJ62" i="50"/>
  <c r="BJ6" i="50"/>
  <c r="BJ5" i="50"/>
  <c r="BJ70" i="50"/>
  <c r="BK42" i="50"/>
  <c r="BK83" i="50"/>
  <c r="BK32" i="50"/>
  <c r="BJ72" i="50"/>
  <c r="BK22" i="50"/>
  <c r="BJ82" i="50"/>
  <c r="BJ20" i="50"/>
  <c r="BJ35" i="50"/>
  <c r="BJ21" i="50"/>
  <c r="BJ54" i="50"/>
  <c r="BJ33" i="50"/>
  <c r="BJ17" i="50"/>
  <c r="BJ58" i="50"/>
  <c r="BJ38" i="50"/>
  <c r="BK75" i="50"/>
  <c r="BJ68" i="50"/>
  <c r="BJ7" i="50"/>
  <c r="BJ66" i="50"/>
  <c r="BK13" i="50"/>
  <c r="BK56" i="50"/>
  <c r="BJ47" i="50"/>
  <c r="BJ49" i="50"/>
  <c r="BJ86" i="50"/>
  <c r="BJ28" i="50"/>
  <c r="BJ7" i="49"/>
  <c r="BJ31" i="49"/>
  <c r="BJ26" i="49"/>
  <c r="BK84" i="49"/>
  <c r="BJ45" i="49"/>
  <c r="BJ77" i="49"/>
  <c r="BJ82" i="49"/>
  <c r="BJ19" i="49"/>
  <c r="BJ38" i="49"/>
  <c r="BJ5" i="49"/>
  <c r="BJ73" i="49"/>
  <c r="BK17" i="49"/>
  <c r="BJ33" i="49"/>
  <c r="BJ25" i="49"/>
  <c r="BJ51" i="49"/>
  <c r="BJ27" i="49"/>
  <c r="BJ71" i="49"/>
  <c r="BJ15" i="49"/>
  <c r="BJ74" i="49"/>
  <c r="BJ16" i="49"/>
  <c r="BJ60" i="49"/>
  <c r="BJ56" i="49"/>
  <c r="BJ57" i="49"/>
  <c r="BJ48" i="49"/>
  <c r="BJ64" i="49"/>
  <c r="BJ10" i="49"/>
  <c r="BJ30" i="49"/>
  <c r="BJ22" i="49"/>
  <c r="BJ63" i="49"/>
  <c r="BJ54" i="49"/>
  <c r="BJ72" i="49"/>
  <c r="BJ47" i="49"/>
  <c r="BJ65" i="49"/>
  <c r="BJ83" i="49"/>
  <c r="BJ44" i="49"/>
  <c r="BJ52" i="49"/>
  <c r="BJ20" i="49"/>
  <c r="BJ36" i="49"/>
  <c r="BJ74" i="48"/>
  <c r="BK71" i="48"/>
  <c r="BJ86" i="48"/>
  <c r="BK21" i="48"/>
  <c r="BJ80" i="48"/>
  <c r="BJ24" i="48"/>
  <c r="BJ18" i="48"/>
  <c r="BJ78" i="48"/>
  <c r="BJ76" i="48"/>
  <c r="BJ8" i="48"/>
  <c r="BJ51" i="48"/>
  <c r="BJ62" i="48"/>
  <c r="BJ60" i="48"/>
  <c r="BJ58" i="48"/>
  <c r="BJ23" i="48"/>
  <c r="BJ56" i="48"/>
  <c r="BJ50" i="48"/>
  <c r="BJ54" i="48"/>
  <c r="BJ52" i="48"/>
  <c r="BJ36" i="48"/>
  <c r="BJ34" i="48"/>
  <c r="BJ20" i="48"/>
  <c r="BJ12" i="48"/>
  <c r="BJ44" i="48"/>
  <c r="BJ15" i="48"/>
  <c r="BJ17" i="48"/>
  <c r="BJ63" i="48"/>
  <c r="BJ73" i="48"/>
  <c r="BJ9" i="48"/>
  <c r="BJ46" i="48"/>
  <c r="BJ59" i="48"/>
  <c r="BJ43" i="48"/>
  <c r="BJ11" i="48"/>
  <c r="BJ41" i="48"/>
  <c r="BJ10" i="48"/>
  <c r="BJ55" i="48"/>
  <c r="BJ39" i="48"/>
  <c r="BJ64" i="48"/>
  <c r="BJ28" i="48"/>
  <c r="BJ30" i="48"/>
  <c r="BK84" i="48"/>
  <c r="BK81" i="48"/>
  <c r="BJ79" i="48"/>
  <c r="BJ77" i="48"/>
  <c r="BJ75" i="48"/>
  <c r="BJ38" i="48"/>
  <c r="BK65" i="48"/>
  <c r="BJ66" i="48"/>
  <c r="BJ33" i="48"/>
  <c r="BJ19" i="46"/>
  <c r="BJ37" i="46"/>
  <c r="BK57" i="46"/>
  <c r="BJ85" i="46"/>
  <c r="BJ78" i="46"/>
  <c r="BJ96" i="46"/>
  <c r="BK96" i="46"/>
  <c r="BJ13" i="46"/>
  <c r="BK11" i="46"/>
  <c r="BK36" i="46"/>
  <c r="BJ26" i="46"/>
  <c r="BK24" i="46"/>
  <c r="BJ39" i="46"/>
  <c r="BK63" i="46"/>
  <c r="BK66" i="46"/>
  <c r="BK81" i="46"/>
  <c r="BJ81" i="46"/>
  <c r="BK108" i="46"/>
  <c r="BJ108" i="46"/>
  <c r="BK95" i="46"/>
  <c r="BJ95" i="46"/>
  <c r="BJ80" i="46"/>
  <c r="BJ98" i="46"/>
  <c r="BK98" i="46"/>
  <c r="BK7" i="46"/>
  <c r="BK65" i="46"/>
  <c r="BK6" i="46"/>
  <c r="BJ28" i="46"/>
  <c r="BK38" i="46"/>
  <c r="BJ55" i="46"/>
  <c r="BK49" i="46"/>
  <c r="BK41" i="46"/>
  <c r="BJ30" i="46"/>
  <c r="BJ54" i="46"/>
  <c r="BK69" i="46"/>
  <c r="BK93" i="46"/>
  <c r="BJ93" i="46"/>
  <c r="BK89" i="46"/>
  <c r="BJ89" i="46"/>
  <c r="BJ82" i="46"/>
  <c r="BJ100" i="46"/>
  <c r="BK100" i="46"/>
  <c r="BK18" i="46"/>
  <c r="BJ18" i="46"/>
  <c r="BJ68" i="46"/>
  <c r="BK12" i="46"/>
  <c r="BK59" i="46"/>
  <c r="BJ40" i="46"/>
  <c r="BJ92" i="46"/>
  <c r="BK92" i="46"/>
  <c r="BK50" i="46"/>
  <c r="BJ43" i="46"/>
  <c r="BK21" i="46"/>
  <c r="BK56" i="46"/>
  <c r="BJ56" i="46"/>
  <c r="BJ70" i="46"/>
  <c r="BK97" i="46"/>
  <c r="BJ97" i="46"/>
  <c r="BK101" i="46"/>
  <c r="BJ101" i="46"/>
  <c r="BK91" i="46"/>
  <c r="BJ91" i="46"/>
  <c r="BJ102" i="46"/>
  <c r="BK102" i="46"/>
  <c r="BK34" i="46"/>
  <c r="BK73" i="46"/>
  <c r="BJ9" i="46"/>
  <c r="BJ20" i="46"/>
  <c r="BK10" i="46"/>
  <c r="BJ42" i="46"/>
  <c r="BK25" i="46"/>
  <c r="BJ88" i="46"/>
  <c r="BK88" i="46"/>
  <c r="BJ45" i="46"/>
  <c r="BK45" i="46"/>
  <c r="BK29" i="46"/>
  <c r="BK58" i="46"/>
  <c r="BJ58" i="46"/>
  <c r="BJ75" i="46"/>
  <c r="BK99" i="46"/>
  <c r="BJ99" i="46"/>
  <c r="BK87" i="46"/>
  <c r="BK109" i="46"/>
  <c r="BJ109" i="46"/>
  <c r="BJ104" i="46"/>
  <c r="BK104" i="46"/>
  <c r="BK5" i="46"/>
  <c r="BJ17" i="46"/>
  <c r="BK17" i="46"/>
  <c r="BJ44" i="46"/>
  <c r="BK47" i="46"/>
  <c r="BK31" i="46"/>
  <c r="BK51" i="46"/>
  <c r="BJ51" i="46"/>
  <c r="BK64" i="46"/>
  <c r="BK60" i="46"/>
  <c r="BJ71" i="46"/>
  <c r="BK107" i="46"/>
  <c r="BJ107" i="46"/>
  <c r="BJ90" i="46"/>
  <c r="BK90" i="46"/>
  <c r="BK110" i="46"/>
  <c r="BJ110" i="46"/>
  <c r="BJ105" i="46"/>
  <c r="BK105" i="46"/>
  <c r="BJ16" i="46"/>
  <c r="BK22" i="46"/>
  <c r="BK8" i="46"/>
  <c r="BJ23" i="46"/>
  <c r="BK27" i="46"/>
  <c r="BK46" i="46"/>
  <c r="BJ48" i="46"/>
  <c r="BK33" i="46"/>
  <c r="BK52" i="46"/>
  <c r="BK79" i="46"/>
  <c r="BK62" i="46"/>
  <c r="BJ62" i="46"/>
  <c r="BK72" i="46"/>
  <c r="BJ83" i="46"/>
  <c r="BK83" i="46"/>
  <c r="BK103" i="46"/>
  <c r="BJ103" i="46"/>
  <c r="BK111" i="46"/>
  <c r="BJ111" i="46"/>
  <c r="BK106" i="46"/>
  <c r="BJ106" i="46"/>
  <c r="BJ15" i="46"/>
  <c r="BJ14" i="46"/>
  <c r="BJ32" i="46"/>
  <c r="BK77" i="46"/>
  <c r="BK61" i="46"/>
  <c r="BJ35" i="46"/>
  <c r="BJ53" i="46"/>
  <c r="BJ86" i="46"/>
  <c r="BK67" i="46"/>
  <c r="BJ74" i="46"/>
  <c r="BK84" i="46"/>
  <c r="BJ84" i="46"/>
  <c r="BJ76" i="46"/>
  <c r="BJ94" i="46"/>
  <c r="BK94" i="46"/>
  <c r="BJ35" i="45"/>
  <c r="BJ52" i="45"/>
  <c r="BK13" i="45"/>
  <c r="BK67" i="45"/>
  <c r="BJ29" i="45"/>
  <c r="BJ69" i="45"/>
  <c r="BJ30" i="45"/>
  <c r="BK78" i="45"/>
  <c r="BK39" i="45"/>
  <c r="BK7" i="45"/>
  <c r="BJ33" i="45"/>
  <c r="BK31" i="45"/>
  <c r="BK5" i="45"/>
  <c r="BJ16" i="45"/>
  <c r="BK81" i="45"/>
  <c r="BJ26" i="45"/>
  <c r="BK18" i="45"/>
  <c r="BJ60" i="45"/>
  <c r="BJ49" i="45"/>
  <c r="BJ53" i="45"/>
  <c r="BJ54" i="45"/>
  <c r="BJ47" i="45"/>
  <c r="BK79" i="45"/>
  <c r="BJ27" i="45"/>
  <c r="BJ68" i="45"/>
  <c r="BJ56" i="45"/>
  <c r="BJ65" i="45"/>
  <c r="BK75" i="45"/>
  <c r="BK14" i="45"/>
  <c r="BK12" i="45"/>
  <c r="BJ70" i="45"/>
  <c r="BJ82" i="45"/>
  <c r="BJ51" i="45"/>
  <c r="BK21" i="45"/>
  <c r="BJ9" i="44"/>
  <c r="BK43" i="44"/>
  <c r="BJ19" i="44"/>
  <c r="BK32" i="44"/>
  <c r="BJ11" i="44"/>
  <c r="BK45" i="44"/>
  <c r="BJ80" i="44"/>
  <c r="BJ5" i="44"/>
  <c r="BJ42" i="44"/>
  <c r="BK87" i="44"/>
  <c r="BJ26" i="44"/>
  <c r="BJ52" i="44"/>
  <c r="BJ23" i="44"/>
  <c r="BJ86" i="44"/>
  <c r="BJ71" i="44"/>
  <c r="BJ82" i="44"/>
  <c r="BK68" i="44"/>
  <c r="BJ81" i="44"/>
  <c r="BJ54" i="44"/>
  <c r="BJ38" i="44"/>
  <c r="BJ36" i="44"/>
  <c r="BK22" i="44"/>
  <c r="BJ78" i="44"/>
  <c r="BJ67" i="44"/>
  <c r="BJ49" i="44"/>
  <c r="BK29" i="44"/>
  <c r="BJ55" i="44"/>
  <c r="BK73" i="44"/>
  <c r="BK27" i="44"/>
  <c r="BJ25" i="44"/>
  <c r="BJ70" i="44"/>
  <c r="BJ40" i="44"/>
  <c r="BK55" i="43"/>
  <c r="BJ75" i="43"/>
  <c r="BK70" i="43"/>
  <c r="BK107" i="43"/>
  <c r="BJ107" i="43"/>
  <c r="BJ86" i="43"/>
  <c r="BK86" i="43"/>
  <c r="BJ95" i="43"/>
  <c r="BK95" i="43"/>
  <c r="BJ96" i="43"/>
  <c r="BK96" i="43"/>
  <c r="BJ57" i="43"/>
  <c r="BK16" i="43"/>
  <c r="BJ16" i="43"/>
  <c r="BK24" i="43"/>
  <c r="BK43" i="43"/>
  <c r="BK18" i="43"/>
  <c r="BJ27" i="43"/>
  <c r="BK46" i="43"/>
  <c r="BK58" i="43"/>
  <c r="BJ102" i="43"/>
  <c r="BK102" i="43"/>
  <c r="BJ73" i="43"/>
  <c r="BK87" i="43"/>
  <c r="BJ97" i="43"/>
  <c r="BK97" i="43"/>
  <c r="BJ98" i="43"/>
  <c r="BK98" i="43"/>
  <c r="BK8" i="43"/>
  <c r="BK59" i="43"/>
  <c r="BK17" i="43"/>
  <c r="BK25" i="43"/>
  <c r="BJ45" i="43"/>
  <c r="BK45" i="43"/>
  <c r="BK28" i="43"/>
  <c r="BK32" i="43"/>
  <c r="BJ48" i="43"/>
  <c r="BK48" i="43"/>
  <c r="BK64" i="43"/>
  <c r="BK65" i="43"/>
  <c r="BK74" i="43"/>
  <c r="BJ88" i="43"/>
  <c r="BK88" i="43"/>
  <c r="BJ99" i="43"/>
  <c r="BK99" i="43"/>
  <c r="BJ101" i="43"/>
  <c r="BK101" i="43"/>
  <c r="BK44" i="43"/>
  <c r="BJ31" i="43"/>
  <c r="BK31" i="43"/>
  <c r="BJ47" i="43"/>
  <c r="BK62" i="43"/>
  <c r="BJ62" i="43"/>
  <c r="BJ34" i="43"/>
  <c r="BK50" i="43"/>
  <c r="BK66" i="43"/>
  <c r="BJ66" i="43"/>
  <c r="BJ67" i="43"/>
  <c r="BK76" i="43"/>
  <c r="BJ89" i="43"/>
  <c r="BK89" i="43"/>
  <c r="BJ109" i="43"/>
  <c r="BK109" i="43"/>
  <c r="BJ108" i="43"/>
  <c r="BK108" i="43"/>
  <c r="BK19" i="43"/>
  <c r="BK54" i="43"/>
  <c r="BK22" i="43"/>
  <c r="BJ22" i="43"/>
  <c r="BK10" i="43"/>
  <c r="BK33" i="43"/>
  <c r="BJ49" i="43"/>
  <c r="BK13" i="43"/>
  <c r="BJ13" i="43"/>
  <c r="BK36" i="43"/>
  <c r="BJ52" i="43"/>
  <c r="BK68" i="43"/>
  <c r="BJ71" i="43"/>
  <c r="BK78" i="43"/>
  <c r="BK110" i="43"/>
  <c r="BJ110" i="43"/>
  <c r="BK80" i="43"/>
  <c r="BK111" i="43"/>
  <c r="BJ111" i="43"/>
  <c r="BJ15" i="43"/>
  <c r="BJ61" i="43"/>
  <c r="BJ23" i="43"/>
  <c r="BJ6" i="43"/>
  <c r="BK6" i="43"/>
  <c r="BK35" i="43"/>
  <c r="BK51" i="43"/>
  <c r="BJ21" i="43"/>
  <c r="BJ38" i="43"/>
  <c r="BK56" i="43"/>
  <c r="BK81" i="43"/>
  <c r="BK72" i="43"/>
  <c r="BK83" i="43"/>
  <c r="BJ83" i="43"/>
  <c r="BJ90" i="43"/>
  <c r="BK90" i="43"/>
  <c r="BK82" i="43"/>
  <c r="BJ105" i="43"/>
  <c r="BK105" i="43"/>
  <c r="BJ41" i="43"/>
  <c r="BK7" i="43"/>
  <c r="BK11" i="43"/>
  <c r="BK26" i="43"/>
  <c r="BK20" i="43"/>
  <c r="BK37" i="43"/>
  <c r="BK9" i="43"/>
  <c r="BK29" i="43"/>
  <c r="BJ40" i="43"/>
  <c r="BK63" i="43"/>
  <c r="BJ100" i="43"/>
  <c r="BK100" i="43"/>
  <c r="BK103" i="43"/>
  <c r="BJ103" i="43"/>
  <c r="BK84" i="43"/>
  <c r="BJ91" i="43"/>
  <c r="BK91" i="43"/>
  <c r="BJ92" i="43"/>
  <c r="BK92" i="43"/>
  <c r="BK106" i="43"/>
  <c r="BJ106" i="43"/>
  <c r="BJ12" i="43"/>
  <c r="BK60" i="43"/>
  <c r="BJ60" i="43"/>
  <c r="BK30" i="43"/>
  <c r="BK5" i="43"/>
  <c r="BJ53" i="43"/>
  <c r="BJ39" i="43"/>
  <c r="BK39" i="43"/>
  <c r="BJ14" i="43"/>
  <c r="BK79" i="43"/>
  <c r="BJ42" i="43"/>
  <c r="BK77" i="43"/>
  <c r="BK69" i="43"/>
  <c r="BJ104" i="43"/>
  <c r="BK104" i="43"/>
  <c r="BJ85" i="43"/>
  <c r="BJ93" i="43"/>
  <c r="BK93" i="43"/>
  <c r="BJ94" i="43"/>
  <c r="BK94" i="43"/>
  <c r="BJ27" i="42"/>
  <c r="BK19" i="42"/>
  <c r="BK59" i="42"/>
  <c r="BJ94" i="42"/>
  <c r="BK94" i="42"/>
  <c r="BK17" i="42"/>
  <c r="BJ17" i="42"/>
  <c r="BJ26" i="42"/>
  <c r="BK25" i="42"/>
  <c r="BK15" i="42"/>
  <c r="BJ14" i="42"/>
  <c r="BJ39" i="42"/>
  <c r="BK39" i="42"/>
  <c r="BK42" i="42"/>
  <c r="BK29" i="42"/>
  <c r="BK80" i="42"/>
  <c r="BJ61" i="42"/>
  <c r="BK61" i="42"/>
  <c r="BJ79" i="42"/>
  <c r="BK79" i="42"/>
  <c r="BJ99" i="42"/>
  <c r="BK99" i="42"/>
  <c r="BJ96" i="42"/>
  <c r="BK96" i="42"/>
  <c r="BK24" i="42"/>
  <c r="BK41" i="42"/>
  <c r="BK72" i="42"/>
  <c r="BJ71" i="42"/>
  <c r="BJ97" i="42"/>
  <c r="BK97" i="42"/>
  <c r="BK7" i="42"/>
  <c r="BK5" i="42"/>
  <c r="BK28" i="42"/>
  <c r="BK18" i="42"/>
  <c r="BK36" i="42"/>
  <c r="BK40" i="42"/>
  <c r="BJ56" i="42"/>
  <c r="BK43" i="42"/>
  <c r="BJ90" i="42"/>
  <c r="BK90" i="42"/>
  <c r="BK63" i="42"/>
  <c r="BJ68" i="42"/>
  <c r="BK68" i="42"/>
  <c r="BJ83" i="42"/>
  <c r="BJ98" i="42"/>
  <c r="BK98" i="42"/>
  <c r="BK23" i="42"/>
  <c r="BK21" i="42"/>
  <c r="BJ32" i="42"/>
  <c r="BK32" i="42"/>
  <c r="BK34" i="42"/>
  <c r="BK22" i="42"/>
  <c r="BK60" i="42"/>
  <c r="BJ62" i="42"/>
  <c r="BJ69" i="42"/>
  <c r="BJ44" i="42"/>
  <c r="BJ91" i="42"/>
  <c r="BK91" i="42"/>
  <c r="BJ65" i="42"/>
  <c r="BJ76" i="42"/>
  <c r="BK84" i="42"/>
  <c r="BJ100" i="42"/>
  <c r="BK100" i="42"/>
  <c r="BJ49" i="42"/>
  <c r="BJ31" i="42"/>
  <c r="BJ81" i="42"/>
  <c r="BK81" i="42"/>
  <c r="BJ86" i="42"/>
  <c r="BJ70" i="42"/>
  <c r="BK50" i="42"/>
  <c r="BJ51" i="42"/>
  <c r="BK51" i="42"/>
  <c r="BK74" i="42"/>
  <c r="BJ88" i="42"/>
  <c r="BK88" i="42"/>
  <c r="BK107" i="42"/>
  <c r="BJ107" i="42"/>
  <c r="BJ102" i="42"/>
  <c r="BK102" i="42"/>
  <c r="BJ33" i="42"/>
  <c r="BK35" i="42"/>
  <c r="BJ6" i="42"/>
  <c r="BK54" i="42"/>
  <c r="BJ9" i="42"/>
  <c r="BK46" i="42"/>
  <c r="BJ37" i="42"/>
  <c r="BK37" i="42"/>
  <c r="BJ93" i="42"/>
  <c r="BK93" i="42"/>
  <c r="BJ95" i="42"/>
  <c r="BK95" i="42"/>
  <c r="BJ75" i="42"/>
  <c r="BK66" i="42"/>
  <c r="BJ53" i="42"/>
  <c r="BJ82" i="42"/>
  <c r="BK82" i="42"/>
  <c r="BJ85" i="42"/>
  <c r="BK85" i="42"/>
  <c r="BK111" i="42"/>
  <c r="BJ111" i="42"/>
  <c r="BJ104" i="42"/>
  <c r="BK104" i="42"/>
  <c r="BJ45" i="42"/>
  <c r="BK45" i="42"/>
  <c r="BK8" i="42"/>
  <c r="BK64" i="42"/>
  <c r="BK10" i="42"/>
  <c r="BJ67" i="42"/>
  <c r="BK67" i="42"/>
  <c r="BJ58" i="42"/>
  <c r="BK38" i="42"/>
  <c r="BK12" i="42"/>
  <c r="BJ12" i="42"/>
  <c r="BJ78" i="42"/>
  <c r="BK73" i="42"/>
  <c r="BJ55" i="42"/>
  <c r="BK55" i="42"/>
  <c r="BJ87" i="42"/>
  <c r="BK87" i="42"/>
  <c r="BJ108" i="42"/>
  <c r="BK108" i="42"/>
  <c r="BK109" i="42"/>
  <c r="BJ109" i="42"/>
  <c r="BJ105" i="42"/>
  <c r="BK105" i="42"/>
  <c r="BJ103" i="42"/>
  <c r="BK103" i="42"/>
  <c r="BK48" i="42"/>
  <c r="BK11" i="42"/>
  <c r="BJ47" i="42"/>
  <c r="BK13" i="42"/>
  <c r="BJ89" i="42"/>
  <c r="BK89" i="42"/>
  <c r="BJ16" i="42"/>
  <c r="BK16" i="42"/>
  <c r="BK52" i="42"/>
  <c r="BJ52" i="42"/>
  <c r="BJ20" i="42"/>
  <c r="BK20" i="42"/>
  <c r="BJ101" i="42"/>
  <c r="BK101" i="42"/>
  <c r="BK77" i="42"/>
  <c r="BJ57" i="42"/>
  <c r="BK30" i="42"/>
  <c r="BK110" i="42"/>
  <c r="BJ110" i="42"/>
  <c r="BJ92" i="42"/>
  <c r="BK92" i="42"/>
  <c r="BK106" i="42"/>
  <c r="BJ106" i="42"/>
  <c r="BJ50" i="41"/>
  <c r="BK61" i="41"/>
  <c r="BJ83" i="41"/>
  <c r="BK71" i="41"/>
  <c r="BJ15" i="41"/>
  <c r="BJ7" i="41"/>
  <c r="BJ33" i="41"/>
  <c r="BK75" i="41"/>
  <c r="BJ73" i="41"/>
  <c r="BJ26" i="41"/>
  <c r="BK21" i="41"/>
  <c r="BK35" i="41"/>
  <c r="BJ77" i="41"/>
  <c r="BJ68" i="41"/>
  <c r="BJ62" i="41"/>
  <c r="BJ9" i="41"/>
  <c r="BJ18" i="41"/>
  <c r="BJ16" i="41"/>
  <c r="BJ8" i="41"/>
  <c r="BK24" i="41"/>
  <c r="BJ38" i="41"/>
  <c r="BJ34" i="41"/>
  <c r="BJ64" i="41"/>
  <c r="BJ81" i="41"/>
  <c r="BK53" i="41"/>
  <c r="BJ66" i="41"/>
  <c r="BJ5" i="41"/>
  <c r="BK32" i="41"/>
  <c r="BJ10" i="41"/>
  <c r="BJ85" i="41"/>
  <c r="BJ86" i="41"/>
  <c r="BJ80" i="41"/>
  <c r="BJ74" i="41"/>
  <c r="BJ19" i="41"/>
  <c r="BJ42" i="41"/>
  <c r="BJ23" i="41"/>
  <c r="BJ5" i="40"/>
  <c r="BK58" i="40"/>
  <c r="BK64" i="40"/>
  <c r="BK36" i="40"/>
  <c r="BK101" i="40"/>
  <c r="BJ101" i="40"/>
  <c r="BK15" i="40"/>
  <c r="BJ43" i="40"/>
  <c r="BK13" i="40"/>
  <c r="BK67" i="40"/>
  <c r="BK70" i="40"/>
  <c r="BK107" i="40"/>
  <c r="BJ107" i="40"/>
  <c r="BJ80" i="40"/>
  <c r="BJ94" i="40"/>
  <c r="BK94" i="40"/>
  <c r="BK20" i="40"/>
  <c r="BK75" i="40"/>
  <c r="BJ90" i="40"/>
  <c r="BK90" i="40"/>
  <c r="BK49" i="40"/>
  <c r="BK8" i="40"/>
  <c r="BJ23" i="40"/>
  <c r="BK23" i="40"/>
  <c r="BJ45" i="40"/>
  <c r="BK21" i="40"/>
  <c r="BJ68" i="40"/>
  <c r="BK73" i="40"/>
  <c r="BK87" i="40"/>
  <c r="BK82" i="40"/>
  <c r="BJ96" i="40"/>
  <c r="BK96" i="40"/>
  <c r="BK34" i="40"/>
  <c r="BK28" i="40"/>
  <c r="BK7" i="40"/>
  <c r="BJ62" i="40"/>
  <c r="BK16" i="40"/>
  <c r="BK31" i="40"/>
  <c r="BK47" i="40"/>
  <c r="BK29" i="40"/>
  <c r="BJ59" i="40"/>
  <c r="BK59" i="40"/>
  <c r="BK79" i="40"/>
  <c r="BJ88" i="40"/>
  <c r="BK88" i="40"/>
  <c r="BJ91" i="40"/>
  <c r="BK91" i="40"/>
  <c r="BJ98" i="40"/>
  <c r="BK98" i="40"/>
  <c r="BK40" i="40"/>
  <c r="BJ40" i="40"/>
  <c r="BJ32" i="40"/>
  <c r="BK10" i="40"/>
  <c r="BJ77" i="40"/>
  <c r="BK24" i="40"/>
  <c r="BK33" i="40"/>
  <c r="BJ6" i="40"/>
  <c r="BK6" i="40"/>
  <c r="BK60" i="40"/>
  <c r="BK61" i="40"/>
  <c r="BJ93" i="40"/>
  <c r="BK93" i="40"/>
  <c r="BK89" i="40"/>
  <c r="BJ89" i="40"/>
  <c r="BJ95" i="40"/>
  <c r="BK95" i="40"/>
  <c r="BJ100" i="40"/>
  <c r="BK100" i="40"/>
  <c r="BK51" i="40"/>
  <c r="BK44" i="40"/>
  <c r="BJ44" i="40"/>
  <c r="BK19" i="40"/>
  <c r="BJ17" i="40"/>
  <c r="BK55" i="40"/>
  <c r="BJ35" i="40"/>
  <c r="BK14" i="40"/>
  <c r="BK84" i="40"/>
  <c r="BK63" i="40"/>
  <c r="BK108" i="40"/>
  <c r="BJ108" i="40"/>
  <c r="BJ97" i="40"/>
  <c r="BK97" i="40"/>
  <c r="BK99" i="40"/>
  <c r="BJ99" i="40"/>
  <c r="BJ102" i="40"/>
  <c r="BK102" i="40"/>
  <c r="BK9" i="40"/>
  <c r="BK52" i="40"/>
  <c r="BK11" i="40"/>
  <c r="BK42" i="40"/>
  <c r="BK25" i="40"/>
  <c r="BK56" i="40"/>
  <c r="BJ37" i="40"/>
  <c r="BK37" i="40"/>
  <c r="BK22" i="40"/>
  <c r="BK69" i="40"/>
  <c r="BJ65" i="40"/>
  <c r="BK65" i="40"/>
  <c r="BK85" i="40"/>
  <c r="BK103" i="40"/>
  <c r="BJ103" i="40"/>
  <c r="BK109" i="40"/>
  <c r="BJ109" i="40"/>
  <c r="BJ104" i="40"/>
  <c r="BK104" i="40"/>
  <c r="BJ26" i="40"/>
  <c r="BJ12" i="40"/>
  <c r="BK38" i="40"/>
  <c r="BK18" i="40"/>
  <c r="BJ53" i="40"/>
  <c r="BK53" i="40"/>
  <c r="BK57" i="40"/>
  <c r="BK39" i="40"/>
  <c r="BK30" i="40"/>
  <c r="BJ74" i="40"/>
  <c r="BK71" i="40"/>
  <c r="BJ71" i="40"/>
  <c r="BK86" i="40"/>
  <c r="BJ76" i="40"/>
  <c r="BK110" i="40"/>
  <c r="BJ110" i="40"/>
  <c r="BJ105" i="40"/>
  <c r="BK105" i="40"/>
  <c r="BK46" i="40"/>
  <c r="BK50" i="40"/>
  <c r="BJ48" i="40"/>
  <c r="BK27" i="40"/>
  <c r="BJ27" i="40"/>
  <c r="BK54" i="40"/>
  <c r="BK72" i="40"/>
  <c r="BJ41" i="40"/>
  <c r="BK66" i="40"/>
  <c r="BJ66" i="40"/>
  <c r="BJ83" i="40"/>
  <c r="BK83" i="40"/>
  <c r="BK81" i="40"/>
  <c r="BJ92" i="40"/>
  <c r="BK92" i="40"/>
  <c r="BK78" i="40"/>
  <c r="BK111" i="40"/>
  <c r="BJ111" i="40"/>
  <c r="BK106" i="40"/>
  <c r="BJ106" i="40"/>
  <c r="BJ34" i="39"/>
  <c r="BJ44" i="39"/>
  <c r="BJ84" i="39"/>
  <c r="BJ24" i="39"/>
  <c r="BJ71" i="39"/>
  <c r="BK13" i="39"/>
  <c r="BK10" i="39"/>
  <c r="BJ23" i="39"/>
  <c r="BJ56" i="39"/>
  <c r="BJ25" i="39"/>
  <c r="BK81" i="39"/>
  <c r="BJ70" i="39"/>
  <c r="BJ80" i="39"/>
  <c r="BJ18" i="39"/>
  <c r="BJ16" i="39"/>
  <c r="BK47" i="39"/>
  <c r="BJ67" i="39"/>
  <c r="BJ22" i="39"/>
  <c r="BJ29" i="39"/>
  <c r="BJ73" i="39"/>
  <c r="BJ12" i="39"/>
  <c r="BK40" i="39"/>
  <c r="BK86" i="39"/>
  <c r="BJ35" i="39"/>
  <c r="BK39" i="39"/>
  <c r="BJ30" i="39"/>
  <c r="BJ61" i="39"/>
  <c r="BJ7" i="39"/>
  <c r="BJ14" i="39"/>
  <c r="BK45" i="39"/>
  <c r="BJ26" i="38"/>
  <c r="BK9" i="38"/>
  <c r="BK19" i="38"/>
  <c r="BK17" i="38"/>
  <c r="BJ36" i="38"/>
  <c r="BK36" i="38"/>
  <c r="BK14" i="38"/>
  <c r="BJ53" i="38"/>
  <c r="BK53" i="38"/>
  <c r="BK88" i="38"/>
  <c r="BJ88" i="38"/>
  <c r="BK72" i="38"/>
  <c r="BJ52" i="38"/>
  <c r="BK52" i="38"/>
  <c r="BJ74" i="38"/>
  <c r="BJ101" i="38"/>
  <c r="BK101" i="38"/>
  <c r="BJ97" i="38"/>
  <c r="BK97" i="38"/>
  <c r="BJ96" i="38"/>
  <c r="BK96" i="38"/>
  <c r="BK39" i="38"/>
  <c r="BK78" i="38"/>
  <c r="BK21" i="38"/>
  <c r="BK27" i="38"/>
  <c r="BJ31" i="38"/>
  <c r="BK7" i="38"/>
  <c r="BK22" i="38"/>
  <c r="BK55" i="38"/>
  <c r="BK30" i="38"/>
  <c r="BJ73" i="38"/>
  <c r="BJ54" i="38"/>
  <c r="BJ75" i="38"/>
  <c r="BK75" i="38"/>
  <c r="BJ76" i="38"/>
  <c r="BJ103" i="38"/>
  <c r="BK103" i="38"/>
  <c r="BJ98" i="38"/>
  <c r="BK98" i="38"/>
  <c r="BK15" i="38"/>
  <c r="BK86" i="38"/>
  <c r="BK10" i="38"/>
  <c r="BJ10" i="38"/>
  <c r="BJ44" i="38"/>
  <c r="BK44" i="38"/>
  <c r="BK25" i="38"/>
  <c r="BJ43" i="38"/>
  <c r="BK59" i="38"/>
  <c r="BK69" i="38"/>
  <c r="BJ91" i="38"/>
  <c r="BK91" i="38"/>
  <c r="BJ58" i="38"/>
  <c r="BK58" i="38"/>
  <c r="BK79" i="38"/>
  <c r="BJ79" i="38"/>
  <c r="BJ80" i="38"/>
  <c r="BK80" i="38"/>
  <c r="BK111" i="38"/>
  <c r="BJ111" i="38"/>
  <c r="BJ102" i="38"/>
  <c r="BK102" i="38"/>
  <c r="BK11" i="38"/>
  <c r="BK68" i="38"/>
  <c r="BK12" i="38"/>
  <c r="BK29" i="38"/>
  <c r="BK20" i="38"/>
  <c r="BK18" i="38"/>
  <c r="BJ5" i="38"/>
  <c r="BK33" i="38"/>
  <c r="BK87" i="38"/>
  <c r="BK61" i="38"/>
  <c r="BK85" i="38"/>
  <c r="BJ93" i="38"/>
  <c r="BK93" i="38"/>
  <c r="BK60" i="38"/>
  <c r="BK77" i="38"/>
  <c r="BJ82" i="38"/>
  <c r="BK82" i="38"/>
  <c r="BK109" i="38"/>
  <c r="BJ109" i="38"/>
  <c r="BJ104" i="38"/>
  <c r="BK104" i="38"/>
  <c r="BK37" i="38"/>
  <c r="BJ56" i="38"/>
  <c r="BK56" i="38"/>
  <c r="BK45" i="38"/>
  <c r="BK24" i="38"/>
  <c r="BJ28" i="38"/>
  <c r="BJ8" i="38"/>
  <c r="BK8" i="38"/>
  <c r="BK41" i="38"/>
  <c r="BJ47" i="38"/>
  <c r="BK47" i="38"/>
  <c r="BK63" i="38"/>
  <c r="BJ89" i="38"/>
  <c r="BK89" i="38"/>
  <c r="BJ46" i="38"/>
  <c r="BK46" i="38"/>
  <c r="BK62" i="38"/>
  <c r="BK81" i="38"/>
  <c r="BJ95" i="38"/>
  <c r="BK95" i="38"/>
  <c r="BJ90" i="38"/>
  <c r="BK90" i="38"/>
  <c r="BJ105" i="38"/>
  <c r="BK105" i="38"/>
  <c r="BJ38" i="38"/>
  <c r="BK38" i="38"/>
  <c r="BJ100" i="38"/>
  <c r="BK100" i="38"/>
  <c r="BK35" i="38"/>
  <c r="BK32" i="38"/>
  <c r="BK34" i="38"/>
  <c r="BJ16" i="38"/>
  <c r="BK16" i="38"/>
  <c r="BJ99" i="38"/>
  <c r="BK99" i="38"/>
  <c r="BJ49" i="38"/>
  <c r="BK65" i="38"/>
  <c r="BK70" i="38"/>
  <c r="BK48" i="38"/>
  <c r="BK64" i="38"/>
  <c r="BJ83" i="38"/>
  <c r="BK83" i="38"/>
  <c r="BJ108" i="38"/>
  <c r="BK108" i="38"/>
  <c r="BJ92" i="38"/>
  <c r="BK92" i="38"/>
  <c r="BK106" i="38"/>
  <c r="BJ106" i="38"/>
  <c r="BJ57" i="38"/>
  <c r="BK57" i="38"/>
  <c r="BK107" i="38"/>
  <c r="BJ107" i="38"/>
  <c r="BK13" i="38"/>
  <c r="BK40" i="38"/>
  <c r="BJ42" i="38"/>
  <c r="BJ23" i="38"/>
  <c r="BK6" i="38"/>
  <c r="BJ6" i="38"/>
  <c r="BJ51" i="38"/>
  <c r="BK51" i="38"/>
  <c r="BK67" i="38"/>
  <c r="BJ71" i="38"/>
  <c r="BJ50" i="38"/>
  <c r="BK50" i="38"/>
  <c r="BK66" i="38"/>
  <c r="BK84" i="38"/>
  <c r="BK110" i="38"/>
  <c r="BJ110" i="38"/>
  <c r="BJ94" i="38"/>
  <c r="BK94" i="38"/>
  <c r="BJ51" i="36"/>
  <c r="BK57" i="36"/>
  <c r="BJ38" i="36"/>
  <c r="BJ77" i="36"/>
  <c r="BJ68" i="36"/>
  <c r="BJ48" i="36"/>
  <c r="BK65" i="36"/>
  <c r="BK43" i="36"/>
  <c r="BJ32" i="36"/>
  <c r="BJ71" i="36"/>
  <c r="BJ54" i="36"/>
  <c r="BK27" i="36"/>
  <c r="BJ25" i="36"/>
  <c r="BJ34" i="36"/>
  <c r="BJ47" i="36"/>
  <c r="BJ63" i="36"/>
  <c r="BJ58" i="36"/>
  <c r="BJ17" i="36"/>
  <c r="BJ76" i="36"/>
  <c r="BJ74" i="36"/>
  <c r="BK24" i="36"/>
  <c r="BJ81" i="36"/>
  <c r="BJ18" i="36"/>
  <c r="BJ11" i="36"/>
  <c r="BJ42" i="36"/>
  <c r="BJ80" i="36"/>
  <c r="BK13" i="35"/>
  <c r="BK104" i="35"/>
  <c r="BJ104" i="35"/>
  <c r="BK36" i="35"/>
  <c r="BJ68" i="35"/>
  <c r="BK68" i="35"/>
  <c r="BJ60" i="35"/>
  <c r="BK99" i="35"/>
  <c r="BJ99" i="35"/>
  <c r="BK15" i="35"/>
  <c r="BK63" i="35"/>
  <c r="BK25" i="35"/>
  <c r="BJ70" i="35"/>
  <c r="BJ10" i="35"/>
  <c r="BK10" i="35"/>
  <c r="BK31" i="35"/>
  <c r="BJ52" i="35"/>
  <c r="BJ64" i="35"/>
  <c r="BK64" i="35"/>
  <c r="BJ67" i="35"/>
  <c r="BJ58" i="35"/>
  <c r="BK107" i="35"/>
  <c r="BJ107" i="35"/>
  <c r="BK83" i="35"/>
  <c r="BJ92" i="35"/>
  <c r="BK92" i="35"/>
  <c r="BK45" i="35"/>
  <c r="BJ90" i="35"/>
  <c r="BK90" i="35"/>
  <c r="BK47" i="35"/>
  <c r="BJ47" i="35"/>
  <c r="BK35" i="35"/>
  <c r="BJ11" i="35"/>
  <c r="BK11" i="35"/>
  <c r="BK24" i="35"/>
  <c r="BJ72" i="35"/>
  <c r="BK59" i="35"/>
  <c r="BJ77" i="35"/>
  <c r="BK75" i="35"/>
  <c r="BK65" i="35"/>
  <c r="BJ65" i="35"/>
  <c r="BJ88" i="35"/>
  <c r="BK88" i="35"/>
  <c r="BJ86" i="35"/>
  <c r="BK86" i="35"/>
  <c r="BK93" i="35"/>
  <c r="BJ93" i="35"/>
  <c r="BK19" i="35"/>
  <c r="BK85" i="35"/>
  <c r="BJ85" i="35"/>
  <c r="BK23" i="35"/>
  <c r="BK49" i="35"/>
  <c r="BK6" i="35"/>
  <c r="BJ21" i="35"/>
  <c r="BK21" i="35"/>
  <c r="BK14" i="35"/>
  <c r="BK43" i="35"/>
  <c r="BJ43" i="35"/>
  <c r="BJ17" i="35"/>
  <c r="BJ34" i="35"/>
  <c r="BJ54" i="35"/>
  <c r="BK91" i="35"/>
  <c r="BJ91" i="35"/>
  <c r="BK78" i="35"/>
  <c r="BJ78" i="35"/>
  <c r="BJ76" i="35"/>
  <c r="BK69" i="35"/>
  <c r="BK89" i="35"/>
  <c r="BJ89" i="35"/>
  <c r="BJ87" i="35"/>
  <c r="BK87" i="35"/>
  <c r="BK108" i="35"/>
  <c r="BJ108" i="35"/>
  <c r="BJ56" i="35"/>
  <c r="BK20" i="35"/>
  <c r="BK101" i="35"/>
  <c r="BJ101" i="35"/>
  <c r="BK55" i="35"/>
  <c r="BK103" i="35"/>
  <c r="BJ103" i="35"/>
  <c r="BJ8" i="35"/>
  <c r="BK29" i="35"/>
  <c r="BJ30" i="35"/>
  <c r="BK12" i="35"/>
  <c r="BK22" i="35"/>
  <c r="BJ22" i="35"/>
  <c r="BJ39" i="35"/>
  <c r="BK61" i="35"/>
  <c r="BJ50" i="35"/>
  <c r="BJ53" i="35"/>
  <c r="BK53" i="35"/>
  <c r="BJ81" i="35"/>
  <c r="BK71" i="35"/>
  <c r="BJ96" i="35"/>
  <c r="BK96" i="35"/>
  <c r="BJ94" i="35"/>
  <c r="BK94" i="35"/>
  <c r="BK110" i="35"/>
  <c r="BJ110" i="35"/>
  <c r="BK46" i="35"/>
  <c r="BJ102" i="35"/>
  <c r="BK102" i="35"/>
  <c r="BK26" i="35"/>
  <c r="BJ26" i="35"/>
  <c r="BK18" i="35"/>
  <c r="BK5" i="35"/>
  <c r="BK33" i="35"/>
  <c r="BK38" i="35"/>
  <c r="BK32" i="35"/>
  <c r="BK27" i="35"/>
  <c r="BK48" i="35"/>
  <c r="BK79" i="35"/>
  <c r="BK57" i="35"/>
  <c r="BK62" i="35"/>
  <c r="BJ62" i="35"/>
  <c r="BK82" i="35"/>
  <c r="BK73" i="35"/>
  <c r="BK97" i="35"/>
  <c r="BJ97" i="35"/>
  <c r="BK95" i="35"/>
  <c r="BJ95" i="35"/>
  <c r="BK111" i="35"/>
  <c r="BJ111" i="35"/>
  <c r="BK40" i="35"/>
  <c r="BJ40" i="35"/>
  <c r="BK51" i="35"/>
  <c r="BK7" i="35"/>
  <c r="BK28" i="35"/>
  <c r="BK106" i="35"/>
  <c r="BJ106" i="35"/>
  <c r="BK16" i="35"/>
  <c r="BK41" i="35"/>
  <c r="BK42" i="35"/>
  <c r="BJ42" i="35"/>
  <c r="BK44" i="35"/>
  <c r="BJ44" i="35"/>
  <c r="BK37" i="35"/>
  <c r="BK9" i="35"/>
  <c r="BK80" i="35"/>
  <c r="BK66" i="35"/>
  <c r="BJ66" i="35"/>
  <c r="BJ98" i="35"/>
  <c r="BK98" i="35"/>
  <c r="BJ84" i="35"/>
  <c r="BK84" i="35"/>
  <c r="BK74" i="35"/>
  <c r="BJ100" i="35"/>
  <c r="BK100" i="35"/>
  <c r="BK109" i="35"/>
  <c r="BJ109" i="35"/>
  <c r="BJ105" i="35"/>
  <c r="BK105" i="35"/>
  <c r="BJ18" i="34"/>
  <c r="BJ80" i="34"/>
  <c r="BJ24" i="34"/>
  <c r="BJ53" i="34"/>
  <c r="BJ66" i="34"/>
  <c r="BK82" i="34"/>
  <c r="BK45" i="34"/>
  <c r="BJ60" i="34"/>
  <c r="BJ43" i="34"/>
  <c r="BK72" i="34"/>
  <c r="BJ44" i="34"/>
  <c r="BK48" i="34"/>
  <c r="BJ64" i="34"/>
  <c r="BJ14" i="34"/>
  <c r="BK35" i="34"/>
  <c r="BJ58" i="34"/>
  <c r="BJ79" i="34"/>
  <c r="BJ61" i="34"/>
  <c r="BJ59" i="34"/>
  <c r="BJ23" i="34"/>
  <c r="BJ73" i="34"/>
  <c r="BJ71" i="34"/>
  <c r="BJ20" i="34"/>
  <c r="BJ49" i="34"/>
  <c r="BJ12" i="34"/>
  <c r="BK77" i="34"/>
  <c r="BK75" i="34"/>
  <c r="BK84" i="34"/>
  <c r="BK69" i="34"/>
  <c r="BK9" i="34"/>
  <c r="BJ76" i="34"/>
  <c r="BJ86" i="34"/>
  <c r="BJ56" i="34"/>
  <c r="BK6" i="34"/>
  <c r="BK34" i="34"/>
  <c r="BK32" i="34"/>
  <c r="BJ23" i="33"/>
  <c r="BJ78" i="33"/>
  <c r="BJ56" i="33"/>
  <c r="BJ51" i="33"/>
  <c r="BJ50" i="33"/>
  <c r="BJ48" i="33"/>
  <c r="BK26" i="33"/>
  <c r="BJ28" i="33"/>
  <c r="BJ33" i="33"/>
  <c r="BJ73" i="33"/>
  <c r="BJ7" i="33"/>
  <c r="BJ8" i="33"/>
  <c r="BJ25" i="33"/>
  <c r="BJ5" i="33"/>
  <c r="BJ61" i="33"/>
  <c r="BJ85" i="33"/>
  <c r="BJ10" i="33"/>
  <c r="BJ84" i="33"/>
  <c r="BK14" i="33"/>
  <c r="BK6" i="33"/>
  <c r="BJ31" i="33"/>
  <c r="BJ70" i="33"/>
  <c r="BJ15" i="33"/>
  <c r="BJ16" i="33"/>
  <c r="BJ21" i="33"/>
  <c r="BJ41" i="33"/>
  <c r="BJ27" i="33"/>
  <c r="BJ18" i="33"/>
  <c r="BJ46" i="33"/>
  <c r="BJ44" i="33"/>
  <c r="BK24" i="33"/>
  <c r="BJ62" i="33"/>
  <c r="BK15" i="32"/>
  <c r="BK26" i="32"/>
  <c r="BK20" i="32"/>
  <c r="BK36" i="32"/>
  <c r="BK25" i="31"/>
  <c r="BK30" i="31"/>
  <c r="BK48" i="31"/>
  <c r="BJ103" i="31"/>
  <c r="BK103" i="31"/>
  <c r="BK87" i="31"/>
  <c r="BK35" i="31"/>
  <c r="BK59" i="31"/>
  <c r="BJ100" i="31"/>
  <c r="BK100" i="31"/>
  <c r="BK15" i="31"/>
  <c r="BK7" i="31"/>
  <c r="BK60" i="31"/>
  <c r="BK107" i="31"/>
  <c r="BJ107" i="31"/>
  <c r="BJ98" i="31"/>
  <c r="BK98" i="31"/>
  <c r="BK65" i="31"/>
  <c r="BK109" i="31"/>
  <c r="BJ109" i="31"/>
  <c r="BK76" i="31"/>
  <c r="BK34" i="31"/>
  <c r="BJ95" i="31"/>
  <c r="BK95" i="31"/>
  <c r="BK111" i="31"/>
  <c r="BJ111" i="31"/>
  <c r="BJ104" i="31"/>
  <c r="BK104" i="31"/>
  <c r="BK55" i="31"/>
  <c r="BJ101" i="31"/>
  <c r="BK101" i="31"/>
  <c r="BJ102" i="31"/>
  <c r="BK102" i="31"/>
  <c r="BK6" i="31"/>
  <c r="BK16" i="31"/>
  <c r="BK23" i="31"/>
  <c r="BK33" i="31"/>
  <c r="BK36" i="31"/>
  <c r="BK84" i="31"/>
  <c r="BJ108" i="31"/>
  <c r="BK108" i="31"/>
  <c r="BJ105" i="31"/>
  <c r="BK105" i="31"/>
  <c r="BK45" i="31"/>
  <c r="BK110" i="31"/>
  <c r="BJ110" i="31"/>
  <c r="BK106" i="31"/>
  <c r="BJ106" i="31"/>
  <c r="BK63" i="31"/>
  <c r="BJ97" i="31"/>
  <c r="BK97" i="31"/>
  <c r="BJ99" i="31"/>
  <c r="BK99" i="31"/>
  <c r="BK110" i="30"/>
  <c r="BJ110" i="30"/>
  <c r="BK109" i="30"/>
  <c r="BJ109" i="30"/>
  <c r="BK111" i="30"/>
  <c r="BJ111" i="30"/>
  <c r="BJ98" i="30"/>
  <c r="BK98" i="30"/>
  <c r="BK107" i="30"/>
  <c r="BJ107" i="30"/>
  <c r="BJ102" i="30"/>
  <c r="BK102" i="30"/>
  <c r="BK99" i="30"/>
  <c r="BJ99" i="30"/>
  <c r="BJ104" i="30"/>
  <c r="BK104" i="30"/>
  <c r="BK101" i="30"/>
  <c r="BJ101" i="30"/>
  <c r="BJ105" i="30"/>
  <c r="BK105" i="30"/>
  <c r="BJ100" i="30"/>
  <c r="BK100" i="30"/>
  <c r="BK103" i="30"/>
  <c r="BJ103" i="30"/>
  <c r="BJ106" i="30"/>
  <c r="BK106" i="30"/>
  <c r="BK108" i="30"/>
  <c r="BJ108" i="30"/>
  <c r="BH28" i="29"/>
  <c r="BH12" i="29"/>
  <c r="BH71" i="29"/>
  <c r="BH75" i="29"/>
  <c r="BH7" i="29"/>
  <c r="BH11" i="29"/>
  <c r="BH94" i="29"/>
  <c r="BH8" i="29"/>
  <c r="BH105" i="29"/>
  <c r="BH37" i="29"/>
  <c r="BH81" i="29"/>
  <c r="BH85" i="29"/>
  <c r="BH5" i="29"/>
  <c r="BH27" i="29"/>
  <c r="BH65" i="29"/>
  <c r="BH102" i="29"/>
  <c r="BH92" i="29"/>
  <c r="BH44" i="29"/>
  <c r="BH106" i="29"/>
  <c r="BH72" i="29"/>
  <c r="BH54" i="29"/>
  <c r="BH90" i="29"/>
  <c r="BH64" i="29"/>
  <c r="BH30" i="29"/>
  <c r="BH36" i="29"/>
  <c r="BH50" i="29"/>
  <c r="BH24" i="29"/>
  <c r="BH100" i="29"/>
  <c r="BH91" i="29"/>
  <c r="BH66" i="29"/>
  <c r="BH41" i="29"/>
  <c r="BH111" i="29"/>
  <c r="BH38" i="29"/>
  <c r="BH17" i="29"/>
  <c r="BH76" i="29"/>
  <c r="BH67" i="29"/>
  <c r="BH42" i="29"/>
  <c r="BH55" i="29"/>
  <c r="BH101" i="29"/>
  <c r="BH52" i="29"/>
  <c r="BH51" i="29"/>
  <c r="BH26" i="29"/>
  <c r="BH88" i="29"/>
  <c r="BH47" i="29"/>
  <c r="BH29" i="29"/>
  <c r="BH84" i="29"/>
  <c r="BH20" i="29"/>
  <c r="BH59" i="29"/>
  <c r="BI59" i="29" s="1"/>
  <c r="BH98" i="29"/>
  <c r="BI98" i="29" s="1"/>
  <c r="BH34" i="29"/>
  <c r="BH73" i="29"/>
  <c r="BH9" i="29"/>
  <c r="BH56" i="29"/>
  <c r="BH103" i="29"/>
  <c r="BH39" i="29"/>
  <c r="BH86" i="29"/>
  <c r="BI86" i="29" s="1"/>
  <c r="BH22" i="29"/>
  <c r="BH69" i="29"/>
  <c r="BH48" i="29"/>
  <c r="BH95" i="29"/>
  <c r="BH31" i="29"/>
  <c r="BH78" i="29"/>
  <c r="BH14" i="29"/>
  <c r="BH61" i="29"/>
  <c r="BI61" i="29" s="1"/>
  <c r="BH107" i="29"/>
  <c r="BH82" i="29"/>
  <c r="BH18" i="29"/>
  <c r="BH104" i="29"/>
  <c r="BH40" i="29"/>
  <c r="BH87" i="29"/>
  <c r="BH23" i="29"/>
  <c r="BH70" i="29"/>
  <c r="BI70" i="29" s="1"/>
  <c r="BH6" i="29"/>
  <c r="BH53" i="29"/>
  <c r="BH68" i="29"/>
  <c r="BH43" i="29"/>
  <c r="BH57" i="29"/>
  <c r="BH60" i="29"/>
  <c r="BH99" i="29"/>
  <c r="BH35" i="29"/>
  <c r="BH74" i="29"/>
  <c r="BH10" i="29"/>
  <c r="BH49" i="29"/>
  <c r="BH96" i="29"/>
  <c r="BH32" i="29"/>
  <c r="BH79" i="29"/>
  <c r="BH15" i="29"/>
  <c r="BH62" i="29"/>
  <c r="BH109" i="29"/>
  <c r="BH45" i="29"/>
  <c r="BH83" i="29"/>
  <c r="BH19" i="29"/>
  <c r="BH58" i="29"/>
  <c r="BH97" i="29"/>
  <c r="BH33" i="29"/>
  <c r="BH80" i="29"/>
  <c r="BI80" i="29" s="1"/>
  <c r="BH16" i="29"/>
  <c r="BH63" i="29"/>
  <c r="BH110" i="29"/>
  <c r="BH46" i="29"/>
  <c r="BH93" i="29"/>
  <c r="AQ3" i="29"/>
  <c r="AR4" i="2"/>
  <c r="BK42" i="32" l="1"/>
  <c r="BK45" i="32"/>
  <c r="BK63" i="32"/>
  <c r="BJ30" i="32"/>
  <c r="BJ65" i="32"/>
  <c r="BK96" i="31"/>
  <c r="AQ3" i="2"/>
  <c r="A17" i="27" s="1"/>
  <c r="K2" i="54" s="1"/>
  <c r="AC2" i="54"/>
  <c r="BK48" i="32"/>
  <c r="BI30" i="29"/>
  <c r="BJ30" i="29" s="1"/>
  <c r="BJ2" i="47"/>
  <c r="BK66" i="32"/>
  <c r="BK33" i="32"/>
  <c r="BK90" i="32"/>
  <c r="BK39" i="32"/>
  <c r="BK35" i="32"/>
  <c r="BK21" i="32"/>
  <c r="BJ6" i="32"/>
  <c r="BK28" i="31"/>
  <c r="BI8" i="29"/>
  <c r="BJ8" i="29" s="1"/>
  <c r="BK95" i="32"/>
  <c r="BJ95" i="32"/>
  <c r="BK44" i="32"/>
  <c r="BK97" i="32"/>
  <c r="BJ97" i="32"/>
  <c r="BK50" i="32"/>
  <c r="BK69" i="32"/>
  <c r="BJ98" i="32"/>
  <c r="BK98" i="32"/>
  <c r="BK54" i="32"/>
  <c r="BK91" i="32"/>
  <c r="BJ91" i="32"/>
  <c r="BK83" i="32"/>
  <c r="BK93" i="32"/>
  <c r="BJ93" i="32"/>
  <c r="BI65" i="29"/>
  <c r="BJ65" i="29" s="1"/>
  <c r="BI43" i="29"/>
  <c r="BJ43" i="29" s="1"/>
  <c r="BI63" i="29"/>
  <c r="BJ63" i="29" s="1"/>
  <c r="BI45" i="29"/>
  <c r="BJ45" i="29" s="1"/>
  <c r="BI10" i="29"/>
  <c r="BJ10" i="29" s="1"/>
  <c r="BI53" i="29"/>
  <c r="BJ53" i="29" s="1"/>
  <c r="BI82" i="29"/>
  <c r="BJ82" i="29" s="1"/>
  <c r="BI69" i="29"/>
  <c r="BJ69" i="29" s="1"/>
  <c r="BI34" i="29"/>
  <c r="BJ34" i="29" s="1"/>
  <c r="BI26" i="29"/>
  <c r="BJ26" i="29" s="1"/>
  <c r="BI17" i="29"/>
  <c r="BJ17" i="29" s="1"/>
  <c r="BI50" i="29"/>
  <c r="BJ50" i="29" s="1"/>
  <c r="BI44" i="29"/>
  <c r="BJ44" i="29" s="1"/>
  <c r="BI37" i="29"/>
  <c r="BJ37" i="29" s="1"/>
  <c r="BI12" i="29"/>
  <c r="BJ12" i="29" s="1"/>
  <c r="BI15" i="29"/>
  <c r="BJ15" i="29" s="1"/>
  <c r="BI41" i="29"/>
  <c r="BJ41" i="29" s="1"/>
  <c r="BI16" i="29"/>
  <c r="BJ16" i="29" s="1"/>
  <c r="BI74" i="29"/>
  <c r="BJ74" i="29" s="1"/>
  <c r="BI6" i="29"/>
  <c r="BJ6" i="29" s="1"/>
  <c r="BI51" i="29"/>
  <c r="BJ51" i="29" s="1"/>
  <c r="BI38" i="29"/>
  <c r="BJ38" i="29" s="1"/>
  <c r="BI36" i="29"/>
  <c r="BJ36" i="29" s="1"/>
  <c r="BI92" i="29"/>
  <c r="BJ92" i="29" s="1"/>
  <c r="BI28" i="29"/>
  <c r="BJ28" i="29" s="1"/>
  <c r="BI21" i="29"/>
  <c r="BJ21" i="29" s="1"/>
  <c r="BI39" i="29"/>
  <c r="BJ39" i="29" s="1"/>
  <c r="BI13" i="29"/>
  <c r="BJ13" i="29" s="1"/>
  <c r="BI79" i="29"/>
  <c r="BI60" i="29"/>
  <c r="BJ60" i="29" s="1"/>
  <c r="BI87" i="29"/>
  <c r="BJ87" i="29" s="1"/>
  <c r="BI78" i="29"/>
  <c r="BJ78" i="29" s="1"/>
  <c r="BI84" i="29"/>
  <c r="BJ84" i="29" s="1"/>
  <c r="BI55" i="29"/>
  <c r="BJ55" i="29" s="1"/>
  <c r="BI66" i="29"/>
  <c r="BJ66" i="29" s="1"/>
  <c r="BI90" i="29"/>
  <c r="BJ90" i="29" s="1"/>
  <c r="BI27" i="29"/>
  <c r="BJ27" i="29" s="1"/>
  <c r="BI11" i="29"/>
  <c r="BJ11" i="29" s="1"/>
  <c r="BI33" i="29"/>
  <c r="BJ33" i="29" s="1"/>
  <c r="BI20" i="29"/>
  <c r="BJ20" i="29" s="1"/>
  <c r="BI32" i="29"/>
  <c r="BJ32" i="29" s="1"/>
  <c r="BI40" i="29"/>
  <c r="BJ40" i="29" s="1"/>
  <c r="BI31" i="29"/>
  <c r="BJ31" i="29" s="1"/>
  <c r="BI29" i="29"/>
  <c r="BJ29" i="29" s="1"/>
  <c r="BI42" i="29"/>
  <c r="BJ42" i="29" s="1"/>
  <c r="BI91" i="29"/>
  <c r="BK91" i="29" s="1"/>
  <c r="BI54" i="29"/>
  <c r="BJ54" i="29" s="1"/>
  <c r="BI5" i="29"/>
  <c r="BI7" i="29"/>
  <c r="BJ7" i="29" s="1"/>
  <c r="BI77" i="29"/>
  <c r="BJ77" i="29" s="1"/>
  <c r="BI14" i="29"/>
  <c r="BJ14" i="29" s="1"/>
  <c r="BI46" i="29"/>
  <c r="BJ46" i="29" s="1"/>
  <c r="BI95" i="29"/>
  <c r="BJ95" i="29" s="1"/>
  <c r="BI47" i="29"/>
  <c r="BJ47" i="29" s="1"/>
  <c r="BI67" i="29"/>
  <c r="BJ67" i="29" s="1"/>
  <c r="BI72" i="29"/>
  <c r="BJ72" i="29" s="1"/>
  <c r="BI85" i="29"/>
  <c r="BJ85" i="29" s="1"/>
  <c r="BI75" i="29"/>
  <c r="BJ75" i="29" s="1"/>
  <c r="BI25" i="29"/>
  <c r="BJ25" i="29" s="1"/>
  <c r="BI23" i="29"/>
  <c r="BJ23" i="29" s="1"/>
  <c r="BI19" i="29"/>
  <c r="BJ19" i="29" s="1"/>
  <c r="BI83" i="29"/>
  <c r="BJ83" i="29" s="1"/>
  <c r="BI68" i="29"/>
  <c r="BJ68" i="29" s="1"/>
  <c r="BI18" i="29"/>
  <c r="BJ18" i="29" s="1"/>
  <c r="BI48" i="29"/>
  <c r="BJ48" i="29" s="1"/>
  <c r="BI73" i="29"/>
  <c r="BJ73" i="29" s="1"/>
  <c r="BI88" i="29"/>
  <c r="BJ88" i="29" s="1"/>
  <c r="BI24" i="29"/>
  <c r="BJ24" i="29" s="1"/>
  <c r="BI81" i="29"/>
  <c r="BJ81" i="29" s="1"/>
  <c r="BI71" i="29"/>
  <c r="BJ71" i="29" s="1"/>
  <c r="BI89" i="29"/>
  <c r="BJ89" i="29" s="1"/>
  <c r="BJ57" i="32"/>
  <c r="BK43" i="32"/>
  <c r="BK32" i="32"/>
  <c r="BK51" i="32"/>
  <c r="BK29" i="32"/>
  <c r="BK73" i="32"/>
  <c r="BK34" i="32"/>
  <c r="BK9" i="32"/>
  <c r="BK49" i="32"/>
  <c r="BK22" i="32"/>
  <c r="BJ86" i="32"/>
  <c r="BJ40" i="32"/>
  <c r="BJ12" i="32"/>
  <c r="BJ37" i="32"/>
  <c r="BJ76" i="32"/>
  <c r="BG64" i="30"/>
  <c r="BG4" i="29"/>
  <c r="BK13" i="32"/>
  <c r="BK80" i="32"/>
  <c r="BK31" i="32"/>
  <c r="BK16" i="32"/>
  <c r="BJ54" i="31"/>
  <c r="BJ68" i="32"/>
  <c r="BJ47" i="32"/>
  <c r="BK88" i="31"/>
  <c r="BK41" i="31"/>
  <c r="BJ14" i="32"/>
  <c r="BJ75" i="32"/>
  <c r="BJ62" i="32"/>
  <c r="BJ46" i="32"/>
  <c r="BJ61" i="32"/>
  <c r="BJ87" i="32"/>
  <c r="BJ24" i="32"/>
  <c r="BJ70" i="32"/>
  <c r="BJ41" i="32"/>
  <c r="BJ8" i="32"/>
  <c r="BJ72" i="32"/>
  <c r="BJ85" i="32"/>
  <c r="BK38" i="32"/>
  <c r="BK56" i="32"/>
  <c r="BK59" i="32"/>
  <c r="BJ59" i="32"/>
  <c r="BK55" i="32"/>
  <c r="BJ55" i="32"/>
  <c r="BJ53" i="32"/>
  <c r="BK53" i="32"/>
  <c r="BJ5" i="32"/>
  <c r="BK5" i="32"/>
  <c r="BJ78" i="32"/>
  <c r="BK78" i="32"/>
  <c r="BJ82" i="32"/>
  <c r="BK82" i="32"/>
  <c r="BJ88" i="32"/>
  <c r="BK88" i="32"/>
  <c r="BJ60" i="32"/>
  <c r="BK60" i="32"/>
  <c r="BK18" i="32"/>
  <c r="BJ18" i="32"/>
  <c r="BJ7" i="32"/>
  <c r="BJ28" i="32"/>
  <c r="BK84" i="32"/>
  <c r="BK17" i="32"/>
  <c r="BJ17" i="32"/>
  <c r="BK77" i="32"/>
  <c r="BJ77" i="32"/>
  <c r="BK52" i="32"/>
  <c r="BJ52" i="32"/>
  <c r="BJ27" i="32"/>
  <c r="BK27" i="32"/>
  <c r="BJ10" i="32"/>
  <c r="BK23" i="32"/>
  <c r="BJ23" i="32"/>
  <c r="BJ19" i="32"/>
  <c r="BK19" i="32"/>
  <c r="BJ58" i="32"/>
  <c r="BK58" i="32"/>
  <c r="BJ81" i="32"/>
  <c r="BK67" i="32"/>
  <c r="BJ11" i="32"/>
  <c r="BK11" i="32"/>
  <c r="BK93" i="31"/>
  <c r="BK91" i="31"/>
  <c r="BI96" i="29"/>
  <c r="BJ96" i="29" s="1"/>
  <c r="BK104" i="29"/>
  <c r="BI104" i="29"/>
  <c r="BJ104" i="29" s="1"/>
  <c r="BK100" i="29"/>
  <c r="BI100" i="29"/>
  <c r="BJ100" i="29" s="1"/>
  <c r="BK110" i="29"/>
  <c r="BI110" i="29"/>
  <c r="BJ110" i="29" s="1"/>
  <c r="BK106" i="29"/>
  <c r="BI106" i="29"/>
  <c r="BJ106" i="29" s="1"/>
  <c r="BI76" i="29"/>
  <c r="BJ76" i="29" s="1"/>
  <c r="BI9" i="29"/>
  <c r="BJ9" i="29" s="1"/>
  <c r="BI58" i="29"/>
  <c r="BJ58" i="29" s="1"/>
  <c r="BI56" i="29"/>
  <c r="BJ56" i="29" s="1"/>
  <c r="BK109" i="29"/>
  <c r="BI109" i="29"/>
  <c r="BJ109" i="29" s="1"/>
  <c r="BK107" i="29"/>
  <c r="BI107" i="29"/>
  <c r="BJ107" i="29" s="1"/>
  <c r="BK105" i="29"/>
  <c r="BI105" i="29"/>
  <c r="BJ105" i="29" s="1"/>
  <c r="BI93" i="29"/>
  <c r="BJ93" i="29" s="1"/>
  <c r="BJ86" i="29"/>
  <c r="BJ59" i="29"/>
  <c r="BK111" i="29"/>
  <c r="BI111" i="29"/>
  <c r="BJ111" i="29" s="1"/>
  <c r="BK102" i="29"/>
  <c r="BI102" i="29"/>
  <c r="BJ102" i="29" s="1"/>
  <c r="BI52" i="29"/>
  <c r="BJ52" i="29" s="1"/>
  <c r="BI62" i="29"/>
  <c r="BJ62" i="29" s="1"/>
  <c r="BK101" i="29"/>
  <c r="BI101" i="29"/>
  <c r="BJ101" i="29" s="1"/>
  <c r="BI94" i="29"/>
  <c r="BJ94" i="29" s="1"/>
  <c r="BK108" i="29"/>
  <c r="BI108" i="29"/>
  <c r="BJ108" i="29" s="1"/>
  <c r="BI57" i="29"/>
  <c r="BJ57" i="29" s="1"/>
  <c r="BK99" i="29"/>
  <c r="BI99" i="29"/>
  <c r="BJ99" i="29" s="1"/>
  <c r="BI97" i="29"/>
  <c r="BJ97" i="29" s="1"/>
  <c r="BK103" i="29"/>
  <c r="BI103" i="29"/>
  <c r="BJ103" i="29" s="1"/>
  <c r="BI35" i="29"/>
  <c r="BJ35" i="29" s="1"/>
  <c r="BI22" i="29"/>
  <c r="BJ22" i="29" s="1"/>
  <c r="BI49" i="29"/>
  <c r="BJ49" i="29" s="1"/>
  <c r="BI64" i="29"/>
  <c r="BJ64" i="29" s="1"/>
  <c r="BK20" i="31"/>
  <c r="BK72" i="31"/>
  <c r="BK42" i="31"/>
  <c r="BK46" i="31"/>
  <c r="BK51" i="31"/>
  <c r="BK94" i="31"/>
  <c r="BK90" i="31"/>
  <c r="BK73" i="31"/>
  <c r="BK92" i="31"/>
  <c r="BK75" i="31"/>
  <c r="BK56" i="31"/>
  <c r="BK89" i="31"/>
  <c r="BG32" i="30"/>
  <c r="BG46" i="30"/>
  <c r="BG94" i="30"/>
  <c r="BG13" i="30"/>
  <c r="BG57" i="30"/>
  <c r="BG44" i="30"/>
  <c r="BG78" i="30"/>
  <c r="BG67" i="30"/>
  <c r="BG89" i="30"/>
  <c r="BG49" i="30"/>
  <c r="BG105" i="30"/>
  <c r="BG48" i="30"/>
  <c r="BG40" i="30"/>
  <c r="BG52" i="30"/>
  <c r="BG29" i="30"/>
  <c r="BG35" i="30"/>
  <c r="BG74" i="30"/>
  <c r="BG42" i="30"/>
  <c r="BG25" i="30"/>
  <c r="BG16" i="30"/>
  <c r="BG97" i="30"/>
  <c r="BG8" i="30"/>
  <c r="BG109" i="30"/>
  <c r="BG72" i="30"/>
  <c r="BG27" i="30"/>
  <c r="BG95" i="30"/>
  <c r="BG60" i="30"/>
  <c r="BG76" i="30"/>
  <c r="BG15" i="30"/>
  <c r="BG87" i="30"/>
  <c r="BG71" i="30"/>
  <c r="BG43" i="30"/>
  <c r="BG33" i="30"/>
  <c r="BG93" i="30"/>
  <c r="BG41" i="30"/>
  <c r="BG107" i="30"/>
  <c r="BG85" i="30"/>
  <c r="BG30" i="30"/>
  <c r="BG108" i="30"/>
  <c r="BG77" i="30"/>
  <c r="BG80" i="30"/>
  <c r="BG37" i="30"/>
  <c r="BG104" i="30"/>
  <c r="BG62" i="30"/>
  <c r="BG18" i="30"/>
  <c r="BG6" i="30"/>
  <c r="BG110" i="30"/>
  <c r="BG53" i="30"/>
  <c r="BG10" i="30"/>
  <c r="BG69" i="30"/>
  <c r="BG23" i="30"/>
  <c r="BG98" i="30"/>
  <c r="BG7" i="30"/>
  <c r="BG83" i="30"/>
  <c r="BG79" i="30"/>
  <c r="BG54" i="30"/>
  <c r="BG26" i="30"/>
  <c r="BG66" i="30"/>
  <c r="BG82" i="30"/>
  <c r="BG38" i="30"/>
  <c r="BG106" i="30"/>
  <c r="BG58" i="30"/>
  <c r="BG28" i="30"/>
  <c r="BG91" i="30"/>
  <c r="BG55" i="30"/>
  <c r="BG21" i="30"/>
  <c r="BG5" i="30"/>
  <c r="BG36" i="30"/>
  <c r="BG103" i="30"/>
  <c r="BG75" i="30"/>
  <c r="BG51" i="30"/>
  <c r="BG20" i="30"/>
  <c r="BG92" i="30"/>
  <c r="BG65" i="30"/>
  <c r="BG45" i="30"/>
  <c r="BG50" i="30"/>
  <c r="BG81" i="30"/>
  <c r="BG31" i="30"/>
  <c r="BG99" i="30"/>
  <c r="BG59" i="30"/>
  <c r="BG11" i="30"/>
  <c r="BG19" i="30"/>
  <c r="BG84" i="30"/>
  <c r="BG100" i="30"/>
  <c r="BG61" i="30"/>
  <c r="BG34" i="30"/>
  <c r="BG88" i="30"/>
  <c r="BG96" i="30"/>
  <c r="BG56" i="30"/>
  <c r="BG39" i="30"/>
  <c r="BG68" i="30"/>
  <c r="BG24" i="30"/>
  <c r="BG111" i="30"/>
  <c r="BG73" i="30"/>
  <c r="BG14" i="30"/>
  <c r="BG102" i="30"/>
  <c r="BG70" i="30"/>
  <c r="BG86" i="30"/>
  <c r="BG12" i="30"/>
  <c r="BG90" i="30"/>
  <c r="BG17" i="30"/>
  <c r="BG63" i="30"/>
  <c r="BG9" i="30"/>
  <c r="BG101" i="30"/>
  <c r="BG47" i="30"/>
  <c r="BG22" i="30"/>
  <c r="BJ55" i="31"/>
  <c r="BJ70" i="31"/>
  <c r="BJ34" i="31"/>
  <c r="BJ22" i="31"/>
  <c r="BJ24" i="31"/>
  <c r="BJ65" i="31"/>
  <c r="BJ7" i="31"/>
  <c r="BJ9" i="31"/>
  <c r="BJ30" i="31"/>
  <c r="BK4" i="33"/>
  <c r="BJ38" i="35"/>
  <c r="BJ29" i="35"/>
  <c r="BJ83" i="35"/>
  <c r="BJ32" i="35"/>
  <c r="BJ7" i="35"/>
  <c r="BJ57" i="35"/>
  <c r="BJ51" i="35"/>
  <c r="BG4" i="37"/>
  <c r="BK4" i="37"/>
  <c r="BJ75" i="37"/>
  <c r="BJ64" i="38"/>
  <c r="BJ51" i="37"/>
  <c r="BG4" i="38"/>
  <c r="BJ13" i="37"/>
  <c r="BJ10" i="37"/>
  <c r="BJ80" i="37"/>
  <c r="BJ67" i="38"/>
  <c r="BJ25" i="38"/>
  <c r="BJ39" i="38"/>
  <c r="BJ24" i="38"/>
  <c r="BJ45" i="38"/>
  <c r="BJ62" i="38"/>
  <c r="BJ22" i="38"/>
  <c r="BJ59" i="38"/>
  <c r="BJ72" i="38"/>
  <c r="BJ60" i="40"/>
  <c r="BJ14" i="40"/>
  <c r="BJ79" i="40"/>
  <c r="BJ30" i="40"/>
  <c r="BJ75" i="40"/>
  <c r="BJ41" i="42"/>
  <c r="BJ5" i="42"/>
  <c r="BJ72" i="42"/>
  <c r="BJ42" i="42"/>
  <c r="BJ84" i="42"/>
  <c r="BJ24" i="42"/>
  <c r="BJ23" i="42"/>
  <c r="BJ28" i="42"/>
  <c r="BJ11" i="42"/>
  <c r="BJ11" i="43"/>
  <c r="BJ37" i="43"/>
  <c r="BJ19" i="43"/>
  <c r="BJ58" i="43"/>
  <c r="BJ82" i="43"/>
  <c r="BJ78" i="43"/>
  <c r="BJ17" i="43"/>
  <c r="BK75" i="43"/>
  <c r="BK49" i="43"/>
  <c r="BK67" i="43"/>
  <c r="BJ24" i="43"/>
  <c r="BJ47" i="46"/>
  <c r="BJ22" i="46"/>
  <c r="BJ12" i="46"/>
  <c r="BJ57" i="46"/>
  <c r="BJ25" i="46"/>
  <c r="BK9" i="46"/>
  <c r="BK19" i="46"/>
  <c r="BK44" i="46"/>
  <c r="BK43" i="46"/>
  <c r="BJ24" i="46"/>
  <c r="BJ31" i="46"/>
  <c r="BK20" i="46"/>
  <c r="BK68" i="46"/>
  <c r="BK53" i="46"/>
  <c r="BK48" i="46"/>
  <c r="BK55" i="46"/>
  <c r="BJ66" i="46"/>
  <c r="BJ80" i="51"/>
  <c r="BJ82" i="51"/>
  <c r="BJ73" i="51"/>
  <c r="BJ62" i="51"/>
  <c r="BJ31" i="51"/>
  <c r="BK53" i="51"/>
  <c r="BJ51" i="51"/>
  <c r="BK64" i="51"/>
  <c r="BJ85" i="51"/>
  <c r="BJ60" i="51"/>
  <c r="BJ47" i="51"/>
  <c r="BJ45" i="52"/>
  <c r="BK28" i="51"/>
  <c r="BK26" i="51"/>
  <c r="BJ44" i="51"/>
  <c r="BJ77" i="51"/>
  <c r="BK12" i="51"/>
  <c r="BJ34" i="51"/>
  <c r="BJ5" i="51"/>
  <c r="BJ69" i="52"/>
  <c r="BJ6" i="52"/>
  <c r="BK70" i="52"/>
  <c r="BJ47" i="52"/>
  <c r="BK50" i="52"/>
  <c r="BJ61" i="52"/>
  <c r="BJ15" i="52"/>
  <c r="BJ42" i="52"/>
  <c r="BJ35" i="52"/>
  <c r="BJ86" i="52"/>
  <c r="BJ22" i="52"/>
  <c r="BK34" i="52"/>
  <c r="BJ12" i="52"/>
  <c r="BK57" i="52"/>
  <c r="BK71" i="52"/>
  <c r="BK51" i="52"/>
  <c r="BJ46" i="52"/>
  <c r="BJ62" i="52"/>
  <c r="BJ60" i="52"/>
  <c r="BJ37" i="52"/>
  <c r="BJ33" i="52"/>
  <c r="BK56" i="52"/>
  <c r="BJ43" i="52"/>
  <c r="BJ52" i="52"/>
  <c r="BJ13" i="52"/>
  <c r="BJ63" i="52"/>
  <c r="BJ65" i="52"/>
  <c r="BK81" i="52"/>
  <c r="BJ38" i="52"/>
  <c r="BJ83" i="52"/>
  <c r="BJ14" i="52"/>
  <c r="BK5" i="52"/>
  <c r="BJ27" i="52"/>
  <c r="BK44" i="52"/>
  <c r="BJ16" i="52"/>
  <c r="BJ80" i="52"/>
  <c r="BJ76" i="52"/>
  <c r="BJ58" i="52"/>
  <c r="BK30" i="52"/>
  <c r="BJ25" i="52"/>
  <c r="BK39" i="52"/>
  <c r="BK9" i="52"/>
  <c r="BJ87" i="51"/>
  <c r="BJ9" i="51"/>
  <c r="BJ81" i="51"/>
  <c r="BK61" i="51"/>
  <c r="BJ37" i="51"/>
  <c r="BJ24" i="51"/>
  <c r="BK76" i="51"/>
  <c r="BJ54" i="51"/>
  <c r="BJ8" i="51"/>
  <c r="BK66" i="51"/>
  <c r="BJ27" i="51"/>
  <c r="BK84" i="51"/>
  <c r="BJ22" i="51"/>
  <c r="BJ42" i="51"/>
  <c r="BJ72" i="51"/>
  <c r="BJ18" i="51"/>
  <c r="BK56" i="51"/>
  <c r="BJ33" i="51"/>
  <c r="BK7" i="51"/>
  <c r="BJ40" i="51"/>
  <c r="BJ6" i="51"/>
  <c r="BJ30" i="51"/>
  <c r="BK21" i="51"/>
  <c r="BK4" i="50"/>
  <c r="BJ4" i="50"/>
  <c r="BJ2" i="50" s="1"/>
  <c r="BK4" i="49"/>
  <c r="BJ4" i="48"/>
  <c r="BJ2" i="48" s="1"/>
  <c r="BK4" i="48"/>
  <c r="BJ10" i="46"/>
  <c r="BK32" i="46"/>
  <c r="BJ46" i="46"/>
  <c r="BK54" i="46"/>
  <c r="BJ7" i="46"/>
  <c r="BK13" i="46"/>
  <c r="BK14" i="46"/>
  <c r="BJ52" i="46"/>
  <c r="BK16" i="46"/>
  <c r="BJ21" i="46"/>
  <c r="BK40" i="46"/>
  <c r="BK30" i="46"/>
  <c r="BK28" i="46"/>
  <c r="BJ72" i="46"/>
  <c r="BK74" i="46"/>
  <c r="BJ33" i="46"/>
  <c r="BJ27" i="46"/>
  <c r="BJ59" i="46"/>
  <c r="BJ6" i="46"/>
  <c r="BK71" i="46"/>
  <c r="BJ11" i="46"/>
  <c r="BJ61" i="46"/>
  <c r="BK15" i="46"/>
  <c r="BJ29" i="46"/>
  <c r="BK42" i="46"/>
  <c r="BJ65" i="46"/>
  <c r="BK85" i="46"/>
  <c r="BJ4" i="45"/>
  <c r="BJ2" i="45" s="1"/>
  <c r="BK4" i="44"/>
  <c r="BJ9" i="43"/>
  <c r="BJ35" i="43"/>
  <c r="BJ76" i="43"/>
  <c r="BJ50" i="43"/>
  <c r="BJ28" i="43"/>
  <c r="BK85" i="43"/>
  <c r="BJ77" i="43"/>
  <c r="BK53" i="43"/>
  <c r="BJ7" i="43"/>
  <c r="BJ81" i="43"/>
  <c r="BK15" i="43"/>
  <c r="BJ36" i="43"/>
  <c r="BJ8" i="43"/>
  <c r="BJ46" i="43"/>
  <c r="BK27" i="43"/>
  <c r="BJ68" i="43"/>
  <c r="BJ54" i="43"/>
  <c r="BJ25" i="43"/>
  <c r="BK57" i="43"/>
  <c r="BJ69" i="43"/>
  <c r="BK61" i="43"/>
  <c r="BK12" i="43"/>
  <c r="BJ72" i="43"/>
  <c r="BK57" i="42"/>
  <c r="BJ13" i="42"/>
  <c r="BJ48" i="42"/>
  <c r="BJ38" i="42"/>
  <c r="BJ8" i="42"/>
  <c r="BK53" i="42"/>
  <c r="BK31" i="42"/>
  <c r="BK76" i="42"/>
  <c r="BK69" i="42"/>
  <c r="BK83" i="42"/>
  <c r="BJ36" i="42"/>
  <c r="BK26" i="42"/>
  <c r="BJ63" i="42"/>
  <c r="BK47" i="42"/>
  <c r="BK78" i="42"/>
  <c r="BK33" i="42"/>
  <c r="BK49" i="42"/>
  <c r="BK65" i="42"/>
  <c r="BJ21" i="42"/>
  <c r="BJ40" i="42"/>
  <c r="BK9" i="42"/>
  <c r="BJ74" i="42"/>
  <c r="BK86" i="42"/>
  <c r="BJ18" i="42"/>
  <c r="BK4" i="41"/>
  <c r="BK2" i="41" s="1"/>
  <c r="BC3" i="41" s="1"/>
  <c r="H2" i="41" s="1"/>
  <c r="BJ86" i="40"/>
  <c r="BJ54" i="40"/>
  <c r="BJ25" i="40"/>
  <c r="BK12" i="40"/>
  <c r="BJ10" i="40"/>
  <c r="BJ31" i="40"/>
  <c r="BK68" i="40"/>
  <c r="BJ46" i="40"/>
  <c r="BJ38" i="40"/>
  <c r="BK5" i="40"/>
  <c r="BJ20" i="40"/>
  <c r="BJ9" i="40"/>
  <c r="BJ78" i="40"/>
  <c r="BK26" i="40"/>
  <c r="BJ42" i="40"/>
  <c r="BK17" i="40"/>
  <c r="BJ33" i="40"/>
  <c r="BK32" i="40"/>
  <c r="BJ82" i="40"/>
  <c r="BJ21" i="40"/>
  <c r="BJ8" i="40"/>
  <c r="BK77" i="40"/>
  <c r="BK41" i="40"/>
  <c r="BK48" i="40"/>
  <c r="BK74" i="40"/>
  <c r="BJ85" i="40"/>
  <c r="BJ63" i="40"/>
  <c r="BJ61" i="40"/>
  <c r="BJ29" i="40"/>
  <c r="BK43" i="40"/>
  <c r="BJ58" i="40"/>
  <c r="BJ47" i="40"/>
  <c r="BJ7" i="40"/>
  <c r="BJ73" i="40"/>
  <c r="BK45" i="40"/>
  <c r="BK4" i="39"/>
  <c r="BJ4" i="39"/>
  <c r="BJ2" i="39" s="1"/>
  <c r="BJ48" i="38"/>
  <c r="BJ13" i="38"/>
  <c r="BJ60" i="38"/>
  <c r="BK5" i="38"/>
  <c r="BJ12" i="38"/>
  <c r="BJ34" i="38"/>
  <c r="BJ68" i="38"/>
  <c r="BJ27" i="38"/>
  <c r="BK71" i="38"/>
  <c r="BJ65" i="38"/>
  <c r="BK73" i="38"/>
  <c r="BJ19" i="38"/>
  <c r="BK23" i="38"/>
  <c r="BK49" i="38"/>
  <c r="BJ37" i="38"/>
  <c r="BJ20" i="38"/>
  <c r="BJ14" i="38"/>
  <c r="BJ66" i="38"/>
  <c r="BK42" i="38"/>
  <c r="BJ35" i="38"/>
  <c r="BJ63" i="38"/>
  <c r="BJ69" i="38"/>
  <c r="BJ4" i="36"/>
  <c r="BJ2" i="36" s="1"/>
  <c r="BK4" i="36"/>
  <c r="BJ73" i="35"/>
  <c r="BJ37" i="35"/>
  <c r="BK67" i="35"/>
  <c r="BJ74" i="35"/>
  <c r="BJ18" i="35"/>
  <c r="BJ71" i="35"/>
  <c r="BK39" i="35"/>
  <c r="BJ6" i="35"/>
  <c r="BJ59" i="35"/>
  <c r="BJ19" i="35"/>
  <c r="BJ9" i="35"/>
  <c r="BJ79" i="35"/>
  <c r="BK8" i="35"/>
  <c r="BJ20" i="35"/>
  <c r="BJ49" i="35"/>
  <c r="BJ75" i="35"/>
  <c r="BK52" i="35"/>
  <c r="BJ36" i="35"/>
  <c r="BJ16" i="35"/>
  <c r="BJ5" i="35"/>
  <c r="BK30" i="35"/>
  <c r="BK76" i="35"/>
  <c r="BK4" i="34"/>
  <c r="BJ4" i="34"/>
  <c r="BJ2" i="34" s="1"/>
  <c r="BJ15" i="31"/>
  <c r="BJ74" i="31"/>
  <c r="BJ83" i="31"/>
  <c r="BJ60" i="31"/>
  <c r="BK11" i="31"/>
  <c r="BK14" i="31"/>
  <c r="BJ85" i="31"/>
  <c r="BK31" i="31"/>
  <c r="BJ87" i="31"/>
  <c r="BJ12" i="31"/>
  <c r="BJ45" i="31"/>
  <c r="BJ62" i="31"/>
  <c r="BK81" i="31"/>
  <c r="BJ5" i="31"/>
  <c r="BJ6" i="31"/>
  <c r="BJ76" i="31"/>
  <c r="BK58" i="31"/>
  <c r="BK37" i="31"/>
  <c r="BJ36" i="31"/>
  <c r="BK82" i="31"/>
  <c r="BJ10" i="31"/>
  <c r="BK19" i="31"/>
  <c r="BK53" i="31"/>
  <c r="BK66" i="31"/>
  <c r="BJ52" i="31"/>
  <c r="BJ63" i="31"/>
  <c r="BK44" i="31"/>
  <c r="BK17" i="31"/>
  <c r="BJ26" i="31"/>
  <c r="BJ49" i="31"/>
  <c r="BJ49" i="52"/>
  <c r="BJ10" i="52"/>
  <c r="BJ21" i="52"/>
  <c r="BJ79" i="52"/>
  <c r="BJ85" i="52"/>
  <c r="BJ66" i="52"/>
  <c r="BJ78" i="52"/>
  <c r="BJ31" i="52"/>
  <c r="BJ87" i="52"/>
  <c r="BJ68" i="52"/>
  <c r="BJ29" i="52"/>
  <c r="BJ48" i="52"/>
  <c r="BK36" i="52"/>
  <c r="BJ24" i="52"/>
  <c r="BJ28" i="52"/>
  <c r="BJ7" i="52"/>
  <c r="BJ64" i="52"/>
  <c r="BJ23" i="52"/>
  <c r="BJ73" i="52"/>
  <c r="BJ55" i="52"/>
  <c r="BJ8" i="52"/>
  <c r="BJ53" i="52"/>
  <c r="BJ67" i="52"/>
  <c r="BJ84" i="52"/>
  <c r="BJ74" i="52"/>
  <c r="BJ18" i="52"/>
  <c r="BJ82" i="52"/>
  <c r="BJ72" i="52"/>
  <c r="BJ54" i="52"/>
  <c r="BJ17" i="52"/>
  <c r="BK78" i="51"/>
  <c r="BK50" i="51"/>
  <c r="BK20" i="51"/>
  <c r="BK58" i="51"/>
  <c r="BK86" i="51"/>
  <c r="BJ83" i="51"/>
  <c r="BK52" i="51"/>
  <c r="BJ79" i="51"/>
  <c r="BJ17" i="51"/>
  <c r="BJ65" i="51"/>
  <c r="BJ63" i="51"/>
  <c r="BJ49" i="51"/>
  <c r="BJ16" i="51"/>
  <c r="BJ36" i="51"/>
  <c r="BJ67" i="51"/>
  <c r="BJ41" i="51"/>
  <c r="BJ39" i="51"/>
  <c r="BJ14" i="51"/>
  <c r="BJ75" i="51"/>
  <c r="BJ48" i="51"/>
  <c r="BJ38" i="51"/>
  <c r="BJ69" i="51"/>
  <c r="BJ43" i="51"/>
  <c r="BJ15" i="51"/>
  <c r="BK74" i="51"/>
  <c r="BJ71" i="51"/>
  <c r="BK68" i="51"/>
  <c r="BJ45" i="51"/>
  <c r="BJ23" i="51"/>
  <c r="BJ46" i="51"/>
  <c r="BJ29" i="51"/>
  <c r="BK11" i="51"/>
  <c r="BK59" i="51"/>
  <c r="BJ32" i="51"/>
  <c r="BJ19" i="51"/>
  <c r="BJ25" i="51"/>
  <c r="BJ4" i="49"/>
  <c r="BJ2" i="49" s="1"/>
  <c r="BJ79" i="46"/>
  <c r="BJ64" i="46"/>
  <c r="BK75" i="46"/>
  <c r="BJ73" i="46"/>
  <c r="BK70" i="46"/>
  <c r="BJ41" i="46"/>
  <c r="BJ38" i="46"/>
  <c r="BJ63" i="46"/>
  <c r="BK26" i="46"/>
  <c r="BK78" i="46"/>
  <c r="BK37" i="46"/>
  <c r="BK76" i="46"/>
  <c r="BJ67" i="46"/>
  <c r="BJ77" i="46"/>
  <c r="BK23" i="46"/>
  <c r="BJ5" i="46"/>
  <c r="BJ87" i="46"/>
  <c r="BJ34" i="46"/>
  <c r="BJ49" i="46"/>
  <c r="BK80" i="46"/>
  <c r="BK35" i="46"/>
  <c r="BK39" i="46"/>
  <c r="BK86" i="46"/>
  <c r="BJ8" i="46"/>
  <c r="BJ60" i="46"/>
  <c r="BJ50" i="46"/>
  <c r="BK82" i="46"/>
  <c r="BJ69" i="46"/>
  <c r="BJ36" i="46"/>
  <c r="BK4" i="45"/>
  <c r="BJ4" i="44"/>
  <c r="BJ2" i="44" s="1"/>
  <c r="BK42" i="43"/>
  <c r="BK14" i="43"/>
  <c r="BJ5" i="43"/>
  <c r="BK40" i="43"/>
  <c r="BJ26" i="43"/>
  <c r="BK41" i="43"/>
  <c r="BK38" i="43"/>
  <c r="BJ51" i="43"/>
  <c r="BK23" i="43"/>
  <c r="BJ33" i="43"/>
  <c r="BK47" i="43"/>
  <c r="BJ44" i="43"/>
  <c r="BJ64" i="43"/>
  <c r="BJ32" i="43"/>
  <c r="BJ43" i="43"/>
  <c r="BJ70" i="43"/>
  <c r="BJ30" i="43"/>
  <c r="BK52" i="43"/>
  <c r="BJ10" i="43"/>
  <c r="BK34" i="43"/>
  <c r="BJ74" i="43"/>
  <c r="BJ87" i="43"/>
  <c r="BJ79" i="43"/>
  <c r="BJ84" i="43"/>
  <c r="BJ29" i="43"/>
  <c r="BJ20" i="43"/>
  <c r="BK21" i="43"/>
  <c r="BJ80" i="43"/>
  <c r="BK71" i="43"/>
  <c r="BK73" i="43"/>
  <c r="BJ18" i="43"/>
  <c r="BJ55" i="43"/>
  <c r="BJ63" i="43"/>
  <c r="BJ56" i="43"/>
  <c r="BJ65" i="43"/>
  <c r="BJ59" i="43"/>
  <c r="BJ30" i="42"/>
  <c r="BJ10" i="42"/>
  <c r="BJ54" i="42"/>
  <c r="BJ22" i="42"/>
  <c r="BK56" i="42"/>
  <c r="BK71" i="42"/>
  <c r="BJ80" i="42"/>
  <c r="BJ15" i="42"/>
  <c r="BJ59" i="42"/>
  <c r="BK62" i="42"/>
  <c r="BJ19" i="42"/>
  <c r="BJ46" i="42"/>
  <c r="BK58" i="42"/>
  <c r="BJ64" i="42"/>
  <c r="BJ66" i="42"/>
  <c r="BK6" i="42"/>
  <c r="BJ50" i="42"/>
  <c r="BK44" i="42"/>
  <c r="BJ34" i="42"/>
  <c r="BJ7" i="42"/>
  <c r="BJ25" i="42"/>
  <c r="BJ29" i="42"/>
  <c r="BK14" i="42"/>
  <c r="BK27" i="42"/>
  <c r="BJ77" i="42"/>
  <c r="BJ73" i="42"/>
  <c r="BK75" i="42"/>
  <c r="BJ35" i="42"/>
  <c r="BK70" i="42"/>
  <c r="BJ60" i="42"/>
  <c r="BJ43" i="42"/>
  <c r="BJ4" i="41"/>
  <c r="BJ2" i="41" s="1"/>
  <c r="BJ72" i="40"/>
  <c r="BK76" i="40"/>
  <c r="BJ39" i="40"/>
  <c r="BJ18" i="40"/>
  <c r="BJ52" i="40"/>
  <c r="BK62" i="40"/>
  <c r="BJ34" i="40"/>
  <c r="BJ87" i="40"/>
  <c r="BJ13" i="40"/>
  <c r="BJ15" i="40"/>
  <c r="BJ64" i="40"/>
  <c r="BJ57" i="40"/>
  <c r="BJ51" i="40"/>
  <c r="BJ69" i="40"/>
  <c r="BK35" i="40"/>
  <c r="BJ70" i="40"/>
  <c r="BJ81" i="40"/>
  <c r="BJ50" i="40"/>
  <c r="BJ56" i="40"/>
  <c r="BJ19" i="40"/>
  <c r="BJ16" i="40"/>
  <c r="BJ22" i="40"/>
  <c r="BJ11" i="40"/>
  <c r="BJ84" i="40"/>
  <c r="BJ55" i="40"/>
  <c r="BJ24" i="40"/>
  <c r="BJ28" i="40"/>
  <c r="BJ49" i="40"/>
  <c r="BK80" i="40"/>
  <c r="BJ67" i="40"/>
  <c r="BJ36" i="40"/>
  <c r="BJ40" i="38"/>
  <c r="BJ32" i="38"/>
  <c r="BJ41" i="38"/>
  <c r="BJ33" i="38"/>
  <c r="BK43" i="38"/>
  <c r="BK76" i="38"/>
  <c r="BK31" i="38"/>
  <c r="BJ78" i="38"/>
  <c r="BK74" i="38"/>
  <c r="BJ61" i="38"/>
  <c r="BJ9" i="38"/>
  <c r="BJ87" i="38"/>
  <c r="BJ29" i="38"/>
  <c r="BJ11" i="38"/>
  <c r="BJ86" i="38"/>
  <c r="BJ30" i="38"/>
  <c r="BJ7" i="38"/>
  <c r="BK54" i="38"/>
  <c r="BJ17" i="38"/>
  <c r="BK26" i="38"/>
  <c r="BJ84" i="38"/>
  <c r="BJ70" i="38"/>
  <c r="BJ81" i="38"/>
  <c r="BK28" i="38"/>
  <c r="BJ77" i="38"/>
  <c r="BJ85" i="38"/>
  <c r="BJ18" i="38"/>
  <c r="BJ15" i="38"/>
  <c r="BJ55" i="38"/>
  <c r="BJ21" i="38"/>
  <c r="BJ48" i="35"/>
  <c r="BK50" i="35"/>
  <c r="BJ69" i="35"/>
  <c r="BK34" i="35"/>
  <c r="BJ14" i="35"/>
  <c r="BK58" i="35"/>
  <c r="BJ63" i="35"/>
  <c r="BK60" i="35"/>
  <c r="BK81" i="35"/>
  <c r="BK17" i="35"/>
  <c r="BK72" i="35"/>
  <c r="BK70" i="35"/>
  <c r="BJ41" i="35"/>
  <c r="BJ27" i="35"/>
  <c r="BJ46" i="35"/>
  <c r="BJ61" i="35"/>
  <c r="BJ55" i="35"/>
  <c r="BJ35" i="35"/>
  <c r="BJ15" i="35"/>
  <c r="BJ80" i="35"/>
  <c r="BJ28" i="35"/>
  <c r="BJ82" i="35"/>
  <c r="BJ33" i="35"/>
  <c r="BJ12" i="35"/>
  <c r="BK56" i="35"/>
  <c r="BK54" i="35"/>
  <c r="BJ23" i="35"/>
  <c r="BK77" i="35"/>
  <c r="BJ24" i="35"/>
  <c r="BJ45" i="35"/>
  <c r="BJ31" i="35"/>
  <c r="BJ25" i="35"/>
  <c r="BJ13" i="35"/>
  <c r="BJ4" i="33"/>
  <c r="BJ2" i="33" s="1"/>
  <c r="BJ47" i="31"/>
  <c r="BJ16" i="31"/>
  <c r="BK68" i="31"/>
  <c r="BJ50" i="31"/>
  <c r="BK80" i="31"/>
  <c r="BJ71" i="31"/>
  <c r="BJ32" i="31"/>
  <c r="BJ67" i="31"/>
  <c r="BK38" i="31"/>
  <c r="BJ18" i="31"/>
  <c r="BK79" i="31"/>
  <c r="BJ21" i="31"/>
  <c r="BK78" i="31"/>
  <c r="BJ39" i="31"/>
  <c r="BK57" i="31"/>
  <c r="BK29" i="31"/>
  <c r="BK13" i="31"/>
  <c r="BJ35" i="31"/>
  <c r="BJ8" i="31"/>
  <c r="BK61" i="31"/>
  <c r="BK40" i="31"/>
  <c r="BK69" i="31"/>
  <c r="BJ23" i="31"/>
  <c r="BK86" i="31"/>
  <c r="BJ84" i="31"/>
  <c r="BJ33" i="31"/>
  <c r="BK43" i="31"/>
  <c r="BK77" i="31"/>
  <c r="BK27" i="31"/>
  <c r="BK64" i="31"/>
  <c r="BJ25" i="31"/>
  <c r="BJ61" i="29"/>
  <c r="BJ70" i="29"/>
  <c r="BJ98" i="29"/>
  <c r="BJ80" i="29"/>
  <c r="BK79" i="29"/>
  <c r="BK90" i="29"/>
  <c r="BK73" i="29"/>
  <c r="BK75" i="29"/>
  <c r="BK86" i="29"/>
  <c r="BK23" i="29"/>
  <c r="BK59" i="29"/>
  <c r="BK97" i="29"/>
  <c r="BK87" i="29"/>
  <c r="BK29" i="29"/>
  <c r="BK9" i="29"/>
  <c r="BK30" i="29"/>
  <c r="BK58" i="29"/>
  <c r="BK96" i="29"/>
  <c r="BK95" i="29"/>
  <c r="BK89" i="29"/>
  <c r="BK76" i="29"/>
  <c r="BK68" i="29"/>
  <c r="BK67" i="29"/>
  <c r="BK88" i="29"/>
  <c r="BK41" i="29"/>
  <c r="BK56" i="29"/>
  <c r="BK57" i="29"/>
  <c r="BK62" i="29"/>
  <c r="BK44" i="29"/>
  <c r="BK35" i="29"/>
  <c r="AO6" i="2"/>
  <c r="AO7" i="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5" i="2"/>
  <c r="BK2" i="33" l="1"/>
  <c r="BC3" i="33" s="1"/>
  <c r="H2" i="33" s="1"/>
  <c r="BK64" i="29"/>
  <c r="AO4" i="2"/>
  <c r="Y2" i="54" s="1"/>
  <c r="BK34" i="29"/>
  <c r="BK78" i="29"/>
  <c r="BK92" i="29"/>
  <c r="BK72" i="29"/>
  <c r="BK69" i="29"/>
  <c r="BK63" i="29"/>
  <c r="BK31" i="29"/>
  <c r="BK49" i="29"/>
  <c r="BK22" i="29"/>
  <c r="BK17" i="29"/>
  <c r="BK16" i="29"/>
  <c r="BK25" i="29"/>
  <c r="BK12" i="29"/>
  <c r="BK20" i="29"/>
  <c r="BK18" i="29"/>
  <c r="BK15" i="29"/>
  <c r="BI93" i="30"/>
  <c r="BI95" i="30"/>
  <c r="BI97" i="30"/>
  <c r="BI96" i="30"/>
  <c r="BI94" i="30"/>
  <c r="BK52" i="29"/>
  <c r="BK11" i="29"/>
  <c r="BK37" i="29"/>
  <c r="BK38" i="29"/>
  <c r="BK71" i="29"/>
  <c r="BK94" i="29"/>
  <c r="BJ91" i="29"/>
  <c r="BK93" i="29"/>
  <c r="BK4" i="32"/>
  <c r="BJ4" i="32"/>
  <c r="BJ2" i="32" s="1"/>
  <c r="BI13" i="30"/>
  <c r="BI21" i="30"/>
  <c r="BI29" i="30"/>
  <c r="BI37" i="30"/>
  <c r="BI45" i="30"/>
  <c r="BI53" i="30"/>
  <c r="BI61" i="30"/>
  <c r="BI69" i="30"/>
  <c r="BI77" i="30"/>
  <c r="BI85" i="30"/>
  <c r="BI50" i="30"/>
  <c r="BI44" i="30"/>
  <c r="BI92" i="30"/>
  <c r="BI6" i="30"/>
  <c r="BI14" i="30"/>
  <c r="BI22" i="30"/>
  <c r="BI30" i="30"/>
  <c r="BI38" i="30"/>
  <c r="BI46" i="30"/>
  <c r="BI54" i="30"/>
  <c r="BI62" i="30"/>
  <c r="BI70" i="30"/>
  <c r="BI78" i="30"/>
  <c r="BI86" i="30"/>
  <c r="BI10" i="30"/>
  <c r="BI34" i="30"/>
  <c r="BI58" i="30"/>
  <c r="BI66" i="30"/>
  <c r="BI82" i="30"/>
  <c r="BI36" i="30"/>
  <c r="BI7" i="30"/>
  <c r="BI15" i="30"/>
  <c r="BI23" i="30"/>
  <c r="BI31" i="30"/>
  <c r="BI39" i="30"/>
  <c r="BI47" i="30"/>
  <c r="BI55" i="30"/>
  <c r="BI63" i="30"/>
  <c r="BI71" i="30"/>
  <c r="BI79" i="30"/>
  <c r="BI87" i="30"/>
  <c r="BI18" i="30"/>
  <c r="BI20" i="30"/>
  <c r="BI60" i="30"/>
  <c r="BI8" i="30"/>
  <c r="BI16" i="30"/>
  <c r="BI24" i="30"/>
  <c r="BI32" i="30"/>
  <c r="BI40" i="30"/>
  <c r="BI48" i="30"/>
  <c r="BI56" i="30"/>
  <c r="BI64" i="30"/>
  <c r="BI72" i="30"/>
  <c r="BI80" i="30"/>
  <c r="BI88" i="30"/>
  <c r="BI5" i="30"/>
  <c r="BI42" i="30"/>
  <c r="BI74" i="30"/>
  <c r="BI90" i="30"/>
  <c r="BI28" i="30"/>
  <c r="BI76" i="30"/>
  <c r="BI9" i="30"/>
  <c r="BI17" i="30"/>
  <c r="BI25" i="30"/>
  <c r="BI33" i="30"/>
  <c r="BI41" i="30"/>
  <c r="BI49" i="30"/>
  <c r="BI57" i="30"/>
  <c r="BI65" i="30"/>
  <c r="BI73" i="30"/>
  <c r="BI81" i="30"/>
  <c r="BI89" i="30"/>
  <c r="BI26" i="30"/>
  <c r="BI52" i="30"/>
  <c r="BI68" i="30"/>
  <c r="BI11" i="30"/>
  <c r="BI19" i="30"/>
  <c r="BI27" i="30"/>
  <c r="BI35" i="30"/>
  <c r="BI43" i="30"/>
  <c r="BI51" i="30"/>
  <c r="BI59" i="30"/>
  <c r="BI67" i="30"/>
  <c r="BI75" i="30"/>
  <c r="BI83" i="30"/>
  <c r="BI91" i="30"/>
  <c r="BI12" i="30"/>
  <c r="BI84" i="30"/>
  <c r="BG4" i="30"/>
  <c r="BK4" i="35"/>
  <c r="BJ4" i="37"/>
  <c r="BJ2" i="37" s="1"/>
  <c r="BK4" i="38"/>
  <c r="BK4" i="40"/>
  <c r="BJ4" i="40"/>
  <c r="BJ2" i="40" s="1"/>
  <c r="BK4" i="52"/>
  <c r="BJ4" i="52"/>
  <c r="BJ2" i="52" s="1"/>
  <c r="BK4" i="51"/>
  <c r="BJ4" i="51"/>
  <c r="BJ2" i="51" s="1"/>
  <c r="BK4" i="46"/>
  <c r="BK4" i="43"/>
  <c r="BJ4" i="42"/>
  <c r="BJ2" i="42" s="1"/>
  <c r="BK4" i="42"/>
  <c r="BK2" i="42" s="1"/>
  <c r="BC3" i="42" s="1"/>
  <c r="H2" i="42" s="1"/>
  <c r="BJ4" i="38"/>
  <c r="BJ2" i="38" s="1"/>
  <c r="BJ4" i="35"/>
  <c r="BJ2" i="35" s="1"/>
  <c r="BK4" i="31"/>
  <c r="BJ4" i="31"/>
  <c r="BJ2" i="31" s="1"/>
  <c r="BJ4" i="46"/>
  <c r="BJ2" i="46" s="1"/>
  <c r="BJ4" i="43"/>
  <c r="BJ2" i="43" s="1"/>
  <c r="BK83" i="29"/>
  <c r="BK80" i="29"/>
  <c r="BK82" i="29"/>
  <c r="BK70" i="29"/>
  <c r="BK77" i="29"/>
  <c r="BK55" i="29"/>
  <c r="BK6" i="29"/>
  <c r="BK43" i="29"/>
  <c r="BK7" i="29"/>
  <c r="BK42" i="29"/>
  <c r="BK51" i="29"/>
  <c r="BK61" i="29"/>
  <c r="BK65" i="29"/>
  <c r="BK53" i="29"/>
  <c r="BK36" i="29"/>
  <c r="BK47" i="29"/>
  <c r="BK46" i="29"/>
  <c r="BK28" i="29"/>
  <c r="BK32" i="29"/>
  <c r="BJ5" i="29"/>
  <c r="BK5" i="29"/>
  <c r="BK10" i="29"/>
  <c r="BK27" i="29"/>
  <c r="BK14" i="29"/>
  <c r="BK39" i="29"/>
  <c r="BK24" i="29"/>
  <c r="BK8" i="29"/>
  <c r="BK13" i="29"/>
  <c r="BK21" i="29"/>
  <c r="BK33" i="29"/>
  <c r="BK45" i="29"/>
  <c r="BK60" i="29"/>
  <c r="BK50" i="29"/>
  <c r="BK81" i="29"/>
  <c r="BK66" i="29"/>
  <c r="BK54" i="29"/>
  <c r="BK74" i="29"/>
  <c r="BJ79" i="29"/>
  <c r="BK40" i="29"/>
  <c r="BK48" i="29"/>
  <c r="BK84" i="29"/>
  <c r="BK19" i="29"/>
  <c r="BK98" i="29"/>
  <c r="BK85" i="29"/>
  <c r="BK26" i="29"/>
  <c r="BK2" i="32" l="1"/>
  <c r="BC3" i="32" s="1"/>
  <c r="H2" i="32" s="1"/>
  <c r="BK2" i="31"/>
  <c r="BC3" i="31" s="1"/>
  <c r="H2" i="31" s="1"/>
  <c r="AO3" i="2"/>
  <c r="A14" i="27" s="1"/>
  <c r="H2" i="54" s="1"/>
  <c r="BJ94" i="30"/>
  <c r="BK94" i="30"/>
  <c r="BK96" i="30"/>
  <c r="BJ96" i="30"/>
  <c r="BK97" i="30"/>
  <c r="BJ97" i="30"/>
  <c r="BK95" i="30"/>
  <c r="BJ95" i="30"/>
  <c r="BJ93" i="30"/>
  <c r="BK93" i="30"/>
  <c r="BK43" i="30"/>
  <c r="BJ43" i="30"/>
  <c r="BK32" i="30"/>
  <c r="BJ32" i="30"/>
  <c r="BJ12" i="30"/>
  <c r="BK12" i="30"/>
  <c r="BK35" i="30"/>
  <c r="BJ35" i="30"/>
  <c r="BJ81" i="30"/>
  <c r="BK81" i="30"/>
  <c r="BJ17" i="30"/>
  <c r="BK17" i="30"/>
  <c r="BJ88" i="30"/>
  <c r="BK88" i="30"/>
  <c r="BJ24" i="30"/>
  <c r="BK24" i="30"/>
  <c r="BK71" i="30"/>
  <c r="BJ71" i="30"/>
  <c r="BK7" i="30"/>
  <c r="BJ7" i="30"/>
  <c r="BK78" i="30"/>
  <c r="BJ78" i="30"/>
  <c r="BK14" i="30"/>
  <c r="BJ14" i="30"/>
  <c r="BJ61" i="30"/>
  <c r="BK61" i="30"/>
  <c r="BK5" i="30"/>
  <c r="BJ5" i="30"/>
  <c r="BJ86" i="30"/>
  <c r="BK86" i="30"/>
  <c r="BJ91" i="30"/>
  <c r="BK91" i="30"/>
  <c r="BJ27" i="30"/>
  <c r="BK27" i="30"/>
  <c r="BJ73" i="30"/>
  <c r="BK73" i="30"/>
  <c r="BJ9" i="30"/>
  <c r="BK9" i="30"/>
  <c r="BJ80" i="30"/>
  <c r="BK80" i="30"/>
  <c r="BK16" i="30"/>
  <c r="BJ16" i="30"/>
  <c r="BK63" i="30"/>
  <c r="BJ63" i="30"/>
  <c r="BJ36" i="30"/>
  <c r="BK36" i="30"/>
  <c r="BJ70" i="30"/>
  <c r="BK70" i="30"/>
  <c r="BJ6" i="30"/>
  <c r="BK6" i="30"/>
  <c r="BJ53" i="30"/>
  <c r="BK53" i="30"/>
  <c r="BJ25" i="30"/>
  <c r="BK25" i="30"/>
  <c r="BJ15" i="30"/>
  <c r="BK15" i="30"/>
  <c r="BJ83" i="30"/>
  <c r="BK83" i="30"/>
  <c r="BJ19" i="30"/>
  <c r="BK19" i="30"/>
  <c r="BK65" i="30"/>
  <c r="BJ65" i="30"/>
  <c r="BJ76" i="30"/>
  <c r="BK76" i="30"/>
  <c r="BJ72" i="30"/>
  <c r="BK72" i="30"/>
  <c r="BJ8" i="30"/>
  <c r="BK8" i="30"/>
  <c r="BK55" i="30"/>
  <c r="BJ55" i="30"/>
  <c r="BK82" i="30"/>
  <c r="BJ82" i="30"/>
  <c r="BK62" i="30"/>
  <c r="BJ62" i="30"/>
  <c r="BJ92" i="30"/>
  <c r="BK92" i="30"/>
  <c r="BK45" i="30"/>
  <c r="BJ45" i="30"/>
  <c r="BJ69" i="30"/>
  <c r="BK69" i="30"/>
  <c r="BJ75" i="30"/>
  <c r="BK75" i="30"/>
  <c r="BK11" i="30"/>
  <c r="BJ11" i="30"/>
  <c r="BJ57" i="30"/>
  <c r="BK57" i="30"/>
  <c r="BK28" i="30"/>
  <c r="BJ28" i="30"/>
  <c r="BK64" i="30"/>
  <c r="BJ64" i="30"/>
  <c r="BK60" i="30"/>
  <c r="BJ60" i="30"/>
  <c r="BK47" i="30"/>
  <c r="BJ47" i="30"/>
  <c r="BK66" i="30"/>
  <c r="BJ66" i="30"/>
  <c r="BJ54" i="30"/>
  <c r="BK54" i="30"/>
  <c r="BJ44" i="30"/>
  <c r="BK44" i="30"/>
  <c r="BK37" i="30"/>
  <c r="BJ37" i="30"/>
  <c r="BK84" i="30"/>
  <c r="BJ84" i="30"/>
  <c r="BJ22" i="30"/>
  <c r="BK22" i="30"/>
  <c r="BJ67" i="30"/>
  <c r="BK67" i="30"/>
  <c r="BK68" i="30"/>
  <c r="BJ68" i="30"/>
  <c r="BK49" i="30"/>
  <c r="BJ49" i="30"/>
  <c r="BJ90" i="30"/>
  <c r="BK90" i="30"/>
  <c r="BK56" i="30"/>
  <c r="BJ56" i="30"/>
  <c r="BK20" i="30"/>
  <c r="BJ20" i="30"/>
  <c r="BJ39" i="30"/>
  <c r="BK39" i="30"/>
  <c r="BK58" i="30"/>
  <c r="BJ58" i="30"/>
  <c r="BK46" i="30"/>
  <c r="BJ46" i="30"/>
  <c r="BK50" i="30"/>
  <c r="BJ50" i="30"/>
  <c r="BJ29" i="30"/>
  <c r="BK29" i="30"/>
  <c r="BK59" i="30"/>
  <c r="BJ59" i="30"/>
  <c r="BK52" i="30"/>
  <c r="BJ52" i="30"/>
  <c r="BJ41" i="30"/>
  <c r="BK41" i="30"/>
  <c r="BK74" i="30"/>
  <c r="BJ74" i="30"/>
  <c r="BK48" i="30"/>
  <c r="BJ48" i="30"/>
  <c r="BK18" i="30"/>
  <c r="BJ18" i="30"/>
  <c r="BK31" i="30"/>
  <c r="BJ31" i="30"/>
  <c r="BJ34" i="30"/>
  <c r="BK34" i="30"/>
  <c r="BK38" i="30"/>
  <c r="BJ38" i="30"/>
  <c r="BJ85" i="30"/>
  <c r="BK85" i="30"/>
  <c r="BJ21" i="30"/>
  <c r="BK21" i="30"/>
  <c r="BJ89" i="30"/>
  <c r="BK89" i="30"/>
  <c r="BK79" i="30"/>
  <c r="BJ79" i="30"/>
  <c r="BJ51" i="30"/>
  <c r="BK51" i="30"/>
  <c r="BJ26" i="30"/>
  <c r="BK26" i="30"/>
  <c r="BJ33" i="30"/>
  <c r="BK33" i="30"/>
  <c r="BK42" i="30"/>
  <c r="BJ42" i="30"/>
  <c r="BJ40" i="30"/>
  <c r="BK40" i="30"/>
  <c r="BK87" i="30"/>
  <c r="BJ87" i="30"/>
  <c r="BK23" i="30"/>
  <c r="BJ23" i="30"/>
  <c r="BJ10" i="30"/>
  <c r="BK10" i="30"/>
  <c r="BK30" i="30"/>
  <c r="BJ30" i="30"/>
  <c r="BK77" i="30"/>
  <c r="BJ77" i="30"/>
  <c r="BK13" i="30"/>
  <c r="BJ13" i="30"/>
  <c r="BJ4" i="29"/>
  <c r="BJ2" i="29" s="1"/>
  <c r="BK4" i="29"/>
  <c r="BK2" i="29" s="1"/>
  <c r="AN4" i="2"/>
  <c r="BJ4" i="30" l="1"/>
  <c r="BJ2" i="30" s="1"/>
  <c r="BK4" i="30"/>
  <c r="BC3" i="29"/>
  <c r="BK2" i="30" l="1"/>
  <c r="AD2" i="54" s="1"/>
  <c r="T9" i="27"/>
  <c r="BC3" i="30" l="1"/>
  <c r="A2" i="54" l="1"/>
  <c r="H2" i="30"/>
  <c r="A18" i="27"/>
  <c r="L2" i="54" s="1"/>
  <c r="A2" i="27"/>
  <c r="A34" i="27" l="1"/>
  <c r="C34" i="27"/>
  <c r="C33" i="27"/>
  <c r="A35" i="27"/>
  <c r="C35" i="27"/>
  <c r="AO33" i="1" l="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J6" i="29"/>
  <c r="K6" i="29" s="1"/>
  <c r="J5" i="29"/>
  <c r="K5" i="29" s="1"/>
  <c r="AE111" i="29"/>
  <c r="AF111" i="29" s="1"/>
  <c r="AC111" i="29"/>
  <c r="AB111" i="29"/>
  <c r="X111" i="29"/>
  <c r="Y111" i="29" s="1"/>
  <c r="V111" i="29"/>
  <c r="W111" i="29" s="1"/>
  <c r="T111" i="29"/>
  <c r="U111" i="29" s="1"/>
  <c r="R111" i="29"/>
  <c r="S111" i="29" s="1"/>
  <c r="P111" i="29"/>
  <c r="Q111" i="29" s="1"/>
  <c r="N111" i="29"/>
  <c r="O111" i="29" s="1"/>
  <c r="L111" i="29"/>
  <c r="M111" i="29" s="1"/>
  <c r="J111" i="29"/>
  <c r="K111" i="29" s="1"/>
  <c r="AE110" i="29"/>
  <c r="AF110" i="29" s="1"/>
  <c r="AC110" i="29"/>
  <c r="AB110" i="29"/>
  <c r="X110" i="29"/>
  <c r="Y110" i="29" s="1"/>
  <c r="V110" i="29"/>
  <c r="W110" i="29" s="1"/>
  <c r="T110" i="29"/>
  <c r="U110" i="29" s="1"/>
  <c r="R110" i="29"/>
  <c r="S110" i="29" s="1"/>
  <c r="P110" i="29"/>
  <c r="Q110" i="29" s="1"/>
  <c r="N110" i="29"/>
  <c r="O110" i="29" s="1"/>
  <c r="L110" i="29"/>
  <c r="M110" i="29" s="1"/>
  <c r="J110" i="29"/>
  <c r="K110" i="29" s="1"/>
  <c r="AE109" i="29"/>
  <c r="AF109" i="29" s="1"/>
  <c r="AC109" i="29"/>
  <c r="AB109" i="29"/>
  <c r="X109" i="29"/>
  <c r="Y109" i="29" s="1"/>
  <c r="V109" i="29"/>
  <c r="W109" i="29" s="1"/>
  <c r="T109" i="29"/>
  <c r="U109" i="29" s="1"/>
  <c r="R109" i="29"/>
  <c r="S109" i="29" s="1"/>
  <c r="P109" i="29"/>
  <c r="Q109" i="29" s="1"/>
  <c r="N109" i="29"/>
  <c r="O109" i="29" s="1"/>
  <c r="L109" i="29"/>
  <c r="M109" i="29" s="1"/>
  <c r="J109" i="29"/>
  <c r="K109" i="29" s="1"/>
  <c r="AE108" i="29"/>
  <c r="AF108" i="29" s="1"/>
  <c r="AC108" i="29"/>
  <c r="AB108" i="29"/>
  <c r="X108" i="29"/>
  <c r="Y108" i="29" s="1"/>
  <c r="V108" i="29"/>
  <c r="W108" i="29" s="1"/>
  <c r="T108" i="29"/>
  <c r="U108" i="29" s="1"/>
  <c r="R108" i="29"/>
  <c r="S108" i="29" s="1"/>
  <c r="P108" i="29"/>
  <c r="Q108" i="29" s="1"/>
  <c r="N108" i="29"/>
  <c r="O108" i="29" s="1"/>
  <c r="L108" i="29"/>
  <c r="M108" i="29" s="1"/>
  <c r="J108" i="29"/>
  <c r="K108" i="29" s="1"/>
  <c r="AE107" i="29"/>
  <c r="AF107" i="29" s="1"/>
  <c r="AC107" i="29"/>
  <c r="AB107" i="29"/>
  <c r="X107" i="29"/>
  <c r="Y107" i="29" s="1"/>
  <c r="V107" i="29"/>
  <c r="W107" i="29" s="1"/>
  <c r="T107" i="29"/>
  <c r="U107" i="29" s="1"/>
  <c r="R107" i="29"/>
  <c r="S107" i="29" s="1"/>
  <c r="P107" i="29"/>
  <c r="Q107" i="29" s="1"/>
  <c r="N107" i="29"/>
  <c r="O107" i="29" s="1"/>
  <c r="L107" i="29"/>
  <c r="M107" i="29" s="1"/>
  <c r="J107" i="29"/>
  <c r="K107" i="29" s="1"/>
  <c r="AE106" i="29"/>
  <c r="AF106" i="29" s="1"/>
  <c r="AC106" i="29"/>
  <c r="AB106" i="29"/>
  <c r="X106" i="29"/>
  <c r="Y106" i="29" s="1"/>
  <c r="V106" i="29"/>
  <c r="W106" i="29" s="1"/>
  <c r="T106" i="29"/>
  <c r="U106" i="29" s="1"/>
  <c r="R106" i="29"/>
  <c r="S106" i="29" s="1"/>
  <c r="P106" i="29"/>
  <c r="Q106" i="29" s="1"/>
  <c r="N106" i="29"/>
  <c r="O106" i="29" s="1"/>
  <c r="L106" i="29"/>
  <c r="M106" i="29" s="1"/>
  <c r="J106" i="29"/>
  <c r="K106" i="29" s="1"/>
  <c r="AE105" i="29"/>
  <c r="AF105" i="29" s="1"/>
  <c r="AC105" i="29"/>
  <c r="AB105" i="29"/>
  <c r="X105" i="29"/>
  <c r="Y105" i="29" s="1"/>
  <c r="V105" i="29"/>
  <c r="W105" i="29" s="1"/>
  <c r="T105" i="29"/>
  <c r="U105" i="29" s="1"/>
  <c r="R105" i="29"/>
  <c r="S105" i="29" s="1"/>
  <c r="P105" i="29"/>
  <c r="Q105" i="29" s="1"/>
  <c r="N105" i="29"/>
  <c r="O105" i="29" s="1"/>
  <c r="L105" i="29"/>
  <c r="M105" i="29" s="1"/>
  <c r="J105" i="29"/>
  <c r="K105" i="29" s="1"/>
  <c r="AE104" i="29"/>
  <c r="AF104" i="29" s="1"/>
  <c r="AC104" i="29"/>
  <c r="AB104" i="29"/>
  <c r="X104" i="29"/>
  <c r="Y104" i="29" s="1"/>
  <c r="V104" i="29"/>
  <c r="W104" i="29" s="1"/>
  <c r="T104" i="29"/>
  <c r="U104" i="29" s="1"/>
  <c r="R104" i="29"/>
  <c r="S104" i="29" s="1"/>
  <c r="P104" i="29"/>
  <c r="Q104" i="29" s="1"/>
  <c r="N104" i="29"/>
  <c r="O104" i="29" s="1"/>
  <c r="L104" i="29"/>
  <c r="M104" i="29" s="1"/>
  <c r="J104" i="29"/>
  <c r="K104" i="29" s="1"/>
  <c r="AE103" i="29"/>
  <c r="AF103" i="29" s="1"/>
  <c r="AC103" i="29"/>
  <c r="AB103" i="29"/>
  <c r="X103" i="29"/>
  <c r="Y103" i="29" s="1"/>
  <c r="V103" i="29"/>
  <c r="W103" i="29" s="1"/>
  <c r="T103" i="29"/>
  <c r="U103" i="29" s="1"/>
  <c r="R103" i="29"/>
  <c r="S103" i="29" s="1"/>
  <c r="P103" i="29"/>
  <c r="Q103" i="29" s="1"/>
  <c r="N103" i="29"/>
  <c r="O103" i="29" s="1"/>
  <c r="L103" i="29"/>
  <c r="M103" i="29" s="1"/>
  <c r="J103" i="29"/>
  <c r="K103" i="29" s="1"/>
  <c r="AE102" i="29"/>
  <c r="AF102" i="29" s="1"/>
  <c r="AC102" i="29"/>
  <c r="AB102" i="29"/>
  <c r="X102" i="29"/>
  <c r="Y102" i="29" s="1"/>
  <c r="V102" i="29"/>
  <c r="W102" i="29" s="1"/>
  <c r="T102" i="29"/>
  <c r="U102" i="29" s="1"/>
  <c r="R102" i="29"/>
  <c r="S102" i="29" s="1"/>
  <c r="P102" i="29"/>
  <c r="Q102" i="29" s="1"/>
  <c r="N102" i="29"/>
  <c r="O102" i="29" s="1"/>
  <c r="L102" i="29"/>
  <c r="M102" i="29" s="1"/>
  <c r="J102" i="29"/>
  <c r="K102" i="29" s="1"/>
  <c r="AE101" i="29"/>
  <c r="AF101" i="29" s="1"/>
  <c r="AC101" i="29"/>
  <c r="AB101" i="29"/>
  <c r="X101" i="29"/>
  <c r="Y101" i="29" s="1"/>
  <c r="V101" i="29"/>
  <c r="W101" i="29" s="1"/>
  <c r="T101" i="29"/>
  <c r="U101" i="29" s="1"/>
  <c r="R101" i="29"/>
  <c r="S101" i="29" s="1"/>
  <c r="P101" i="29"/>
  <c r="Q101" i="29" s="1"/>
  <c r="N101" i="29"/>
  <c r="O101" i="29" s="1"/>
  <c r="L101" i="29"/>
  <c r="M101" i="29" s="1"/>
  <c r="J101" i="29"/>
  <c r="K101" i="29" s="1"/>
  <c r="AE100" i="29"/>
  <c r="AF100" i="29" s="1"/>
  <c r="AC100" i="29"/>
  <c r="AB100" i="29"/>
  <c r="X100" i="29"/>
  <c r="Y100" i="29" s="1"/>
  <c r="V100" i="29"/>
  <c r="W100" i="29" s="1"/>
  <c r="T100" i="29"/>
  <c r="U100" i="29" s="1"/>
  <c r="R100" i="29"/>
  <c r="S100" i="29" s="1"/>
  <c r="P100" i="29"/>
  <c r="Q100" i="29" s="1"/>
  <c r="N100" i="29"/>
  <c r="O100" i="29" s="1"/>
  <c r="L100" i="29"/>
  <c r="M100" i="29" s="1"/>
  <c r="J100" i="29"/>
  <c r="K100" i="29" s="1"/>
  <c r="AE99" i="29"/>
  <c r="AF99" i="29" s="1"/>
  <c r="AC99" i="29"/>
  <c r="AB99" i="29"/>
  <c r="X99" i="29"/>
  <c r="Y99" i="29" s="1"/>
  <c r="V99" i="29"/>
  <c r="W99" i="29" s="1"/>
  <c r="T99" i="29"/>
  <c r="U99" i="29" s="1"/>
  <c r="R99" i="29"/>
  <c r="S99" i="29" s="1"/>
  <c r="P99" i="29"/>
  <c r="Q99" i="29" s="1"/>
  <c r="N99" i="29"/>
  <c r="O99" i="29" s="1"/>
  <c r="L99" i="29"/>
  <c r="M99" i="29" s="1"/>
  <c r="J99" i="29"/>
  <c r="K99" i="29" s="1"/>
  <c r="AE98" i="29"/>
  <c r="AF98" i="29" s="1"/>
  <c r="AC98" i="29"/>
  <c r="AB98" i="29"/>
  <c r="X98" i="29"/>
  <c r="Y98" i="29" s="1"/>
  <c r="V98" i="29"/>
  <c r="W98" i="29" s="1"/>
  <c r="T98" i="29"/>
  <c r="U98" i="29" s="1"/>
  <c r="R98" i="29"/>
  <c r="S98" i="29" s="1"/>
  <c r="P98" i="29"/>
  <c r="Q98" i="29" s="1"/>
  <c r="N98" i="29"/>
  <c r="O98" i="29" s="1"/>
  <c r="L98" i="29"/>
  <c r="M98" i="29" s="1"/>
  <c r="J98" i="29"/>
  <c r="K98" i="29" s="1"/>
  <c r="AE97" i="29"/>
  <c r="AF97" i="29" s="1"/>
  <c r="AC97" i="29"/>
  <c r="AB97" i="29"/>
  <c r="X97" i="29"/>
  <c r="Y97" i="29" s="1"/>
  <c r="V97" i="29"/>
  <c r="W97" i="29" s="1"/>
  <c r="T97" i="29"/>
  <c r="U97" i="29" s="1"/>
  <c r="R97" i="29"/>
  <c r="S97" i="29" s="1"/>
  <c r="P97" i="29"/>
  <c r="Q97" i="29" s="1"/>
  <c r="N97" i="29"/>
  <c r="O97" i="29" s="1"/>
  <c r="L97" i="29"/>
  <c r="M97" i="29" s="1"/>
  <c r="J97" i="29"/>
  <c r="K97" i="29" s="1"/>
  <c r="AE96" i="29"/>
  <c r="AF96" i="29" s="1"/>
  <c r="AC96" i="29"/>
  <c r="AB96" i="29"/>
  <c r="X96" i="29"/>
  <c r="Y96" i="29" s="1"/>
  <c r="V96" i="29"/>
  <c r="W96" i="29" s="1"/>
  <c r="T96" i="29"/>
  <c r="U96" i="29" s="1"/>
  <c r="R96" i="29"/>
  <c r="S96" i="29" s="1"/>
  <c r="P96" i="29"/>
  <c r="Q96" i="29" s="1"/>
  <c r="N96" i="29"/>
  <c r="O96" i="29" s="1"/>
  <c r="L96" i="29"/>
  <c r="M96" i="29" s="1"/>
  <c r="J96" i="29"/>
  <c r="K96" i="29" s="1"/>
  <c r="AE95" i="29"/>
  <c r="AF95" i="29" s="1"/>
  <c r="AC95" i="29"/>
  <c r="AB95" i="29"/>
  <c r="X95" i="29"/>
  <c r="Y95" i="29" s="1"/>
  <c r="V95" i="29"/>
  <c r="W95" i="29" s="1"/>
  <c r="T95" i="29"/>
  <c r="U95" i="29" s="1"/>
  <c r="R95" i="29"/>
  <c r="S95" i="29" s="1"/>
  <c r="P95" i="29"/>
  <c r="Q95" i="29" s="1"/>
  <c r="N95" i="29"/>
  <c r="O95" i="29" s="1"/>
  <c r="L95" i="29"/>
  <c r="M95" i="29" s="1"/>
  <c r="J95" i="29"/>
  <c r="K95" i="29" s="1"/>
  <c r="AE94" i="29"/>
  <c r="AF94" i="29" s="1"/>
  <c r="AC94" i="29"/>
  <c r="AB94" i="29"/>
  <c r="X94" i="29"/>
  <c r="Y94" i="29" s="1"/>
  <c r="V94" i="29"/>
  <c r="W94" i="29" s="1"/>
  <c r="T94" i="29"/>
  <c r="U94" i="29" s="1"/>
  <c r="R94" i="29"/>
  <c r="S94" i="29" s="1"/>
  <c r="P94" i="29"/>
  <c r="Q94" i="29" s="1"/>
  <c r="N94" i="29"/>
  <c r="O94" i="29" s="1"/>
  <c r="L94" i="29"/>
  <c r="M94" i="29" s="1"/>
  <c r="J94" i="29"/>
  <c r="K94" i="29" s="1"/>
  <c r="AE93" i="29"/>
  <c r="AF93" i="29" s="1"/>
  <c r="AC93" i="29"/>
  <c r="AB93" i="29"/>
  <c r="X93" i="29"/>
  <c r="Y93" i="29" s="1"/>
  <c r="V93" i="29"/>
  <c r="W93" i="29" s="1"/>
  <c r="T93" i="29"/>
  <c r="U93" i="29" s="1"/>
  <c r="R93" i="29"/>
  <c r="S93" i="29" s="1"/>
  <c r="P93" i="29"/>
  <c r="Q93" i="29" s="1"/>
  <c r="N93" i="29"/>
  <c r="O93" i="29" s="1"/>
  <c r="L93" i="29"/>
  <c r="M93" i="29" s="1"/>
  <c r="J93" i="29"/>
  <c r="K93" i="29" s="1"/>
  <c r="AE92" i="29"/>
  <c r="AF92" i="29" s="1"/>
  <c r="AC92" i="29"/>
  <c r="AB92" i="29"/>
  <c r="X92" i="29"/>
  <c r="Y92" i="29" s="1"/>
  <c r="V92" i="29"/>
  <c r="W92" i="29" s="1"/>
  <c r="T92" i="29"/>
  <c r="U92" i="29" s="1"/>
  <c r="R92" i="29"/>
  <c r="S92" i="29" s="1"/>
  <c r="P92" i="29"/>
  <c r="Q92" i="29" s="1"/>
  <c r="N92" i="29"/>
  <c r="O92" i="29" s="1"/>
  <c r="L92" i="29"/>
  <c r="M92" i="29" s="1"/>
  <c r="J92" i="29"/>
  <c r="K92" i="29" s="1"/>
  <c r="AE91" i="29"/>
  <c r="AF91" i="29" s="1"/>
  <c r="AC91" i="29"/>
  <c r="AB91" i="29"/>
  <c r="X91" i="29"/>
  <c r="Y91" i="29" s="1"/>
  <c r="V91" i="29"/>
  <c r="W91" i="29" s="1"/>
  <c r="T91" i="29"/>
  <c r="U91" i="29" s="1"/>
  <c r="R91" i="29"/>
  <c r="S91" i="29" s="1"/>
  <c r="P91" i="29"/>
  <c r="Q91" i="29" s="1"/>
  <c r="N91" i="29"/>
  <c r="O91" i="29" s="1"/>
  <c r="L91" i="29"/>
  <c r="M91" i="29" s="1"/>
  <c r="J91" i="29"/>
  <c r="K91" i="29" s="1"/>
  <c r="AE90" i="29"/>
  <c r="AF90" i="29" s="1"/>
  <c r="AC90" i="29"/>
  <c r="AB90" i="29"/>
  <c r="X90" i="29"/>
  <c r="Y90" i="29" s="1"/>
  <c r="V90" i="29"/>
  <c r="W90" i="29" s="1"/>
  <c r="T90" i="29"/>
  <c r="U90" i="29" s="1"/>
  <c r="R90" i="29"/>
  <c r="S90" i="29" s="1"/>
  <c r="P90" i="29"/>
  <c r="Q90" i="29" s="1"/>
  <c r="N90" i="29"/>
  <c r="O90" i="29" s="1"/>
  <c r="L90" i="29"/>
  <c r="M90" i="29" s="1"/>
  <c r="J90" i="29"/>
  <c r="K90" i="29" s="1"/>
  <c r="AE89" i="29"/>
  <c r="AF89" i="29" s="1"/>
  <c r="AC89" i="29"/>
  <c r="AB89" i="29"/>
  <c r="X89" i="29"/>
  <c r="Y89" i="29" s="1"/>
  <c r="V89" i="29"/>
  <c r="W89" i="29" s="1"/>
  <c r="T89" i="29"/>
  <c r="U89" i="29" s="1"/>
  <c r="R89" i="29"/>
  <c r="S89" i="29" s="1"/>
  <c r="P89" i="29"/>
  <c r="Q89" i="29" s="1"/>
  <c r="N89" i="29"/>
  <c r="O89" i="29" s="1"/>
  <c r="L89" i="29"/>
  <c r="M89" i="29" s="1"/>
  <c r="J89" i="29"/>
  <c r="K89" i="29" s="1"/>
  <c r="AE88" i="29"/>
  <c r="AF88" i="29" s="1"/>
  <c r="AC88" i="29"/>
  <c r="AB88" i="29"/>
  <c r="X88" i="29"/>
  <c r="Y88" i="29" s="1"/>
  <c r="V88" i="29"/>
  <c r="W88" i="29" s="1"/>
  <c r="T88" i="29"/>
  <c r="U88" i="29" s="1"/>
  <c r="R88" i="29"/>
  <c r="S88" i="29" s="1"/>
  <c r="P88" i="29"/>
  <c r="Q88" i="29" s="1"/>
  <c r="N88" i="29"/>
  <c r="O88" i="29" s="1"/>
  <c r="L88" i="29"/>
  <c r="M88" i="29" s="1"/>
  <c r="J88" i="29"/>
  <c r="K88" i="29" s="1"/>
  <c r="AE87" i="29"/>
  <c r="AF87" i="29" s="1"/>
  <c r="AC87" i="29"/>
  <c r="AB87" i="29"/>
  <c r="X87" i="29"/>
  <c r="Y87" i="29" s="1"/>
  <c r="V87" i="29"/>
  <c r="W87" i="29" s="1"/>
  <c r="T87" i="29"/>
  <c r="U87" i="29" s="1"/>
  <c r="R87" i="29"/>
  <c r="S87" i="29" s="1"/>
  <c r="P87" i="29"/>
  <c r="Q87" i="29" s="1"/>
  <c r="N87" i="29"/>
  <c r="O87" i="29" s="1"/>
  <c r="L87" i="29"/>
  <c r="M87" i="29" s="1"/>
  <c r="J87" i="29"/>
  <c r="K87" i="29" s="1"/>
  <c r="AE86" i="29"/>
  <c r="AF86" i="29" s="1"/>
  <c r="AC86" i="29"/>
  <c r="AB86" i="29"/>
  <c r="X86" i="29"/>
  <c r="Y86" i="29" s="1"/>
  <c r="V86" i="29"/>
  <c r="W86" i="29" s="1"/>
  <c r="T86" i="29"/>
  <c r="U86" i="29" s="1"/>
  <c r="R86" i="29"/>
  <c r="S86" i="29" s="1"/>
  <c r="P86" i="29"/>
  <c r="Q86" i="29" s="1"/>
  <c r="N86" i="29"/>
  <c r="O86" i="29" s="1"/>
  <c r="L86" i="29"/>
  <c r="M86" i="29" s="1"/>
  <c r="J86" i="29"/>
  <c r="K86" i="29" s="1"/>
  <c r="AE85" i="29"/>
  <c r="AF85" i="29" s="1"/>
  <c r="AC85" i="29"/>
  <c r="AB85" i="29"/>
  <c r="X85" i="29"/>
  <c r="Y85" i="29" s="1"/>
  <c r="V85" i="29"/>
  <c r="W85" i="29" s="1"/>
  <c r="T85" i="29"/>
  <c r="U85" i="29" s="1"/>
  <c r="R85" i="29"/>
  <c r="S85" i="29" s="1"/>
  <c r="P85" i="29"/>
  <c r="Q85" i="29" s="1"/>
  <c r="N85" i="29"/>
  <c r="O85" i="29" s="1"/>
  <c r="L85" i="29"/>
  <c r="M85" i="29" s="1"/>
  <c r="J85" i="29"/>
  <c r="K85" i="29" s="1"/>
  <c r="AE84" i="29"/>
  <c r="AF84" i="29" s="1"/>
  <c r="AC84" i="29"/>
  <c r="AB84" i="29"/>
  <c r="X84" i="29"/>
  <c r="Y84" i="29" s="1"/>
  <c r="V84" i="29"/>
  <c r="W84" i="29" s="1"/>
  <c r="T84" i="29"/>
  <c r="U84" i="29" s="1"/>
  <c r="R84" i="29"/>
  <c r="S84" i="29" s="1"/>
  <c r="P84" i="29"/>
  <c r="Q84" i="29" s="1"/>
  <c r="N84" i="29"/>
  <c r="O84" i="29" s="1"/>
  <c r="L84" i="29"/>
  <c r="M84" i="29" s="1"/>
  <c r="J84" i="29"/>
  <c r="K84" i="29" s="1"/>
  <c r="AE83" i="29"/>
  <c r="AF83" i="29" s="1"/>
  <c r="AC83" i="29"/>
  <c r="AB83" i="29"/>
  <c r="X83" i="29"/>
  <c r="Y83" i="29" s="1"/>
  <c r="V83" i="29"/>
  <c r="W83" i="29" s="1"/>
  <c r="T83" i="29"/>
  <c r="U83" i="29" s="1"/>
  <c r="R83" i="29"/>
  <c r="S83" i="29" s="1"/>
  <c r="P83" i="29"/>
  <c r="Q83" i="29" s="1"/>
  <c r="N83" i="29"/>
  <c r="O83" i="29" s="1"/>
  <c r="L83" i="29"/>
  <c r="M83" i="29" s="1"/>
  <c r="J83" i="29"/>
  <c r="K83" i="29" s="1"/>
  <c r="AE82" i="29"/>
  <c r="AF82" i="29" s="1"/>
  <c r="AC82" i="29"/>
  <c r="AB82" i="29"/>
  <c r="X82" i="29"/>
  <c r="Y82" i="29" s="1"/>
  <c r="V82" i="29"/>
  <c r="W82" i="29" s="1"/>
  <c r="T82" i="29"/>
  <c r="U82" i="29" s="1"/>
  <c r="R82" i="29"/>
  <c r="S82" i="29" s="1"/>
  <c r="P82" i="29"/>
  <c r="Q82" i="29" s="1"/>
  <c r="N82" i="29"/>
  <c r="O82" i="29" s="1"/>
  <c r="L82" i="29"/>
  <c r="M82" i="29" s="1"/>
  <c r="J82" i="29"/>
  <c r="K82" i="29" s="1"/>
  <c r="AE81" i="29"/>
  <c r="AF81" i="29" s="1"/>
  <c r="AC81" i="29"/>
  <c r="AB81" i="29"/>
  <c r="X81" i="29"/>
  <c r="Y81" i="29" s="1"/>
  <c r="V81" i="29"/>
  <c r="W81" i="29" s="1"/>
  <c r="T81" i="29"/>
  <c r="U81" i="29" s="1"/>
  <c r="R81" i="29"/>
  <c r="S81" i="29" s="1"/>
  <c r="P81" i="29"/>
  <c r="Q81" i="29" s="1"/>
  <c r="N81" i="29"/>
  <c r="O81" i="29" s="1"/>
  <c r="L81" i="29"/>
  <c r="M81" i="29" s="1"/>
  <c r="J81" i="29"/>
  <c r="K81" i="29" s="1"/>
  <c r="AE80" i="29"/>
  <c r="AF80" i="29" s="1"/>
  <c r="AC80" i="29"/>
  <c r="AB80" i="29"/>
  <c r="X80" i="29"/>
  <c r="Y80" i="29" s="1"/>
  <c r="V80" i="29"/>
  <c r="W80" i="29" s="1"/>
  <c r="T80" i="29"/>
  <c r="U80" i="29" s="1"/>
  <c r="R80" i="29"/>
  <c r="S80" i="29" s="1"/>
  <c r="P80" i="29"/>
  <c r="Q80" i="29" s="1"/>
  <c r="N80" i="29"/>
  <c r="O80" i="29" s="1"/>
  <c r="L80" i="29"/>
  <c r="M80" i="29" s="1"/>
  <c r="J80" i="29"/>
  <c r="K80" i="29" s="1"/>
  <c r="AE79" i="29"/>
  <c r="AF79" i="29" s="1"/>
  <c r="AC79" i="29"/>
  <c r="AB79" i="29"/>
  <c r="X79" i="29"/>
  <c r="Y79" i="29" s="1"/>
  <c r="V79" i="29"/>
  <c r="W79" i="29" s="1"/>
  <c r="T79" i="29"/>
  <c r="U79" i="29" s="1"/>
  <c r="R79" i="29"/>
  <c r="S79" i="29" s="1"/>
  <c r="P79" i="29"/>
  <c r="Q79" i="29" s="1"/>
  <c r="N79" i="29"/>
  <c r="O79" i="29" s="1"/>
  <c r="L79" i="29"/>
  <c r="M79" i="29" s="1"/>
  <c r="J79" i="29"/>
  <c r="K79" i="29" s="1"/>
  <c r="AE78" i="29"/>
  <c r="AF78" i="29" s="1"/>
  <c r="AC78" i="29"/>
  <c r="AB78" i="29"/>
  <c r="X78" i="29"/>
  <c r="Y78" i="29" s="1"/>
  <c r="V78" i="29"/>
  <c r="W78" i="29" s="1"/>
  <c r="T78" i="29"/>
  <c r="U78" i="29" s="1"/>
  <c r="R78" i="29"/>
  <c r="S78" i="29" s="1"/>
  <c r="P78" i="29"/>
  <c r="Q78" i="29" s="1"/>
  <c r="N78" i="29"/>
  <c r="O78" i="29" s="1"/>
  <c r="L78" i="29"/>
  <c r="M78" i="29" s="1"/>
  <c r="J78" i="29"/>
  <c r="K78" i="29" s="1"/>
  <c r="AE77" i="29"/>
  <c r="AF77" i="29" s="1"/>
  <c r="AC77" i="29"/>
  <c r="AB77" i="29"/>
  <c r="X77" i="29"/>
  <c r="Y77" i="29" s="1"/>
  <c r="V77" i="29"/>
  <c r="W77" i="29" s="1"/>
  <c r="T77" i="29"/>
  <c r="U77" i="29" s="1"/>
  <c r="R77" i="29"/>
  <c r="S77" i="29" s="1"/>
  <c r="P77" i="29"/>
  <c r="Q77" i="29" s="1"/>
  <c r="N77" i="29"/>
  <c r="O77" i="29" s="1"/>
  <c r="L77" i="29"/>
  <c r="M77" i="29" s="1"/>
  <c r="J77" i="29"/>
  <c r="K77" i="29" s="1"/>
  <c r="AE76" i="29"/>
  <c r="AF76" i="29" s="1"/>
  <c r="AC76" i="29"/>
  <c r="AB76" i="29"/>
  <c r="X76" i="29"/>
  <c r="Y76" i="29" s="1"/>
  <c r="V76" i="29"/>
  <c r="W76" i="29" s="1"/>
  <c r="T76" i="29"/>
  <c r="U76" i="29" s="1"/>
  <c r="R76" i="29"/>
  <c r="S76" i="29" s="1"/>
  <c r="P76" i="29"/>
  <c r="Q76" i="29" s="1"/>
  <c r="N76" i="29"/>
  <c r="O76" i="29" s="1"/>
  <c r="L76" i="29"/>
  <c r="M76" i="29" s="1"/>
  <c r="J76" i="29"/>
  <c r="K76" i="29" s="1"/>
  <c r="AE75" i="29"/>
  <c r="AF75" i="29" s="1"/>
  <c r="AC75" i="29"/>
  <c r="AB75" i="29"/>
  <c r="X75" i="29"/>
  <c r="Y75" i="29" s="1"/>
  <c r="V75" i="29"/>
  <c r="W75" i="29" s="1"/>
  <c r="T75" i="29"/>
  <c r="U75" i="29" s="1"/>
  <c r="R75" i="29"/>
  <c r="S75" i="29" s="1"/>
  <c r="P75" i="29"/>
  <c r="Q75" i="29" s="1"/>
  <c r="N75" i="29"/>
  <c r="O75" i="29" s="1"/>
  <c r="L75" i="29"/>
  <c r="M75" i="29" s="1"/>
  <c r="J75" i="29"/>
  <c r="K75" i="29" s="1"/>
  <c r="AE74" i="29"/>
  <c r="AF74" i="29" s="1"/>
  <c r="AC74" i="29"/>
  <c r="AB74" i="29"/>
  <c r="X74" i="29"/>
  <c r="Y74" i="29" s="1"/>
  <c r="V74" i="29"/>
  <c r="W74" i="29" s="1"/>
  <c r="T74" i="29"/>
  <c r="U74" i="29" s="1"/>
  <c r="R74" i="29"/>
  <c r="S74" i="29" s="1"/>
  <c r="P74" i="29"/>
  <c r="Q74" i="29" s="1"/>
  <c r="N74" i="29"/>
  <c r="O74" i="29" s="1"/>
  <c r="L74" i="29"/>
  <c r="M74" i="29" s="1"/>
  <c r="J74" i="29"/>
  <c r="K74" i="29" s="1"/>
  <c r="AE73" i="29"/>
  <c r="AF73" i="29" s="1"/>
  <c r="AC73" i="29"/>
  <c r="AB73" i="29"/>
  <c r="X73" i="29"/>
  <c r="Y73" i="29" s="1"/>
  <c r="V73" i="29"/>
  <c r="W73" i="29" s="1"/>
  <c r="T73" i="29"/>
  <c r="U73" i="29" s="1"/>
  <c r="R73" i="29"/>
  <c r="S73" i="29" s="1"/>
  <c r="P73" i="29"/>
  <c r="Q73" i="29" s="1"/>
  <c r="N73" i="29"/>
  <c r="O73" i="29" s="1"/>
  <c r="L73" i="29"/>
  <c r="M73" i="29" s="1"/>
  <c r="J73" i="29"/>
  <c r="K73" i="29" s="1"/>
  <c r="AE72" i="29"/>
  <c r="AF72" i="29" s="1"/>
  <c r="AC72" i="29"/>
  <c r="AB72" i="29"/>
  <c r="X72" i="29"/>
  <c r="Y72" i="29" s="1"/>
  <c r="V72" i="29"/>
  <c r="W72" i="29" s="1"/>
  <c r="T72" i="29"/>
  <c r="U72" i="29" s="1"/>
  <c r="R72" i="29"/>
  <c r="S72" i="29" s="1"/>
  <c r="P72" i="29"/>
  <c r="Q72" i="29" s="1"/>
  <c r="N72" i="29"/>
  <c r="O72" i="29" s="1"/>
  <c r="L72" i="29"/>
  <c r="M72" i="29" s="1"/>
  <c r="J72" i="29"/>
  <c r="K72" i="29" s="1"/>
  <c r="AE71" i="29"/>
  <c r="AF71" i="29" s="1"/>
  <c r="AC71" i="29"/>
  <c r="AB71" i="29"/>
  <c r="X71" i="29"/>
  <c r="Y71" i="29" s="1"/>
  <c r="V71" i="29"/>
  <c r="W71" i="29" s="1"/>
  <c r="T71" i="29"/>
  <c r="U71" i="29" s="1"/>
  <c r="R71" i="29"/>
  <c r="S71" i="29" s="1"/>
  <c r="P71" i="29"/>
  <c r="Q71" i="29" s="1"/>
  <c r="N71" i="29"/>
  <c r="O71" i="29" s="1"/>
  <c r="L71" i="29"/>
  <c r="M71" i="29" s="1"/>
  <c r="J71" i="29"/>
  <c r="K71" i="29" s="1"/>
  <c r="AE70" i="29"/>
  <c r="AF70" i="29" s="1"/>
  <c r="AC70" i="29"/>
  <c r="AB70" i="29"/>
  <c r="X70" i="29"/>
  <c r="Y70" i="29" s="1"/>
  <c r="V70" i="29"/>
  <c r="W70" i="29" s="1"/>
  <c r="T70" i="29"/>
  <c r="U70" i="29" s="1"/>
  <c r="R70" i="29"/>
  <c r="S70" i="29" s="1"/>
  <c r="P70" i="29"/>
  <c r="Q70" i="29" s="1"/>
  <c r="N70" i="29"/>
  <c r="O70" i="29" s="1"/>
  <c r="L70" i="29"/>
  <c r="M70" i="29" s="1"/>
  <c r="J70" i="29"/>
  <c r="K70" i="29" s="1"/>
  <c r="AE69" i="29"/>
  <c r="AF69" i="29" s="1"/>
  <c r="AC69" i="29"/>
  <c r="AB69" i="29"/>
  <c r="X69" i="29"/>
  <c r="Y69" i="29" s="1"/>
  <c r="V69" i="29"/>
  <c r="W69" i="29" s="1"/>
  <c r="T69" i="29"/>
  <c r="U69" i="29" s="1"/>
  <c r="R69" i="29"/>
  <c r="S69" i="29" s="1"/>
  <c r="P69" i="29"/>
  <c r="Q69" i="29" s="1"/>
  <c r="N69" i="29"/>
  <c r="O69" i="29" s="1"/>
  <c r="L69" i="29"/>
  <c r="M69" i="29" s="1"/>
  <c r="J69" i="29"/>
  <c r="K69" i="29" s="1"/>
  <c r="AE68" i="29"/>
  <c r="AF68" i="29" s="1"/>
  <c r="AC68" i="29"/>
  <c r="AB68" i="29"/>
  <c r="X68" i="29"/>
  <c r="Y68" i="29" s="1"/>
  <c r="V68" i="29"/>
  <c r="W68" i="29" s="1"/>
  <c r="T68" i="29"/>
  <c r="U68" i="29" s="1"/>
  <c r="R68" i="29"/>
  <c r="S68" i="29" s="1"/>
  <c r="P68" i="29"/>
  <c r="Q68" i="29" s="1"/>
  <c r="N68" i="29"/>
  <c r="O68" i="29" s="1"/>
  <c r="L68" i="29"/>
  <c r="M68" i="29" s="1"/>
  <c r="J68" i="29"/>
  <c r="K68" i="29" s="1"/>
  <c r="AE67" i="29"/>
  <c r="AF67" i="29" s="1"/>
  <c r="AC67" i="29"/>
  <c r="AB67" i="29"/>
  <c r="X67" i="29"/>
  <c r="Y67" i="29" s="1"/>
  <c r="V67" i="29"/>
  <c r="W67" i="29" s="1"/>
  <c r="T67" i="29"/>
  <c r="U67" i="29" s="1"/>
  <c r="R67" i="29"/>
  <c r="S67" i="29" s="1"/>
  <c r="P67" i="29"/>
  <c r="Q67" i="29" s="1"/>
  <c r="N67" i="29"/>
  <c r="O67" i="29" s="1"/>
  <c r="L67" i="29"/>
  <c r="M67" i="29" s="1"/>
  <c r="J67" i="29"/>
  <c r="K67" i="29" s="1"/>
  <c r="AE66" i="29"/>
  <c r="AF66" i="29" s="1"/>
  <c r="AC66" i="29"/>
  <c r="AB66" i="29"/>
  <c r="X66" i="29"/>
  <c r="Y66" i="29" s="1"/>
  <c r="V66" i="29"/>
  <c r="W66" i="29" s="1"/>
  <c r="T66" i="29"/>
  <c r="U66" i="29" s="1"/>
  <c r="R66" i="29"/>
  <c r="S66" i="29" s="1"/>
  <c r="P66" i="29"/>
  <c r="Q66" i="29" s="1"/>
  <c r="N66" i="29"/>
  <c r="O66" i="29" s="1"/>
  <c r="L66" i="29"/>
  <c r="M66" i="29" s="1"/>
  <c r="J66" i="29"/>
  <c r="K66" i="29" s="1"/>
  <c r="AE65" i="29"/>
  <c r="AF65" i="29" s="1"/>
  <c r="AC65" i="29"/>
  <c r="AB65" i="29"/>
  <c r="X65" i="29"/>
  <c r="Y65" i="29" s="1"/>
  <c r="V65" i="29"/>
  <c r="W65" i="29" s="1"/>
  <c r="T65" i="29"/>
  <c r="U65" i="29" s="1"/>
  <c r="R65" i="29"/>
  <c r="S65" i="29" s="1"/>
  <c r="P65" i="29"/>
  <c r="Q65" i="29" s="1"/>
  <c r="N65" i="29"/>
  <c r="O65" i="29" s="1"/>
  <c r="L65" i="29"/>
  <c r="M65" i="29" s="1"/>
  <c r="J65" i="29"/>
  <c r="K65" i="29" s="1"/>
  <c r="AE64" i="29"/>
  <c r="AF64" i="29" s="1"/>
  <c r="AC64" i="29"/>
  <c r="AB64" i="29"/>
  <c r="X64" i="29"/>
  <c r="Y64" i="29" s="1"/>
  <c r="V64" i="29"/>
  <c r="W64" i="29" s="1"/>
  <c r="T64" i="29"/>
  <c r="U64" i="29" s="1"/>
  <c r="R64" i="29"/>
  <c r="S64" i="29" s="1"/>
  <c r="P64" i="29"/>
  <c r="Q64" i="29" s="1"/>
  <c r="N64" i="29"/>
  <c r="O64" i="29" s="1"/>
  <c r="L64" i="29"/>
  <c r="M64" i="29" s="1"/>
  <c r="J64" i="29"/>
  <c r="K64" i="29" s="1"/>
  <c r="AE63" i="29"/>
  <c r="AF63" i="29" s="1"/>
  <c r="AC63" i="29"/>
  <c r="AB63" i="29"/>
  <c r="X63" i="29"/>
  <c r="Y63" i="29" s="1"/>
  <c r="V63" i="29"/>
  <c r="W63" i="29" s="1"/>
  <c r="T63" i="29"/>
  <c r="U63" i="29" s="1"/>
  <c r="R63" i="29"/>
  <c r="S63" i="29" s="1"/>
  <c r="P63" i="29"/>
  <c r="Q63" i="29" s="1"/>
  <c r="N63" i="29"/>
  <c r="O63" i="29" s="1"/>
  <c r="L63" i="29"/>
  <c r="M63" i="29" s="1"/>
  <c r="J63" i="29"/>
  <c r="K63" i="29" s="1"/>
  <c r="AE62" i="29"/>
  <c r="AF62" i="29" s="1"/>
  <c r="AC62" i="29"/>
  <c r="AB62" i="29"/>
  <c r="X62" i="29"/>
  <c r="Y62" i="29" s="1"/>
  <c r="V62" i="29"/>
  <c r="W62" i="29" s="1"/>
  <c r="T62" i="29"/>
  <c r="U62" i="29" s="1"/>
  <c r="R62" i="29"/>
  <c r="S62" i="29" s="1"/>
  <c r="P62" i="29"/>
  <c r="Q62" i="29" s="1"/>
  <c r="N62" i="29"/>
  <c r="O62" i="29" s="1"/>
  <c r="L62" i="29"/>
  <c r="M62" i="29" s="1"/>
  <c r="J62" i="29"/>
  <c r="K62" i="29" s="1"/>
  <c r="AE61" i="29"/>
  <c r="AF61" i="29" s="1"/>
  <c r="AC61" i="29"/>
  <c r="AB61" i="29"/>
  <c r="X61" i="29"/>
  <c r="Y61" i="29" s="1"/>
  <c r="V61" i="29"/>
  <c r="W61" i="29" s="1"/>
  <c r="T61" i="29"/>
  <c r="U61" i="29" s="1"/>
  <c r="R61" i="29"/>
  <c r="S61" i="29" s="1"/>
  <c r="P61" i="29"/>
  <c r="Q61" i="29" s="1"/>
  <c r="N61" i="29"/>
  <c r="O61" i="29" s="1"/>
  <c r="L61" i="29"/>
  <c r="M61" i="29" s="1"/>
  <c r="J61" i="29"/>
  <c r="K61" i="29" s="1"/>
  <c r="AE60" i="29"/>
  <c r="AF60" i="29" s="1"/>
  <c r="AC60" i="29"/>
  <c r="AB60" i="29"/>
  <c r="X60" i="29"/>
  <c r="Y60" i="29" s="1"/>
  <c r="V60" i="29"/>
  <c r="W60" i="29" s="1"/>
  <c r="T60" i="29"/>
  <c r="U60" i="29" s="1"/>
  <c r="R60" i="29"/>
  <c r="S60" i="29" s="1"/>
  <c r="P60" i="29"/>
  <c r="Q60" i="29" s="1"/>
  <c r="N60" i="29"/>
  <c r="O60" i="29" s="1"/>
  <c r="L60" i="29"/>
  <c r="M60" i="29" s="1"/>
  <c r="J60" i="29"/>
  <c r="K60" i="29" s="1"/>
  <c r="AE59" i="29"/>
  <c r="AF59" i="29" s="1"/>
  <c r="AC59" i="29"/>
  <c r="AB59" i="29"/>
  <c r="X59" i="29"/>
  <c r="Y59" i="29" s="1"/>
  <c r="V59" i="29"/>
  <c r="W59" i="29" s="1"/>
  <c r="T59" i="29"/>
  <c r="U59" i="29" s="1"/>
  <c r="R59" i="29"/>
  <c r="S59" i="29" s="1"/>
  <c r="P59" i="29"/>
  <c r="Q59" i="29" s="1"/>
  <c r="N59" i="29"/>
  <c r="O59" i="29" s="1"/>
  <c r="L59" i="29"/>
  <c r="M59" i="29" s="1"/>
  <c r="J59" i="29"/>
  <c r="K59" i="29" s="1"/>
  <c r="AE58" i="29"/>
  <c r="AF58" i="29" s="1"/>
  <c r="AC58" i="29"/>
  <c r="AB58" i="29"/>
  <c r="X58" i="29"/>
  <c r="Y58" i="29" s="1"/>
  <c r="V58" i="29"/>
  <c r="W58" i="29" s="1"/>
  <c r="T58" i="29"/>
  <c r="U58" i="29" s="1"/>
  <c r="R58" i="29"/>
  <c r="S58" i="29" s="1"/>
  <c r="P58" i="29"/>
  <c r="Q58" i="29" s="1"/>
  <c r="N58" i="29"/>
  <c r="O58" i="29" s="1"/>
  <c r="L58" i="29"/>
  <c r="M58" i="29" s="1"/>
  <c r="J58" i="29"/>
  <c r="K58" i="29" s="1"/>
  <c r="AE57" i="29"/>
  <c r="AF57" i="29" s="1"/>
  <c r="AC57" i="29"/>
  <c r="AB57" i="29"/>
  <c r="X57" i="29"/>
  <c r="Y57" i="29" s="1"/>
  <c r="V57" i="29"/>
  <c r="W57" i="29" s="1"/>
  <c r="T57" i="29"/>
  <c r="U57" i="29" s="1"/>
  <c r="R57" i="29"/>
  <c r="S57" i="29" s="1"/>
  <c r="P57" i="29"/>
  <c r="Q57" i="29" s="1"/>
  <c r="N57" i="29"/>
  <c r="O57" i="29" s="1"/>
  <c r="L57" i="29"/>
  <c r="M57" i="29" s="1"/>
  <c r="J57" i="29"/>
  <c r="K57" i="29" s="1"/>
  <c r="AE56" i="29"/>
  <c r="AF56" i="29" s="1"/>
  <c r="AC56" i="29"/>
  <c r="AB56" i="29"/>
  <c r="X56" i="29"/>
  <c r="Y56" i="29" s="1"/>
  <c r="V56" i="29"/>
  <c r="W56" i="29" s="1"/>
  <c r="T56" i="29"/>
  <c r="U56" i="29" s="1"/>
  <c r="R56" i="29"/>
  <c r="S56" i="29" s="1"/>
  <c r="P56" i="29"/>
  <c r="Q56" i="29" s="1"/>
  <c r="N56" i="29"/>
  <c r="O56" i="29" s="1"/>
  <c r="L56" i="29"/>
  <c r="M56" i="29" s="1"/>
  <c r="J56" i="29"/>
  <c r="K56" i="29" s="1"/>
  <c r="AE55" i="29"/>
  <c r="AF55" i="29" s="1"/>
  <c r="AC55" i="29"/>
  <c r="AB55" i="29"/>
  <c r="X55" i="29"/>
  <c r="Y55" i="29" s="1"/>
  <c r="V55" i="29"/>
  <c r="W55" i="29" s="1"/>
  <c r="T55" i="29"/>
  <c r="U55" i="29" s="1"/>
  <c r="R55" i="29"/>
  <c r="S55" i="29" s="1"/>
  <c r="P55" i="29"/>
  <c r="Q55" i="29" s="1"/>
  <c r="N55" i="29"/>
  <c r="O55" i="29" s="1"/>
  <c r="L55" i="29"/>
  <c r="M55" i="29" s="1"/>
  <c r="J55" i="29"/>
  <c r="K55" i="29" s="1"/>
  <c r="AE54" i="29"/>
  <c r="AF54" i="29" s="1"/>
  <c r="AC54" i="29"/>
  <c r="AB54" i="29"/>
  <c r="X54" i="29"/>
  <c r="Y54" i="29" s="1"/>
  <c r="V54" i="29"/>
  <c r="W54" i="29" s="1"/>
  <c r="T54" i="29"/>
  <c r="U54" i="29" s="1"/>
  <c r="R54" i="29"/>
  <c r="S54" i="29" s="1"/>
  <c r="P54" i="29"/>
  <c r="Q54" i="29" s="1"/>
  <c r="N54" i="29"/>
  <c r="O54" i="29" s="1"/>
  <c r="L54" i="29"/>
  <c r="M54" i="29" s="1"/>
  <c r="J54" i="29"/>
  <c r="K54" i="29" s="1"/>
  <c r="AE53" i="29"/>
  <c r="AF53" i="29" s="1"/>
  <c r="AC53" i="29"/>
  <c r="AB53" i="29"/>
  <c r="X53" i="29"/>
  <c r="Y53" i="29" s="1"/>
  <c r="V53" i="29"/>
  <c r="W53" i="29" s="1"/>
  <c r="T53" i="29"/>
  <c r="U53" i="29" s="1"/>
  <c r="R53" i="29"/>
  <c r="S53" i="29" s="1"/>
  <c r="P53" i="29"/>
  <c r="Q53" i="29" s="1"/>
  <c r="N53" i="29"/>
  <c r="O53" i="29" s="1"/>
  <c r="L53" i="29"/>
  <c r="M53" i="29" s="1"/>
  <c r="J53" i="29"/>
  <c r="K53" i="29" s="1"/>
  <c r="AE52" i="29"/>
  <c r="AF52" i="29" s="1"/>
  <c r="AC52" i="29"/>
  <c r="AB52" i="29"/>
  <c r="X52" i="29"/>
  <c r="Y52" i="29" s="1"/>
  <c r="V52" i="29"/>
  <c r="W52" i="29" s="1"/>
  <c r="T52" i="29"/>
  <c r="U52" i="29" s="1"/>
  <c r="R52" i="29"/>
  <c r="S52" i="29" s="1"/>
  <c r="P52" i="29"/>
  <c r="Q52" i="29" s="1"/>
  <c r="N52" i="29"/>
  <c r="O52" i="29" s="1"/>
  <c r="L52" i="29"/>
  <c r="M52" i="29" s="1"/>
  <c r="J52" i="29"/>
  <c r="K52" i="29" s="1"/>
  <c r="AE51" i="29"/>
  <c r="AF51" i="29" s="1"/>
  <c r="AC51" i="29"/>
  <c r="AB51" i="29"/>
  <c r="X51" i="29"/>
  <c r="Y51" i="29" s="1"/>
  <c r="V51" i="29"/>
  <c r="W51" i="29" s="1"/>
  <c r="T51" i="29"/>
  <c r="U51" i="29" s="1"/>
  <c r="R51" i="29"/>
  <c r="S51" i="29" s="1"/>
  <c r="P51" i="29"/>
  <c r="Q51" i="29" s="1"/>
  <c r="N51" i="29"/>
  <c r="O51" i="29" s="1"/>
  <c r="L51" i="29"/>
  <c r="M51" i="29" s="1"/>
  <c r="J51" i="29"/>
  <c r="K51" i="29" s="1"/>
  <c r="AE50" i="29"/>
  <c r="AF50" i="29" s="1"/>
  <c r="AC50" i="29"/>
  <c r="AB50" i="29"/>
  <c r="X50" i="29"/>
  <c r="Y50" i="29" s="1"/>
  <c r="V50" i="29"/>
  <c r="W50" i="29" s="1"/>
  <c r="T50" i="29"/>
  <c r="U50" i="29" s="1"/>
  <c r="R50" i="29"/>
  <c r="S50" i="29" s="1"/>
  <c r="P50" i="29"/>
  <c r="Q50" i="29" s="1"/>
  <c r="N50" i="29"/>
  <c r="O50" i="29" s="1"/>
  <c r="L50" i="29"/>
  <c r="M50" i="29" s="1"/>
  <c r="J50" i="29"/>
  <c r="K50" i="29" s="1"/>
  <c r="AE49" i="29"/>
  <c r="AF49" i="29" s="1"/>
  <c r="AC49" i="29"/>
  <c r="AB49" i="29"/>
  <c r="X49" i="29"/>
  <c r="Y49" i="29" s="1"/>
  <c r="V49" i="29"/>
  <c r="W49" i="29" s="1"/>
  <c r="T49" i="29"/>
  <c r="U49" i="29" s="1"/>
  <c r="R49" i="29"/>
  <c r="S49" i="29" s="1"/>
  <c r="P49" i="29"/>
  <c r="Q49" i="29" s="1"/>
  <c r="N49" i="29"/>
  <c r="O49" i="29" s="1"/>
  <c r="L49" i="29"/>
  <c r="M49" i="29" s="1"/>
  <c r="J49" i="29"/>
  <c r="K49" i="29" s="1"/>
  <c r="AE48" i="29"/>
  <c r="AF48" i="29" s="1"/>
  <c r="AC48" i="29"/>
  <c r="AB48" i="29"/>
  <c r="X48" i="29"/>
  <c r="Y48" i="29" s="1"/>
  <c r="V48" i="29"/>
  <c r="W48" i="29" s="1"/>
  <c r="T48" i="29"/>
  <c r="U48" i="29" s="1"/>
  <c r="R48" i="29"/>
  <c r="S48" i="29" s="1"/>
  <c r="P48" i="29"/>
  <c r="Q48" i="29" s="1"/>
  <c r="N48" i="29"/>
  <c r="O48" i="29" s="1"/>
  <c r="L48" i="29"/>
  <c r="M48" i="29" s="1"/>
  <c r="J48" i="29"/>
  <c r="K48" i="29" s="1"/>
  <c r="AE47" i="29"/>
  <c r="AF47" i="29" s="1"/>
  <c r="AC47" i="29"/>
  <c r="AB47" i="29"/>
  <c r="X47" i="29"/>
  <c r="Y47" i="29" s="1"/>
  <c r="V47" i="29"/>
  <c r="W47" i="29" s="1"/>
  <c r="T47" i="29"/>
  <c r="U47" i="29" s="1"/>
  <c r="R47" i="29"/>
  <c r="S47" i="29" s="1"/>
  <c r="P47" i="29"/>
  <c r="Q47" i="29" s="1"/>
  <c r="N47" i="29"/>
  <c r="O47" i="29" s="1"/>
  <c r="L47" i="29"/>
  <c r="M47" i="29" s="1"/>
  <c r="J47" i="29"/>
  <c r="K47" i="29" s="1"/>
  <c r="AE46" i="29"/>
  <c r="AF46" i="29" s="1"/>
  <c r="AC46" i="29"/>
  <c r="AB46" i="29"/>
  <c r="X46" i="29"/>
  <c r="Y46" i="29" s="1"/>
  <c r="V46" i="29"/>
  <c r="W46" i="29" s="1"/>
  <c r="T46" i="29"/>
  <c r="U46" i="29" s="1"/>
  <c r="R46" i="29"/>
  <c r="S46" i="29" s="1"/>
  <c r="P46" i="29"/>
  <c r="Q46" i="29" s="1"/>
  <c r="N46" i="29"/>
  <c r="O46" i="29" s="1"/>
  <c r="L46" i="29"/>
  <c r="M46" i="29" s="1"/>
  <c r="J46" i="29"/>
  <c r="K46" i="29" s="1"/>
  <c r="AE45" i="29"/>
  <c r="AF45" i="29" s="1"/>
  <c r="AC45" i="29"/>
  <c r="AB45" i="29"/>
  <c r="X45" i="29"/>
  <c r="Y45" i="29" s="1"/>
  <c r="V45" i="29"/>
  <c r="W45" i="29" s="1"/>
  <c r="T45" i="29"/>
  <c r="U45" i="29" s="1"/>
  <c r="R45" i="29"/>
  <c r="S45" i="29" s="1"/>
  <c r="P45" i="29"/>
  <c r="Q45" i="29" s="1"/>
  <c r="N45" i="29"/>
  <c r="O45" i="29" s="1"/>
  <c r="L45" i="29"/>
  <c r="M45" i="29" s="1"/>
  <c r="J45" i="29"/>
  <c r="K45" i="29" s="1"/>
  <c r="AE44" i="29"/>
  <c r="AF44" i="29" s="1"/>
  <c r="AC44" i="29"/>
  <c r="AB44" i="29"/>
  <c r="X44" i="29"/>
  <c r="Y44" i="29" s="1"/>
  <c r="V44" i="29"/>
  <c r="W44" i="29" s="1"/>
  <c r="T44" i="29"/>
  <c r="U44" i="29" s="1"/>
  <c r="R44" i="29"/>
  <c r="S44" i="29" s="1"/>
  <c r="P44" i="29"/>
  <c r="Q44" i="29" s="1"/>
  <c r="N44" i="29"/>
  <c r="O44" i="29" s="1"/>
  <c r="L44" i="29"/>
  <c r="M44" i="29" s="1"/>
  <c r="J44" i="29"/>
  <c r="K44" i="29" s="1"/>
  <c r="AE43" i="29"/>
  <c r="AF43" i="29" s="1"/>
  <c r="AC43" i="29"/>
  <c r="AB43" i="29"/>
  <c r="X43" i="29"/>
  <c r="Y43" i="29" s="1"/>
  <c r="V43" i="29"/>
  <c r="W43" i="29" s="1"/>
  <c r="T43" i="29"/>
  <c r="U43" i="29" s="1"/>
  <c r="R43" i="29"/>
  <c r="S43" i="29" s="1"/>
  <c r="P43" i="29"/>
  <c r="Q43" i="29" s="1"/>
  <c r="N43" i="29"/>
  <c r="O43" i="29" s="1"/>
  <c r="L43" i="29"/>
  <c r="M43" i="29" s="1"/>
  <c r="J43" i="29"/>
  <c r="K43" i="29" s="1"/>
  <c r="AE42" i="29"/>
  <c r="AF42" i="29" s="1"/>
  <c r="AC42" i="29"/>
  <c r="AB42" i="29"/>
  <c r="X42" i="29"/>
  <c r="Y42" i="29" s="1"/>
  <c r="V42" i="29"/>
  <c r="W42" i="29" s="1"/>
  <c r="T42" i="29"/>
  <c r="U42" i="29" s="1"/>
  <c r="R42" i="29"/>
  <c r="S42" i="29" s="1"/>
  <c r="P42" i="29"/>
  <c r="Q42" i="29" s="1"/>
  <c r="N42" i="29"/>
  <c r="O42" i="29" s="1"/>
  <c r="L42" i="29"/>
  <c r="M42" i="29" s="1"/>
  <c r="J42" i="29"/>
  <c r="K42" i="29" s="1"/>
  <c r="AE41" i="29"/>
  <c r="AF41" i="29" s="1"/>
  <c r="AC41" i="29"/>
  <c r="AB41" i="29"/>
  <c r="X41" i="29"/>
  <c r="Y41" i="29" s="1"/>
  <c r="V41" i="29"/>
  <c r="W41" i="29" s="1"/>
  <c r="T41" i="29"/>
  <c r="U41" i="29" s="1"/>
  <c r="R41" i="29"/>
  <c r="S41" i="29" s="1"/>
  <c r="P41" i="29"/>
  <c r="Q41" i="29" s="1"/>
  <c r="N41" i="29"/>
  <c r="O41" i="29" s="1"/>
  <c r="L41" i="29"/>
  <c r="M41" i="29" s="1"/>
  <c r="J41" i="29"/>
  <c r="K41" i="29" s="1"/>
  <c r="AE40" i="29"/>
  <c r="AF40" i="29" s="1"/>
  <c r="AC40" i="29"/>
  <c r="AB40" i="29"/>
  <c r="X40" i="29"/>
  <c r="Y40" i="29" s="1"/>
  <c r="V40" i="29"/>
  <c r="W40" i="29" s="1"/>
  <c r="T40" i="29"/>
  <c r="U40" i="29" s="1"/>
  <c r="R40" i="29"/>
  <c r="S40" i="29" s="1"/>
  <c r="P40" i="29"/>
  <c r="Q40" i="29" s="1"/>
  <c r="N40" i="29"/>
  <c r="O40" i="29" s="1"/>
  <c r="L40" i="29"/>
  <c r="M40" i="29" s="1"/>
  <c r="J40" i="29"/>
  <c r="K40" i="29" s="1"/>
  <c r="AE39" i="29"/>
  <c r="AF39" i="29" s="1"/>
  <c r="AC39" i="29"/>
  <c r="AB39" i="29"/>
  <c r="X39" i="29"/>
  <c r="Y39" i="29" s="1"/>
  <c r="V39" i="29"/>
  <c r="W39" i="29" s="1"/>
  <c r="T39" i="29"/>
  <c r="U39" i="29" s="1"/>
  <c r="R39" i="29"/>
  <c r="S39" i="29" s="1"/>
  <c r="P39" i="29"/>
  <c r="Q39" i="29" s="1"/>
  <c r="N39" i="29"/>
  <c r="O39" i="29" s="1"/>
  <c r="L39" i="29"/>
  <c r="M39" i="29" s="1"/>
  <c r="J39" i="29"/>
  <c r="K39" i="29" s="1"/>
  <c r="AE38" i="29"/>
  <c r="AF38" i="29" s="1"/>
  <c r="AC38" i="29"/>
  <c r="AB38" i="29"/>
  <c r="X38" i="29"/>
  <c r="Y38" i="29" s="1"/>
  <c r="V38" i="29"/>
  <c r="W38" i="29" s="1"/>
  <c r="T38" i="29"/>
  <c r="U38" i="29" s="1"/>
  <c r="R38" i="29"/>
  <c r="S38" i="29" s="1"/>
  <c r="P38" i="29"/>
  <c r="Q38" i="29" s="1"/>
  <c r="N38" i="29"/>
  <c r="O38" i="29" s="1"/>
  <c r="L38" i="29"/>
  <c r="M38" i="29" s="1"/>
  <c r="J38" i="29"/>
  <c r="K38" i="29" s="1"/>
  <c r="AE37" i="29"/>
  <c r="AF37" i="29" s="1"/>
  <c r="AC37" i="29"/>
  <c r="AB37" i="29"/>
  <c r="X37" i="29"/>
  <c r="Y37" i="29" s="1"/>
  <c r="V37" i="29"/>
  <c r="W37" i="29" s="1"/>
  <c r="T37" i="29"/>
  <c r="U37" i="29" s="1"/>
  <c r="R37" i="29"/>
  <c r="S37" i="29" s="1"/>
  <c r="P37" i="29"/>
  <c r="Q37" i="29" s="1"/>
  <c r="N37" i="29"/>
  <c r="O37" i="29" s="1"/>
  <c r="L37" i="29"/>
  <c r="M37" i="29" s="1"/>
  <c r="J37" i="29"/>
  <c r="K37" i="29" s="1"/>
  <c r="AE36" i="29"/>
  <c r="AF36" i="29" s="1"/>
  <c r="AC36" i="29"/>
  <c r="AB36" i="29"/>
  <c r="X36" i="29"/>
  <c r="Y36" i="29" s="1"/>
  <c r="V36" i="29"/>
  <c r="W36" i="29" s="1"/>
  <c r="T36" i="29"/>
  <c r="U36" i="29" s="1"/>
  <c r="R36" i="29"/>
  <c r="S36" i="29" s="1"/>
  <c r="P36" i="29"/>
  <c r="Q36" i="29" s="1"/>
  <c r="N36" i="29"/>
  <c r="O36" i="29" s="1"/>
  <c r="L36" i="29"/>
  <c r="M36" i="29" s="1"/>
  <c r="J36" i="29"/>
  <c r="K36" i="29" s="1"/>
  <c r="AE35" i="29"/>
  <c r="AF35" i="29" s="1"/>
  <c r="AC35" i="29"/>
  <c r="AB35" i="29"/>
  <c r="X35" i="29"/>
  <c r="Y35" i="29" s="1"/>
  <c r="V35" i="29"/>
  <c r="W35" i="29" s="1"/>
  <c r="T35" i="29"/>
  <c r="U35" i="29" s="1"/>
  <c r="R35" i="29"/>
  <c r="S35" i="29" s="1"/>
  <c r="P35" i="29"/>
  <c r="Q35" i="29" s="1"/>
  <c r="N35" i="29"/>
  <c r="O35" i="29" s="1"/>
  <c r="L35" i="29"/>
  <c r="M35" i="29" s="1"/>
  <c r="J35" i="29"/>
  <c r="K35" i="29" s="1"/>
  <c r="AE34" i="29"/>
  <c r="AF34" i="29" s="1"/>
  <c r="AC34" i="29"/>
  <c r="AB34" i="29"/>
  <c r="X34" i="29"/>
  <c r="Y34" i="29" s="1"/>
  <c r="V34" i="29"/>
  <c r="W34" i="29" s="1"/>
  <c r="T34" i="29"/>
  <c r="U34" i="29" s="1"/>
  <c r="R34" i="29"/>
  <c r="S34" i="29" s="1"/>
  <c r="P34" i="29"/>
  <c r="Q34" i="29" s="1"/>
  <c r="N34" i="29"/>
  <c r="O34" i="29" s="1"/>
  <c r="L34" i="29"/>
  <c r="M34" i="29" s="1"/>
  <c r="J34" i="29"/>
  <c r="K34" i="29" s="1"/>
  <c r="AE33" i="29"/>
  <c r="AF33" i="29" s="1"/>
  <c r="AC33" i="29"/>
  <c r="AB33" i="29"/>
  <c r="X33" i="29"/>
  <c r="Y33" i="29" s="1"/>
  <c r="V33" i="29"/>
  <c r="W33" i="29" s="1"/>
  <c r="T33" i="29"/>
  <c r="U33" i="29" s="1"/>
  <c r="R33" i="29"/>
  <c r="S33" i="29" s="1"/>
  <c r="P33" i="29"/>
  <c r="Q33" i="29" s="1"/>
  <c r="N33" i="29"/>
  <c r="O33" i="29" s="1"/>
  <c r="L33" i="29"/>
  <c r="M33" i="29" s="1"/>
  <c r="J33" i="29"/>
  <c r="K33" i="29" s="1"/>
  <c r="AE32" i="29"/>
  <c r="AF32" i="29" s="1"/>
  <c r="AC32" i="29"/>
  <c r="AB32" i="29"/>
  <c r="X32" i="29"/>
  <c r="Y32" i="29" s="1"/>
  <c r="V32" i="29"/>
  <c r="W32" i="29" s="1"/>
  <c r="T32" i="29"/>
  <c r="U32" i="29" s="1"/>
  <c r="R32" i="29"/>
  <c r="S32" i="29" s="1"/>
  <c r="P32" i="29"/>
  <c r="Q32" i="29" s="1"/>
  <c r="N32" i="29"/>
  <c r="O32" i="29" s="1"/>
  <c r="L32" i="29"/>
  <c r="M32" i="29" s="1"/>
  <c r="J32" i="29"/>
  <c r="K32" i="29" s="1"/>
  <c r="AE31" i="29"/>
  <c r="AF31" i="29" s="1"/>
  <c r="AC31" i="29"/>
  <c r="AB31" i="29"/>
  <c r="X31" i="29"/>
  <c r="Y31" i="29" s="1"/>
  <c r="V31" i="29"/>
  <c r="W31" i="29" s="1"/>
  <c r="T31" i="29"/>
  <c r="U31" i="29" s="1"/>
  <c r="R31" i="29"/>
  <c r="S31" i="29" s="1"/>
  <c r="P31" i="29"/>
  <c r="Q31" i="29" s="1"/>
  <c r="N31" i="29"/>
  <c r="O31" i="29" s="1"/>
  <c r="L31" i="29"/>
  <c r="M31" i="29" s="1"/>
  <c r="J31" i="29"/>
  <c r="K31" i="29" s="1"/>
  <c r="AE30" i="29"/>
  <c r="AF30" i="29" s="1"/>
  <c r="AC30" i="29"/>
  <c r="AB30" i="29"/>
  <c r="X30" i="29"/>
  <c r="Y30" i="29" s="1"/>
  <c r="V30" i="29"/>
  <c r="W30" i="29" s="1"/>
  <c r="T30" i="29"/>
  <c r="U30" i="29" s="1"/>
  <c r="R30" i="29"/>
  <c r="S30" i="29" s="1"/>
  <c r="P30" i="29"/>
  <c r="Q30" i="29" s="1"/>
  <c r="N30" i="29"/>
  <c r="O30" i="29" s="1"/>
  <c r="L30" i="29"/>
  <c r="M30" i="29" s="1"/>
  <c r="J30" i="29"/>
  <c r="K30" i="29" s="1"/>
  <c r="AE29" i="29"/>
  <c r="AF29" i="29" s="1"/>
  <c r="AC29" i="29"/>
  <c r="AB29" i="29"/>
  <c r="X29" i="29"/>
  <c r="Y29" i="29" s="1"/>
  <c r="V29" i="29"/>
  <c r="W29" i="29" s="1"/>
  <c r="T29" i="29"/>
  <c r="U29" i="29" s="1"/>
  <c r="R29" i="29"/>
  <c r="S29" i="29" s="1"/>
  <c r="P29" i="29"/>
  <c r="Q29" i="29" s="1"/>
  <c r="N29" i="29"/>
  <c r="O29" i="29" s="1"/>
  <c r="L29" i="29"/>
  <c r="M29" i="29" s="1"/>
  <c r="J29" i="29"/>
  <c r="K29" i="29" s="1"/>
  <c r="AE28" i="29"/>
  <c r="AF28" i="29" s="1"/>
  <c r="AC28" i="29"/>
  <c r="AB28" i="29"/>
  <c r="X28" i="29"/>
  <c r="Y28" i="29" s="1"/>
  <c r="V28" i="29"/>
  <c r="W28" i="29" s="1"/>
  <c r="T28" i="29"/>
  <c r="U28" i="29" s="1"/>
  <c r="R28" i="29"/>
  <c r="S28" i="29" s="1"/>
  <c r="P28" i="29"/>
  <c r="Q28" i="29" s="1"/>
  <c r="N28" i="29"/>
  <c r="O28" i="29" s="1"/>
  <c r="L28" i="29"/>
  <c r="M28" i="29" s="1"/>
  <c r="J28" i="29"/>
  <c r="K28" i="29" s="1"/>
  <c r="AE27" i="29"/>
  <c r="AF27" i="29" s="1"/>
  <c r="AC27" i="29"/>
  <c r="AB27" i="29"/>
  <c r="X27" i="29"/>
  <c r="Y27" i="29" s="1"/>
  <c r="V27" i="29"/>
  <c r="W27" i="29" s="1"/>
  <c r="T27" i="29"/>
  <c r="U27" i="29" s="1"/>
  <c r="R27" i="29"/>
  <c r="S27" i="29" s="1"/>
  <c r="P27" i="29"/>
  <c r="Q27" i="29" s="1"/>
  <c r="N27" i="29"/>
  <c r="O27" i="29" s="1"/>
  <c r="L27" i="29"/>
  <c r="M27" i="29" s="1"/>
  <c r="J27" i="29"/>
  <c r="K27" i="29" s="1"/>
  <c r="AE26" i="29"/>
  <c r="AF26" i="29" s="1"/>
  <c r="AC26" i="29"/>
  <c r="AB26" i="29"/>
  <c r="X26" i="29"/>
  <c r="Y26" i="29" s="1"/>
  <c r="V26" i="29"/>
  <c r="W26" i="29" s="1"/>
  <c r="T26" i="29"/>
  <c r="U26" i="29" s="1"/>
  <c r="R26" i="29"/>
  <c r="S26" i="29" s="1"/>
  <c r="P26" i="29"/>
  <c r="Q26" i="29" s="1"/>
  <c r="N26" i="29"/>
  <c r="O26" i="29" s="1"/>
  <c r="L26" i="29"/>
  <c r="M26" i="29" s="1"/>
  <c r="J26" i="29"/>
  <c r="K26" i="29" s="1"/>
  <c r="AE25" i="29"/>
  <c r="AF25" i="29" s="1"/>
  <c r="AC25" i="29"/>
  <c r="AB25" i="29"/>
  <c r="X25" i="29"/>
  <c r="Y25" i="29" s="1"/>
  <c r="V25" i="29"/>
  <c r="W25" i="29" s="1"/>
  <c r="T25" i="29"/>
  <c r="U25" i="29" s="1"/>
  <c r="R25" i="29"/>
  <c r="S25" i="29" s="1"/>
  <c r="P25" i="29"/>
  <c r="Q25" i="29" s="1"/>
  <c r="N25" i="29"/>
  <c r="O25" i="29" s="1"/>
  <c r="L25" i="29"/>
  <c r="M25" i="29" s="1"/>
  <c r="J25" i="29"/>
  <c r="K25" i="29" s="1"/>
  <c r="AE24" i="29"/>
  <c r="AF24" i="29" s="1"/>
  <c r="AC24" i="29"/>
  <c r="AB24" i="29"/>
  <c r="X24" i="29"/>
  <c r="Y24" i="29" s="1"/>
  <c r="V24" i="29"/>
  <c r="W24" i="29" s="1"/>
  <c r="T24" i="29"/>
  <c r="U24" i="29" s="1"/>
  <c r="R24" i="29"/>
  <c r="S24" i="29" s="1"/>
  <c r="P24" i="29"/>
  <c r="Q24" i="29" s="1"/>
  <c r="N24" i="29"/>
  <c r="O24" i="29" s="1"/>
  <c r="L24" i="29"/>
  <c r="M24" i="29" s="1"/>
  <c r="J24" i="29"/>
  <c r="K24" i="29" s="1"/>
  <c r="AE23" i="29"/>
  <c r="AF23" i="29" s="1"/>
  <c r="AC23" i="29"/>
  <c r="AB23" i="29"/>
  <c r="X23" i="29"/>
  <c r="Y23" i="29" s="1"/>
  <c r="V23" i="29"/>
  <c r="W23" i="29" s="1"/>
  <c r="T23" i="29"/>
  <c r="U23" i="29" s="1"/>
  <c r="R23" i="29"/>
  <c r="S23" i="29" s="1"/>
  <c r="P23" i="29"/>
  <c r="Q23" i="29" s="1"/>
  <c r="N23" i="29"/>
  <c r="O23" i="29" s="1"/>
  <c r="L23" i="29"/>
  <c r="M23" i="29" s="1"/>
  <c r="J23" i="29"/>
  <c r="K23" i="29" s="1"/>
  <c r="AE22" i="29"/>
  <c r="AF22" i="29" s="1"/>
  <c r="AC22" i="29"/>
  <c r="AB22" i="29"/>
  <c r="X22" i="29"/>
  <c r="Y22" i="29" s="1"/>
  <c r="V22" i="29"/>
  <c r="W22" i="29" s="1"/>
  <c r="T22" i="29"/>
  <c r="U22" i="29" s="1"/>
  <c r="R22" i="29"/>
  <c r="S22" i="29" s="1"/>
  <c r="P22" i="29"/>
  <c r="Q22" i="29" s="1"/>
  <c r="N22" i="29"/>
  <c r="O22" i="29" s="1"/>
  <c r="L22" i="29"/>
  <c r="M22" i="29" s="1"/>
  <c r="J22" i="29"/>
  <c r="K22" i="29" s="1"/>
  <c r="AE21" i="29"/>
  <c r="AF21" i="29" s="1"/>
  <c r="AC21" i="29"/>
  <c r="AB21" i="29"/>
  <c r="X21" i="29"/>
  <c r="Y21" i="29" s="1"/>
  <c r="V21" i="29"/>
  <c r="W21" i="29" s="1"/>
  <c r="T21" i="29"/>
  <c r="U21" i="29" s="1"/>
  <c r="R21" i="29"/>
  <c r="S21" i="29" s="1"/>
  <c r="P21" i="29"/>
  <c r="Q21" i="29" s="1"/>
  <c r="N21" i="29"/>
  <c r="O21" i="29" s="1"/>
  <c r="L21" i="29"/>
  <c r="M21" i="29" s="1"/>
  <c r="J21" i="29"/>
  <c r="K21" i="29" s="1"/>
  <c r="AE20" i="29"/>
  <c r="AF20" i="29" s="1"/>
  <c r="AC20" i="29"/>
  <c r="AB20" i="29"/>
  <c r="X20" i="29"/>
  <c r="Y20" i="29" s="1"/>
  <c r="V20" i="29"/>
  <c r="W20" i="29" s="1"/>
  <c r="T20" i="29"/>
  <c r="U20" i="29" s="1"/>
  <c r="R20" i="29"/>
  <c r="S20" i="29" s="1"/>
  <c r="P20" i="29"/>
  <c r="Q20" i="29" s="1"/>
  <c r="N20" i="29"/>
  <c r="O20" i="29" s="1"/>
  <c r="L20" i="29"/>
  <c r="M20" i="29" s="1"/>
  <c r="J20" i="29"/>
  <c r="K20" i="29" s="1"/>
  <c r="AE19" i="29"/>
  <c r="AF19" i="29" s="1"/>
  <c r="AC19" i="29"/>
  <c r="AB19" i="29"/>
  <c r="X19" i="29"/>
  <c r="Y19" i="29" s="1"/>
  <c r="V19" i="29"/>
  <c r="W19" i="29" s="1"/>
  <c r="T19" i="29"/>
  <c r="U19" i="29" s="1"/>
  <c r="R19" i="29"/>
  <c r="S19" i="29" s="1"/>
  <c r="P19" i="29"/>
  <c r="Q19" i="29" s="1"/>
  <c r="N19" i="29"/>
  <c r="O19" i="29" s="1"/>
  <c r="L19" i="29"/>
  <c r="M19" i="29" s="1"/>
  <c r="J19" i="29"/>
  <c r="K19" i="29" s="1"/>
  <c r="AE18" i="29"/>
  <c r="AF18" i="29" s="1"/>
  <c r="AC18" i="29"/>
  <c r="AB18" i="29"/>
  <c r="X18" i="29"/>
  <c r="Y18" i="29" s="1"/>
  <c r="V18" i="29"/>
  <c r="W18" i="29" s="1"/>
  <c r="T18" i="29"/>
  <c r="U18" i="29" s="1"/>
  <c r="R18" i="29"/>
  <c r="S18" i="29" s="1"/>
  <c r="P18" i="29"/>
  <c r="Q18" i="29" s="1"/>
  <c r="N18" i="29"/>
  <c r="O18" i="29" s="1"/>
  <c r="L18" i="29"/>
  <c r="M18" i="29" s="1"/>
  <c r="J18" i="29"/>
  <c r="K18" i="29" s="1"/>
  <c r="AE17" i="29"/>
  <c r="AF17" i="29" s="1"/>
  <c r="AC17" i="29"/>
  <c r="AB17" i="29"/>
  <c r="X17" i="29"/>
  <c r="Y17" i="29" s="1"/>
  <c r="V17" i="29"/>
  <c r="W17" i="29" s="1"/>
  <c r="T17" i="29"/>
  <c r="U17" i="29" s="1"/>
  <c r="R17" i="29"/>
  <c r="S17" i="29" s="1"/>
  <c r="P17" i="29"/>
  <c r="Q17" i="29" s="1"/>
  <c r="N17" i="29"/>
  <c r="O17" i="29" s="1"/>
  <c r="L17" i="29"/>
  <c r="M17" i="29" s="1"/>
  <c r="J17" i="29"/>
  <c r="K17" i="29" s="1"/>
  <c r="AE16" i="29"/>
  <c r="AF16" i="29" s="1"/>
  <c r="AC16" i="29"/>
  <c r="AB16" i="29"/>
  <c r="X16" i="29"/>
  <c r="Y16" i="29" s="1"/>
  <c r="V16" i="29"/>
  <c r="W16" i="29" s="1"/>
  <c r="T16" i="29"/>
  <c r="U16" i="29" s="1"/>
  <c r="R16" i="29"/>
  <c r="S16" i="29" s="1"/>
  <c r="P16" i="29"/>
  <c r="Q16" i="29" s="1"/>
  <c r="N16" i="29"/>
  <c r="O16" i="29" s="1"/>
  <c r="L16" i="29"/>
  <c r="M16" i="29" s="1"/>
  <c r="J16" i="29"/>
  <c r="K16" i="29" s="1"/>
  <c r="AE15" i="29"/>
  <c r="AF15" i="29" s="1"/>
  <c r="AC15" i="29"/>
  <c r="AB15" i="29"/>
  <c r="X15" i="29"/>
  <c r="Y15" i="29" s="1"/>
  <c r="V15" i="29"/>
  <c r="W15" i="29" s="1"/>
  <c r="T15" i="29"/>
  <c r="U15" i="29" s="1"/>
  <c r="R15" i="29"/>
  <c r="S15" i="29" s="1"/>
  <c r="P15" i="29"/>
  <c r="Q15" i="29" s="1"/>
  <c r="N15" i="29"/>
  <c r="O15" i="29" s="1"/>
  <c r="L15" i="29"/>
  <c r="M15" i="29" s="1"/>
  <c r="J15" i="29"/>
  <c r="K15" i="29" s="1"/>
  <c r="AE14" i="29"/>
  <c r="AF14" i="29" s="1"/>
  <c r="AC14" i="29"/>
  <c r="AB14" i="29"/>
  <c r="X14" i="29"/>
  <c r="Y14" i="29" s="1"/>
  <c r="V14" i="29"/>
  <c r="W14" i="29" s="1"/>
  <c r="T14" i="29"/>
  <c r="U14" i="29" s="1"/>
  <c r="R14" i="29"/>
  <c r="S14" i="29" s="1"/>
  <c r="P14" i="29"/>
  <c r="Q14" i="29" s="1"/>
  <c r="N14" i="29"/>
  <c r="O14" i="29" s="1"/>
  <c r="L14" i="29"/>
  <c r="M14" i="29" s="1"/>
  <c r="J14" i="29"/>
  <c r="K14" i="29" s="1"/>
  <c r="AE13" i="29"/>
  <c r="AF13" i="29" s="1"/>
  <c r="AC13" i="29"/>
  <c r="AB13" i="29"/>
  <c r="X13" i="29"/>
  <c r="Y13" i="29" s="1"/>
  <c r="V13" i="29"/>
  <c r="W13" i="29" s="1"/>
  <c r="T13" i="29"/>
  <c r="U13" i="29" s="1"/>
  <c r="R13" i="29"/>
  <c r="S13" i="29" s="1"/>
  <c r="P13" i="29"/>
  <c r="Q13" i="29" s="1"/>
  <c r="N13" i="29"/>
  <c r="O13" i="29" s="1"/>
  <c r="L13" i="29"/>
  <c r="M13" i="29" s="1"/>
  <c r="J13" i="29"/>
  <c r="K13" i="29" s="1"/>
  <c r="AE12" i="29"/>
  <c r="AF12" i="29" s="1"/>
  <c r="AC12" i="29"/>
  <c r="AB12" i="29"/>
  <c r="X12" i="29"/>
  <c r="Y12" i="29" s="1"/>
  <c r="V12" i="29"/>
  <c r="W12" i="29" s="1"/>
  <c r="T12" i="29"/>
  <c r="U12" i="29" s="1"/>
  <c r="R12" i="29"/>
  <c r="S12" i="29" s="1"/>
  <c r="P12" i="29"/>
  <c r="Q12" i="29" s="1"/>
  <c r="N12" i="29"/>
  <c r="O12" i="29" s="1"/>
  <c r="L12" i="29"/>
  <c r="M12" i="29" s="1"/>
  <c r="J12" i="29"/>
  <c r="K12" i="29" s="1"/>
  <c r="AE11" i="29"/>
  <c r="AF11" i="29" s="1"/>
  <c r="AC11" i="29"/>
  <c r="AB11" i="29"/>
  <c r="X11" i="29"/>
  <c r="Y11" i="29" s="1"/>
  <c r="V11" i="29"/>
  <c r="W11" i="29" s="1"/>
  <c r="T11" i="29"/>
  <c r="U11" i="29" s="1"/>
  <c r="R11" i="29"/>
  <c r="S11" i="29" s="1"/>
  <c r="P11" i="29"/>
  <c r="Q11" i="29" s="1"/>
  <c r="N11" i="29"/>
  <c r="O11" i="29" s="1"/>
  <c r="L11" i="29"/>
  <c r="M11" i="29" s="1"/>
  <c r="J11" i="29"/>
  <c r="K11" i="29" s="1"/>
  <c r="AE10" i="29"/>
  <c r="AF10" i="29" s="1"/>
  <c r="AC10" i="29"/>
  <c r="AB10" i="29"/>
  <c r="X10" i="29"/>
  <c r="Y10" i="29" s="1"/>
  <c r="V10" i="29"/>
  <c r="W10" i="29" s="1"/>
  <c r="T10" i="29"/>
  <c r="U10" i="29" s="1"/>
  <c r="R10" i="29"/>
  <c r="S10" i="29" s="1"/>
  <c r="P10" i="29"/>
  <c r="Q10" i="29" s="1"/>
  <c r="N10" i="29"/>
  <c r="O10" i="29" s="1"/>
  <c r="L10" i="29"/>
  <c r="M10" i="29" s="1"/>
  <c r="J10" i="29"/>
  <c r="K10" i="29" s="1"/>
  <c r="AE9" i="29"/>
  <c r="AF9" i="29" s="1"/>
  <c r="AC9" i="29"/>
  <c r="AB9" i="29"/>
  <c r="X9" i="29"/>
  <c r="Y9" i="29" s="1"/>
  <c r="V9" i="29"/>
  <c r="W9" i="29" s="1"/>
  <c r="T9" i="29"/>
  <c r="U9" i="29" s="1"/>
  <c r="R9" i="29"/>
  <c r="S9" i="29" s="1"/>
  <c r="P9" i="29"/>
  <c r="Q9" i="29" s="1"/>
  <c r="N9" i="29"/>
  <c r="O9" i="29" s="1"/>
  <c r="L9" i="29"/>
  <c r="M9" i="29" s="1"/>
  <c r="J9" i="29"/>
  <c r="K9" i="29" s="1"/>
  <c r="AE8" i="29"/>
  <c r="AF8" i="29" s="1"/>
  <c r="AC8" i="29"/>
  <c r="AB8" i="29"/>
  <c r="X8" i="29"/>
  <c r="Y8" i="29" s="1"/>
  <c r="V8" i="29"/>
  <c r="W8" i="29" s="1"/>
  <c r="T8" i="29"/>
  <c r="U8" i="29" s="1"/>
  <c r="R8" i="29"/>
  <c r="S8" i="29" s="1"/>
  <c r="P8" i="29"/>
  <c r="Q8" i="29" s="1"/>
  <c r="N8" i="29"/>
  <c r="O8" i="29" s="1"/>
  <c r="L8" i="29"/>
  <c r="M8" i="29" s="1"/>
  <c r="J8" i="29"/>
  <c r="K8" i="29" s="1"/>
  <c r="AE7" i="29"/>
  <c r="AF7" i="29" s="1"/>
  <c r="AC7" i="29"/>
  <c r="AB7" i="29"/>
  <c r="X7" i="29"/>
  <c r="Y7" i="29" s="1"/>
  <c r="V7" i="29"/>
  <c r="W7" i="29" s="1"/>
  <c r="T7" i="29"/>
  <c r="U7" i="29" s="1"/>
  <c r="R7" i="29"/>
  <c r="S7" i="29" s="1"/>
  <c r="P7" i="29"/>
  <c r="Q7" i="29" s="1"/>
  <c r="N7" i="29"/>
  <c r="O7" i="29" s="1"/>
  <c r="L7" i="29"/>
  <c r="M7" i="29" s="1"/>
  <c r="J7" i="29"/>
  <c r="K7" i="29" s="1"/>
  <c r="AE6" i="29"/>
  <c r="AF6" i="29" s="1"/>
  <c r="AC6" i="29"/>
  <c r="AB6" i="29"/>
  <c r="X6" i="29"/>
  <c r="Y6" i="29" s="1"/>
  <c r="V6" i="29"/>
  <c r="W6" i="29" s="1"/>
  <c r="T6" i="29"/>
  <c r="U6" i="29" s="1"/>
  <c r="R6" i="29"/>
  <c r="S6" i="29" s="1"/>
  <c r="P6" i="29"/>
  <c r="Q6" i="29" s="1"/>
  <c r="N6" i="29"/>
  <c r="O6" i="29" s="1"/>
  <c r="L6" i="29"/>
  <c r="M6" i="29" s="1"/>
  <c r="AC5" i="29"/>
  <c r="AB5" i="29"/>
  <c r="X5" i="29"/>
  <c r="Y5" i="29" s="1"/>
  <c r="V5" i="29"/>
  <c r="W5" i="29" s="1"/>
  <c r="T5" i="29"/>
  <c r="U5" i="29" s="1"/>
  <c r="R5" i="29"/>
  <c r="S5" i="29" s="1"/>
  <c r="P5" i="29"/>
  <c r="Q5" i="29" s="1"/>
  <c r="N5" i="29"/>
  <c r="O5" i="29" s="1"/>
  <c r="L5" i="29"/>
  <c r="M5" i="29" s="1"/>
  <c r="AI3" i="29"/>
  <c r="AH3" i="29"/>
  <c r="AG3" i="29"/>
  <c r="AA3" i="29"/>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6" i="2"/>
  <c r="AK3" i="2"/>
  <c r="AJ6" i="2"/>
  <c r="AJ7" i="2"/>
  <c r="AJ8"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5" i="2"/>
  <c r="AI3" i="2"/>
  <c r="AH3" i="2"/>
  <c r="AG3" i="2"/>
  <c r="AE6" i="2"/>
  <c r="AF6" i="2" s="1"/>
  <c r="AE4" i="2" s="1"/>
  <c r="AE7" i="2"/>
  <c r="AF7" i="2" s="1"/>
  <c r="AE8" i="2"/>
  <c r="AF8" i="2" s="1"/>
  <c r="AE9" i="2"/>
  <c r="AF9" i="2" s="1"/>
  <c r="AE10" i="2"/>
  <c r="AF10" i="2" s="1"/>
  <c r="AE11" i="2"/>
  <c r="AF11" i="2" s="1"/>
  <c r="AE12" i="2"/>
  <c r="AF12" i="2" s="1"/>
  <c r="AE13" i="2"/>
  <c r="AF13" i="2" s="1"/>
  <c r="AE14" i="2"/>
  <c r="AF14" i="2" s="1"/>
  <c r="AE15" i="2"/>
  <c r="AF15" i="2" s="1"/>
  <c r="AE16" i="2"/>
  <c r="AF16" i="2" s="1"/>
  <c r="AE17" i="2"/>
  <c r="AF17" i="2" s="1"/>
  <c r="AE18" i="2"/>
  <c r="AF18" i="2" s="1"/>
  <c r="AE19" i="2"/>
  <c r="AF19" i="2" s="1"/>
  <c r="AE20" i="2"/>
  <c r="AF20" i="2" s="1"/>
  <c r="AE21" i="2"/>
  <c r="AF21" i="2" s="1"/>
  <c r="AE22" i="2"/>
  <c r="AF22" i="2" s="1"/>
  <c r="AE23" i="2"/>
  <c r="AF23" i="2" s="1"/>
  <c r="AE24" i="2"/>
  <c r="AF24" i="2" s="1"/>
  <c r="AE25" i="2"/>
  <c r="AF25" i="2" s="1"/>
  <c r="AE26" i="2"/>
  <c r="AF26" i="2" s="1"/>
  <c r="AE27" i="2"/>
  <c r="AF27" i="2" s="1"/>
  <c r="AE28" i="2"/>
  <c r="AF28" i="2" s="1"/>
  <c r="AE29" i="2"/>
  <c r="AF29" i="2" s="1"/>
  <c r="AE30" i="2"/>
  <c r="AF30" i="2" s="1"/>
  <c r="AE31" i="2"/>
  <c r="AF31" i="2" s="1"/>
  <c r="AE32" i="2"/>
  <c r="AF32" i="2" s="1"/>
  <c r="AE33" i="2"/>
  <c r="AF33" i="2" s="1"/>
  <c r="AE34" i="2"/>
  <c r="AF34" i="2" s="1"/>
  <c r="AE35" i="2"/>
  <c r="AF35" i="2" s="1"/>
  <c r="AE36" i="2"/>
  <c r="AF36" i="2" s="1"/>
  <c r="AE37" i="2"/>
  <c r="AF37" i="2" s="1"/>
  <c r="AE38" i="2"/>
  <c r="AF38" i="2" s="1"/>
  <c r="AE39" i="2"/>
  <c r="AF39" i="2" s="1"/>
  <c r="AE40" i="2"/>
  <c r="AF40" i="2" s="1"/>
  <c r="AE41" i="2"/>
  <c r="AF41" i="2" s="1"/>
  <c r="AE42" i="2"/>
  <c r="AF42" i="2" s="1"/>
  <c r="AE43" i="2"/>
  <c r="AF43" i="2" s="1"/>
  <c r="AE44" i="2"/>
  <c r="AF44" i="2" s="1"/>
  <c r="AE45" i="2"/>
  <c r="AF45" i="2" s="1"/>
  <c r="AE46" i="2"/>
  <c r="AF46" i="2" s="1"/>
  <c r="AE47" i="2"/>
  <c r="AF47" i="2" s="1"/>
  <c r="AE48" i="2"/>
  <c r="AF48" i="2" s="1"/>
  <c r="AE49" i="2"/>
  <c r="AF49" i="2" s="1"/>
  <c r="AE50" i="2"/>
  <c r="AF50" i="2" s="1"/>
  <c r="AE51" i="2"/>
  <c r="AF51" i="2" s="1"/>
  <c r="AE52" i="2"/>
  <c r="AF52" i="2" s="1"/>
  <c r="AE53" i="2"/>
  <c r="AF53" i="2" s="1"/>
  <c r="AE54" i="2"/>
  <c r="AF54" i="2" s="1"/>
  <c r="AE55" i="2"/>
  <c r="AF55" i="2" s="1"/>
  <c r="AE56" i="2"/>
  <c r="AF56" i="2" s="1"/>
  <c r="AE57" i="2"/>
  <c r="AF57" i="2" s="1"/>
  <c r="AE58" i="2"/>
  <c r="AF58" i="2" s="1"/>
  <c r="AE59" i="2"/>
  <c r="AF59" i="2" s="1"/>
  <c r="AE60" i="2"/>
  <c r="AF60" i="2" s="1"/>
  <c r="AE61" i="2"/>
  <c r="AF61" i="2" s="1"/>
  <c r="AE62" i="2"/>
  <c r="AF62" i="2" s="1"/>
  <c r="AE63" i="2"/>
  <c r="AF63" i="2" s="1"/>
  <c r="AE64" i="2"/>
  <c r="AF64" i="2" s="1"/>
  <c r="AE65" i="2"/>
  <c r="AF65" i="2" s="1"/>
  <c r="AE66" i="2"/>
  <c r="AF66" i="2" s="1"/>
  <c r="AE67" i="2"/>
  <c r="AF67" i="2" s="1"/>
  <c r="AE68" i="2"/>
  <c r="AF68" i="2" s="1"/>
  <c r="AE69" i="2"/>
  <c r="AF69" i="2" s="1"/>
  <c r="AE70" i="2"/>
  <c r="AF70" i="2" s="1"/>
  <c r="AE71" i="2"/>
  <c r="AF71" i="2" s="1"/>
  <c r="AE72" i="2"/>
  <c r="AF72" i="2" s="1"/>
  <c r="AE73" i="2"/>
  <c r="AF73" i="2" s="1"/>
  <c r="AE74" i="2"/>
  <c r="AF74" i="2" s="1"/>
  <c r="AE75" i="2"/>
  <c r="AF75" i="2" s="1"/>
  <c r="AE76" i="2"/>
  <c r="AF76" i="2" s="1"/>
  <c r="AE77" i="2"/>
  <c r="AF77" i="2" s="1"/>
  <c r="AE78" i="2"/>
  <c r="AF78" i="2" s="1"/>
  <c r="AE79" i="2"/>
  <c r="AF79" i="2" s="1"/>
  <c r="AE80" i="2"/>
  <c r="AF80" i="2" s="1"/>
  <c r="AE81" i="2"/>
  <c r="AF81" i="2" s="1"/>
  <c r="AE82" i="2"/>
  <c r="AF82" i="2" s="1"/>
  <c r="AE83" i="2"/>
  <c r="AF83" i="2" s="1"/>
  <c r="AE84" i="2"/>
  <c r="AF84" i="2" s="1"/>
  <c r="AE85" i="2"/>
  <c r="AF85" i="2" s="1"/>
  <c r="AE86" i="2"/>
  <c r="AF86" i="2" s="1"/>
  <c r="AE87" i="2"/>
  <c r="AF87" i="2" s="1"/>
  <c r="AE88" i="2"/>
  <c r="AF88" i="2" s="1"/>
  <c r="AE89" i="2"/>
  <c r="AF89" i="2" s="1"/>
  <c r="AE90" i="2"/>
  <c r="AF90" i="2" s="1"/>
  <c r="AE91" i="2"/>
  <c r="AF91" i="2" s="1"/>
  <c r="AE92" i="2"/>
  <c r="AF92" i="2" s="1"/>
  <c r="AE93" i="2"/>
  <c r="AF93" i="2" s="1"/>
  <c r="AE94" i="2"/>
  <c r="AF94" i="2" s="1"/>
  <c r="AE95" i="2"/>
  <c r="AF95" i="2" s="1"/>
  <c r="AE96" i="2"/>
  <c r="AF96" i="2" s="1"/>
  <c r="AE97" i="2"/>
  <c r="AF97" i="2" s="1"/>
  <c r="AE98" i="2"/>
  <c r="AF98" i="2" s="1"/>
  <c r="AE99" i="2"/>
  <c r="AF99" i="2" s="1"/>
  <c r="AE100" i="2"/>
  <c r="AF100" i="2" s="1"/>
  <c r="AE101" i="2"/>
  <c r="AF101" i="2" s="1"/>
  <c r="AE102" i="2"/>
  <c r="AF102" i="2" s="1"/>
  <c r="AE103" i="2"/>
  <c r="AF103" i="2" s="1"/>
  <c r="AE104" i="2"/>
  <c r="AF104" i="2" s="1"/>
  <c r="AE105" i="2"/>
  <c r="AF105" i="2" s="1"/>
  <c r="AE106" i="2"/>
  <c r="AF106" i="2" s="1"/>
  <c r="AE107" i="2"/>
  <c r="AF107" i="2" s="1"/>
  <c r="AE108" i="2"/>
  <c r="AF108" i="2" s="1"/>
  <c r="AE109" i="2"/>
  <c r="AF109" i="2" s="1"/>
  <c r="AE110" i="2"/>
  <c r="AF110" i="2" s="1"/>
  <c r="AE111" i="2"/>
  <c r="AF111" i="2" s="1"/>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5" i="2"/>
  <c r="AA3" i="2"/>
  <c r="X111" i="2"/>
  <c r="Y111" i="2" s="1"/>
  <c r="X110" i="2"/>
  <c r="Y110" i="2" s="1"/>
  <c r="X109" i="2"/>
  <c r="Y109" i="2" s="1"/>
  <c r="X108" i="2"/>
  <c r="Y108" i="2" s="1"/>
  <c r="X107" i="2"/>
  <c r="Y107" i="2" s="1"/>
  <c r="X106" i="2"/>
  <c r="Y106" i="2" s="1"/>
  <c r="X105" i="2"/>
  <c r="Y105" i="2" s="1"/>
  <c r="X104" i="2"/>
  <c r="Y104" i="2" s="1"/>
  <c r="X103" i="2"/>
  <c r="Y103" i="2" s="1"/>
  <c r="X102" i="2"/>
  <c r="Y102" i="2" s="1"/>
  <c r="X101" i="2"/>
  <c r="Y101" i="2" s="1"/>
  <c r="X100" i="2"/>
  <c r="Y100" i="2" s="1"/>
  <c r="X99" i="2"/>
  <c r="Y99" i="2" s="1"/>
  <c r="X98" i="2"/>
  <c r="Y98" i="2" s="1"/>
  <c r="X97" i="2"/>
  <c r="Y97" i="2" s="1"/>
  <c r="X96" i="2"/>
  <c r="Y96" i="2" s="1"/>
  <c r="X95" i="2"/>
  <c r="Y95" i="2" s="1"/>
  <c r="X94" i="2"/>
  <c r="Y94" i="2" s="1"/>
  <c r="X93" i="2"/>
  <c r="Y93" i="2" s="1"/>
  <c r="X92" i="2"/>
  <c r="Y92" i="2" s="1"/>
  <c r="X91" i="2"/>
  <c r="Y91" i="2" s="1"/>
  <c r="X90" i="2"/>
  <c r="Y90" i="2" s="1"/>
  <c r="X89" i="2"/>
  <c r="Y89" i="2" s="1"/>
  <c r="X88" i="2"/>
  <c r="Y88" i="2" s="1"/>
  <c r="X87" i="2"/>
  <c r="Y87" i="2" s="1"/>
  <c r="X86" i="2"/>
  <c r="Y86" i="2" s="1"/>
  <c r="X85" i="2"/>
  <c r="Y85" i="2" s="1"/>
  <c r="X84" i="2"/>
  <c r="Y84" i="2" s="1"/>
  <c r="X83" i="2"/>
  <c r="Y83" i="2" s="1"/>
  <c r="X82" i="2"/>
  <c r="Y82" i="2" s="1"/>
  <c r="X81" i="2"/>
  <c r="Y81" i="2" s="1"/>
  <c r="X80" i="2"/>
  <c r="Y80" i="2" s="1"/>
  <c r="X79" i="2"/>
  <c r="Y79" i="2" s="1"/>
  <c r="X78" i="2"/>
  <c r="Y78" i="2" s="1"/>
  <c r="X77" i="2"/>
  <c r="Y77" i="2" s="1"/>
  <c r="X76" i="2"/>
  <c r="Y76" i="2" s="1"/>
  <c r="X75" i="2"/>
  <c r="Y75" i="2" s="1"/>
  <c r="X74" i="2"/>
  <c r="Y74" i="2" s="1"/>
  <c r="X73" i="2"/>
  <c r="Y73" i="2" s="1"/>
  <c r="X72" i="2"/>
  <c r="Y72" i="2" s="1"/>
  <c r="X71" i="2"/>
  <c r="Y71" i="2" s="1"/>
  <c r="X70" i="2"/>
  <c r="Y70" i="2" s="1"/>
  <c r="X69" i="2"/>
  <c r="Y69" i="2" s="1"/>
  <c r="X68" i="2"/>
  <c r="Y68" i="2" s="1"/>
  <c r="X67" i="2"/>
  <c r="Y67" i="2" s="1"/>
  <c r="X66" i="2"/>
  <c r="Y66" i="2" s="1"/>
  <c r="X65" i="2"/>
  <c r="Y65" i="2" s="1"/>
  <c r="X64" i="2"/>
  <c r="Y64" i="2" s="1"/>
  <c r="X63" i="2"/>
  <c r="Y63" i="2" s="1"/>
  <c r="X62" i="2"/>
  <c r="Y62" i="2" s="1"/>
  <c r="X61" i="2"/>
  <c r="Y61" i="2" s="1"/>
  <c r="X60" i="2"/>
  <c r="Y60" i="2" s="1"/>
  <c r="X59" i="2"/>
  <c r="Y59" i="2" s="1"/>
  <c r="X58" i="2"/>
  <c r="Y58" i="2" s="1"/>
  <c r="X57" i="2"/>
  <c r="Y57" i="2" s="1"/>
  <c r="X56" i="2"/>
  <c r="Y56" i="2" s="1"/>
  <c r="X55" i="2"/>
  <c r="Y55" i="2" s="1"/>
  <c r="X54" i="2"/>
  <c r="Y54" i="2" s="1"/>
  <c r="X53" i="2"/>
  <c r="Y53" i="2" s="1"/>
  <c r="X52" i="2"/>
  <c r="Y52" i="2" s="1"/>
  <c r="X51" i="2"/>
  <c r="Y51" i="2" s="1"/>
  <c r="X50" i="2"/>
  <c r="Y50" i="2" s="1"/>
  <c r="X49" i="2"/>
  <c r="Y49" i="2" s="1"/>
  <c r="X48" i="2"/>
  <c r="Y48" i="2" s="1"/>
  <c r="X47" i="2"/>
  <c r="Y47" i="2" s="1"/>
  <c r="X46" i="2"/>
  <c r="Y46" i="2" s="1"/>
  <c r="X45" i="2"/>
  <c r="Y45" i="2" s="1"/>
  <c r="X44" i="2"/>
  <c r="Y44" i="2" s="1"/>
  <c r="X43" i="2"/>
  <c r="Y43" i="2" s="1"/>
  <c r="X42" i="2"/>
  <c r="Y42" i="2" s="1"/>
  <c r="X41" i="2"/>
  <c r="Y41" i="2" s="1"/>
  <c r="X40" i="2"/>
  <c r="Y40" i="2" s="1"/>
  <c r="X39" i="2"/>
  <c r="Y39" i="2" s="1"/>
  <c r="X38" i="2"/>
  <c r="Y38" i="2" s="1"/>
  <c r="X37" i="2"/>
  <c r="Y37" i="2" s="1"/>
  <c r="X36" i="2"/>
  <c r="Y36" i="2" s="1"/>
  <c r="X35" i="2"/>
  <c r="Y35" i="2" s="1"/>
  <c r="X34" i="2"/>
  <c r="Y34" i="2" s="1"/>
  <c r="X33" i="2"/>
  <c r="Y33" i="2" s="1"/>
  <c r="X32" i="2"/>
  <c r="Y32" i="2" s="1"/>
  <c r="X31" i="2"/>
  <c r="Y31" i="2" s="1"/>
  <c r="X30" i="2"/>
  <c r="Y30" i="2" s="1"/>
  <c r="X29" i="2"/>
  <c r="Y29" i="2" s="1"/>
  <c r="X28" i="2"/>
  <c r="Y28" i="2" s="1"/>
  <c r="X27" i="2"/>
  <c r="Y27" i="2" s="1"/>
  <c r="X26" i="2"/>
  <c r="Y26" i="2" s="1"/>
  <c r="X25" i="2"/>
  <c r="Y25" i="2" s="1"/>
  <c r="X24" i="2"/>
  <c r="Y24" i="2" s="1"/>
  <c r="X23" i="2"/>
  <c r="Y23" i="2" s="1"/>
  <c r="X22" i="2"/>
  <c r="Y22" i="2" s="1"/>
  <c r="X21" i="2"/>
  <c r="Y21" i="2" s="1"/>
  <c r="X20" i="2"/>
  <c r="Y20" i="2" s="1"/>
  <c r="X19" i="2"/>
  <c r="Y19" i="2" s="1"/>
  <c r="X18" i="2"/>
  <c r="Y18" i="2" s="1"/>
  <c r="X17" i="2"/>
  <c r="Y17" i="2" s="1"/>
  <c r="X16" i="2"/>
  <c r="Y16" i="2" s="1"/>
  <c r="X15" i="2"/>
  <c r="Y15" i="2" s="1"/>
  <c r="X14" i="2"/>
  <c r="Y14" i="2" s="1"/>
  <c r="X13" i="2"/>
  <c r="Y13" i="2" s="1"/>
  <c r="X12" i="2"/>
  <c r="Y12" i="2" s="1"/>
  <c r="X11" i="2"/>
  <c r="Y11" i="2" s="1"/>
  <c r="X10" i="2"/>
  <c r="Y10" i="2" s="1"/>
  <c r="X9" i="2"/>
  <c r="Y9" i="2" s="1"/>
  <c r="X8" i="2"/>
  <c r="Y8" i="2" s="1"/>
  <c r="X7" i="2"/>
  <c r="Y7" i="2" s="1"/>
  <c r="X6" i="2"/>
  <c r="Y6" i="2" s="1"/>
  <c r="X5" i="2"/>
  <c r="Y5" i="2" s="1"/>
  <c r="V111" i="2"/>
  <c r="W111" i="2" s="1"/>
  <c r="V110" i="2"/>
  <c r="W110" i="2" s="1"/>
  <c r="V109" i="2"/>
  <c r="W109" i="2" s="1"/>
  <c r="V108" i="2"/>
  <c r="W108" i="2" s="1"/>
  <c r="V107" i="2"/>
  <c r="W107" i="2" s="1"/>
  <c r="V106" i="2"/>
  <c r="V105" i="2"/>
  <c r="W105" i="2" s="1"/>
  <c r="V104" i="2"/>
  <c r="W104" i="2" s="1"/>
  <c r="V103" i="2"/>
  <c r="W103" i="2" s="1"/>
  <c r="V102" i="2"/>
  <c r="W102" i="2" s="1"/>
  <c r="V101" i="2"/>
  <c r="W101" i="2" s="1"/>
  <c r="V100" i="2"/>
  <c r="W100" i="2" s="1"/>
  <c r="V99" i="2"/>
  <c r="W99" i="2" s="1"/>
  <c r="V98" i="2"/>
  <c r="W98" i="2" s="1"/>
  <c r="V97" i="2"/>
  <c r="W97" i="2" s="1"/>
  <c r="V96" i="2"/>
  <c r="W96" i="2" s="1"/>
  <c r="V95" i="2"/>
  <c r="W95" i="2" s="1"/>
  <c r="V94" i="2"/>
  <c r="W94" i="2" s="1"/>
  <c r="V93" i="2"/>
  <c r="W93" i="2" s="1"/>
  <c r="V92" i="2"/>
  <c r="W92" i="2" s="1"/>
  <c r="V91" i="2"/>
  <c r="W91" i="2" s="1"/>
  <c r="V90" i="2"/>
  <c r="W90" i="2" s="1"/>
  <c r="V89" i="2"/>
  <c r="W89" i="2" s="1"/>
  <c r="V88" i="2"/>
  <c r="W88" i="2" s="1"/>
  <c r="V87" i="2"/>
  <c r="W87" i="2" s="1"/>
  <c r="V86" i="2"/>
  <c r="W86" i="2" s="1"/>
  <c r="V85" i="2"/>
  <c r="W85" i="2" s="1"/>
  <c r="V84" i="2"/>
  <c r="W84" i="2" s="1"/>
  <c r="V83" i="2"/>
  <c r="W83" i="2" s="1"/>
  <c r="V82" i="2"/>
  <c r="W82" i="2" s="1"/>
  <c r="V81" i="2"/>
  <c r="W81" i="2" s="1"/>
  <c r="V80" i="2"/>
  <c r="W80" i="2" s="1"/>
  <c r="V79" i="2"/>
  <c r="W79" i="2" s="1"/>
  <c r="V78" i="2"/>
  <c r="W78" i="2" s="1"/>
  <c r="V77" i="2"/>
  <c r="W77" i="2" s="1"/>
  <c r="V76" i="2"/>
  <c r="W76" i="2" s="1"/>
  <c r="V75" i="2"/>
  <c r="W75" i="2" s="1"/>
  <c r="V74" i="2"/>
  <c r="W74" i="2" s="1"/>
  <c r="V73" i="2"/>
  <c r="W73" i="2" s="1"/>
  <c r="V72" i="2"/>
  <c r="W72" i="2" s="1"/>
  <c r="V71" i="2"/>
  <c r="W71" i="2" s="1"/>
  <c r="V70" i="2"/>
  <c r="W70" i="2" s="1"/>
  <c r="V69" i="2"/>
  <c r="W69" i="2" s="1"/>
  <c r="V68" i="2"/>
  <c r="W68" i="2" s="1"/>
  <c r="V67" i="2"/>
  <c r="W67" i="2" s="1"/>
  <c r="V66" i="2"/>
  <c r="W66" i="2" s="1"/>
  <c r="V65" i="2"/>
  <c r="W65" i="2" s="1"/>
  <c r="V64" i="2"/>
  <c r="W64" i="2" s="1"/>
  <c r="V63" i="2"/>
  <c r="W63" i="2" s="1"/>
  <c r="V62" i="2"/>
  <c r="W62" i="2" s="1"/>
  <c r="V61" i="2"/>
  <c r="W61" i="2" s="1"/>
  <c r="V60" i="2"/>
  <c r="W60" i="2" s="1"/>
  <c r="V59" i="2"/>
  <c r="W59" i="2" s="1"/>
  <c r="V58" i="2"/>
  <c r="W58" i="2" s="1"/>
  <c r="V57" i="2"/>
  <c r="W57" i="2" s="1"/>
  <c r="V56" i="2"/>
  <c r="W56" i="2" s="1"/>
  <c r="V55" i="2"/>
  <c r="W55" i="2" s="1"/>
  <c r="V54" i="2"/>
  <c r="W54" i="2" s="1"/>
  <c r="V53" i="2"/>
  <c r="W53" i="2" s="1"/>
  <c r="V52" i="2"/>
  <c r="W52" i="2" s="1"/>
  <c r="V51" i="2"/>
  <c r="W51" i="2" s="1"/>
  <c r="V50" i="2"/>
  <c r="W50" i="2" s="1"/>
  <c r="V49" i="2"/>
  <c r="W49" i="2" s="1"/>
  <c r="V48" i="2"/>
  <c r="W48" i="2" s="1"/>
  <c r="V47" i="2"/>
  <c r="W47" i="2" s="1"/>
  <c r="V46" i="2"/>
  <c r="W46" i="2" s="1"/>
  <c r="V45" i="2"/>
  <c r="W45" i="2" s="1"/>
  <c r="V44" i="2"/>
  <c r="W44" i="2" s="1"/>
  <c r="V43" i="2"/>
  <c r="W43" i="2" s="1"/>
  <c r="V42" i="2"/>
  <c r="W42" i="2" s="1"/>
  <c r="V41" i="2"/>
  <c r="W41" i="2" s="1"/>
  <c r="V40" i="2"/>
  <c r="W40" i="2" s="1"/>
  <c r="V39" i="2"/>
  <c r="W39" i="2" s="1"/>
  <c r="V38" i="2"/>
  <c r="W38" i="2" s="1"/>
  <c r="V37" i="2"/>
  <c r="W37" i="2" s="1"/>
  <c r="V36" i="2"/>
  <c r="W36" i="2" s="1"/>
  <c r="V35" i="2"/>
  <c r="W35" i="2" s="1"/>
  <c r="V34" i="2"/>
  <c r="W34" i="2" s="1"/>
  <c r="V33" i="2"/>
  <c r="W33"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V9" i="2"/>
  <c r="W9" i="2" s="1"/>
  <c r="V8" i="2"/>
  <c r="W8" i="2" s="1"/>
  <c r="V7" i="2"/>
  <c r="W7" i="2" s="1"/>
  <c r="V6" i="2"/>
  <c r="W6" i="2" s="1"/>
  <c r="V5" i="2"/>
  <c r="W5" i="2" s="1"/>
  <c r="T111" i="2"/>
  <c r="U111" i="2" s="1"/>
  <c r="T110" i="2"/>
  <c r="U110" i="2" s="1"/>
  <c r="T109" i="2"/>
  <c r="U109" i="2" s="1"/>
  <c r="T108" i="2"/>
  <c r="U108" i="2" s="1"/>
  <c r="T107" i="2"/>
  <c r="U107" i="2" s="1"/>
  <c r="T106" i="2"/>
  <c r="U106" i="2" s="1"/>
  <c r="T105" i="2"/>
  <c r="U105" i="2" s="1"/>
  <c r="T104" i="2"/>
  <c r="U104" i="2" s="1"/>
  <c r="T103" i="2"/>
  <c r="U103" i="2" s="1"/>
  <c r="T102" i="2"/>
  <c r="U102" i="2" s="1"/>
  <c r="T101" i="2"/>
  <c r="U101" i="2" s="1"/>
  <c r="T100" i="2"/>
  <c r="U100" i="2" s="1"/>
  <c r="T99" i="2"/>
  <c r="U99" i="2" s="1"/>
  <c r="T98" i="2"/>
  <c r="U98" i="2" s="1"/>
  <c r="T97" i="2"/>
  <c r="U97" i="2" s="1"/>
  <c r="T96" i="2"/>
  <c r="U96" i="2" s="1"/>
  <c r="T95" i="2"/>
  <c r="U95" i="2" s="1"/>
  <c r="T94" i="2"/>
  <c r="U94" i="2" s="1"/>
  <c r="T93" i="2"/>
  <c r="U93" i="2" s="1"/>
  <c r="T92" i="2"/>
  <c r="U92" i="2" s="1"/>
  <c r="T91" i="2"/>
  <c r="U91" i="2" s="1"/>
  <c r="T90" i="2"/>
  <c r="U90" i="2" s="1"/>
  <c r="T89" i="2"/>
  <c r="U89" i="2" s="1"/>
  <c r="T88" i="2"/>
  <c r="U88" i="2" s="1"/>
  <c r="T87" i="2"/>
  <c r="U87" i="2" s="1"/>
  <c r="T86" i="2"/>
  <c r="U86" i="2" s="1"/>
  <c r="T85" i="2"/>
  <c r="U85" i="2" s="1"/>
  <c r="T84" i="2"/>
  <c r="U84" i="2" s="1"/>
  <c r="T83" i="2"/>
  <c r="U83" i="2" s="1"/>
  <c r="T82" i="2"/>
  <c r="U82" i="2" s="1"/>
  <c r="T81" i="2"/>
  <c r="U81" i="2" s="1"/>
  <c r="T80" i="2"/>
  <c r="U80" i="2" s="1"/>
  <c r="T79" i="2"/>
  <c r="U79" i="2" s="1"/>
  <c r="T78" i="2"/>
  <c r="U78" i="2" s="1"/>
  <c r="T77" i="2"/>
  <c r="U77" i="2" s="1"/>
  <c r="T76" i="2"/>
  <c r="U76" i="2" s="1"/>
  <c r="T75" i="2"/>
  <c r="U75" i="2" s="1"/>
  <c r="T74" i="2"/>
  <c r="U74" i="2" s="1"/>
  <c r="T73" i="2"/>
  <c r="U73" i="2" s="1"/>
  <c r="T72" i="2"/>
  <c r="U72" i="2" s="1"/>
  <c r="T71" i="2"/>
  <c r="U71" i="2" s="1"/>
  <c r="T70" i="2"/>
  <c r="U70" i="2" s="1"/>
  <c r="T69" i="2"/>
  <c r="U69" i="2" s="1"/>
  <c r="T68" i="2"/>
  <c r="U68" i="2" s="1"/>
  <c r="T67" i="2"/>
  <c r="U67" i="2" s="1"/>
  <c r="T66" i="2"/>
  <c r="U66" i="2" s="1"/>
  <c r="T65" i="2"/>
  <c r="U65" i="2" s="1"/>
  <c r="T64" i="2"/>
  <c r="U64" i="2" s="1"/>
  <c r="T63" i="2"/>
  <c r="U63" i="2" s="1"/>
  <c r="T62" i="2"/>
  <c r="U62" i="2" s="1"/>
  <c r="T61" i="2"/>
  <c r="U61" i="2" s="1"/>
  <c r="T60" i="2"/>
  <c r="U60" i="2" s="1"/>
  <c r="T59" i="2"/>
  <c r="U59" i="2" s="1"/>
  <c r="T58" i="2"/>
  <c r="U58" i="2" s="1"/>
  <c r="T57" i="2"/>
  <c r="U57" i="2" s="1"/>
  <c r="T56" i="2"/>
  <c r="U56" i="2" s="1"/>
  <c r="T55" i="2"/>
  <c r="U55" i="2" s="1"/>
  <c r="T54" i="2"/>
  <c r="U54" i="2" s="1"/>
  <c r="T53" i="2"/>
  <c r="U53" i="2" s="1"/>
  <c r="T52" i="2"/>
  <c r="U52" i="2" s="1"/>
  <c r="T51" i="2"/>
  <c r="U51" i="2" s="1"/>
  <c r="T50" i="2"/>
  <c r="U50" i="2" s="1"/>
  <c r="T49" i="2"/>
  <c r="U49" i="2" s="1"/>
  <c r="T48" i="2"/>
  <c r="U48" i="2" s="1"/>
  <c r="T47" i="2"/>
  <c r="U47" i="2" s="1"/>
  <c r="T46" i="2"/>
  <c r="U46" i="2" s="1"/>
  <c r="T45" i="2"/>
  <c r="U45" i="2" s="1"/>
  <c r="T44" i="2"/>
  <c r="U44" i="2" s="1"/>
  <c r="T43" i="2"/>
  <c r="U43" i="2" s="1"/>
  <c r="T42" i="2"/>
  <c r="U42" i="2" s="1"/>
  <c r="T41" i="2"/>
  <c r="U41" i="2" s="1"/>
  <c r="T40" i="2"/>
  <c r="U40" i="2" s="1"/>
  <c r="T39" i="2"/>
  <c r="U39" i="2" s="1"/>
  <c r="T38" i="2"/>
  <c r="U38" i="2" s="1"/>
  <c r="T37" i="2"/>
  <c r="U37" i="2" s="1"/>
  <c r="T36" i="2"/>
  <c r="U36" i="2" s="1"/>
  <c r="T35" i="2"/>
  <c r="U35" i="2" s="1"/>
  <c r="T34" i="2"/>
  <c r="U34" i="2" s="1"/>
  <c r="T33" i="2"/>
  <c r="U33" i="2" s="1"/>
  <c r="T32" i="2"/>
  <c r="U32" i="2" s="1"/>
  <c r="T31" i="2"/>
  <c r="U31" i="2" s="1"/>
  <c r="T30" i="2"/>
  <c r="U30" i="2" s="1"/>
  <c r="T29" i="2"/>
  <c r="U29" i="2" s="1"/>
  <c r="T28" i="2"/>
  <c r="U28" i="2" s="1"/>
  <c r="T27" i="2"/>
  <c r="U27" i="2" s="1"/>
  <c r="T26" i="2"/>
  <c r="U26" i="2" s="1"/>
  <c r="T25" i="2"/>
  <c r="U25" i="2" s="1"/>
  <c r="T24" i="2"/>
  <c r="U24" i="2" s="1"/>
  <c r="T23" i="2"/>
  <c r="U23" i="2" s="1"/>
  <c r="T22" i="2"/>
  <c r="U22" i="2" s="1"/>
  <c r="T21" i="2"/>
  <c r="U21" i="2" s="1"/>
  <c r="T20" i="2"/>
  <c r="U20" i="2" s="1"/>
  <c r="T19" i="2"/>
  <c r="U19" i="2" s="1"/>
  <c r="T18" i="2"/>
  <c r="U18" i="2" s="1"/>
  <c r="T17" i="2"/>
  <c r="U17" i="2" s="1"/>
  <c r="T16" i="2"/>
  <c r="U16" i="2" s="1"/>
  <c r="T15" i="2"/>
  <c r="U15" i="2" s="1"/>
  <c r="T14" i="2"/>
  <c r="U14" i="2" s="1"/>
  <c r="T13" i="2"/>
  <c r="U13" i="2" s="1"/>
  <c r="T12" i="2"/>
  <c r="U12" i="2" s="1"/>
  <c r="T11" i="2"/>
  <c r="U11" i="2" s="1"/>
  <c r="T10" i="2"/>
  <c r="U10" i="2" s="1"/>
  <c r="T9" i="2"/>
  <c r="U9" i="2" s="1"/>
  <c r="T8" i="2"/>
  <c r="U8" i="2" s="1"/>
  <c r="T7" i="2"/>
  <c r="U7" i="2" s="1"/>
  <c r="T6" i="2"/>
  <c r="U6" i="2" s="1"/>
  <c r="T5" i="2"/>
  <c r="U5" i="2" s="1"/>
  <c r="R111" i="2"/>
  <c r="S111" i="2" s="1"/>
  <c r="R110" i="2"/>
  <c r="S110" i="2" s="1"/>
  <c r="R109" i="2"/>
  <c r="S109" i="2" s="1"/>
  <c r="R108" i="2"/>
  <c r="S108" i="2" s="1"/>
  <c r="R107" i="2"/>
  <c r="S107" i="2" s="1"/>
  <c r="R106" i="2"/>
  <c r="S106" i="2" s="1"/>
  <c r="R105" i="2"/>
  <c r="S105" i="2" s="1"/>
  <c r="R104" i="2"/>
  <c r="S104" i="2" s="1"/>
  <c r="R103" i="2"/>
  <c r="S103" i="2" s="1"/>
  <c r="R102" i="2"/>
  <c r="S102" i="2" s="1"/>
  <c r="R101" i="2"/>
  <c r="S101" i="2" s="1"/>
  <c r="R100" i="2"/>
  <c r="S100" i="2" s="1"/>
  <c r="R99" i="2"/>
  <c r="S99" i="2" s="1"/>
  <c r="R98" i="2"/>
  <c r="S98" i="2" s="1"/>
  <c r="R97" i="2"/>
  <c r="S97" i="2" s="1"/>
  <c r="R96" i="2"/>
  <c r="S96" i="2" s="1"/>
  <c r="R95" i="2"/>
  <c r="S95" i="2" s="1"/>
  <c r="R94" i="2"/>
  <c r="S94" i="2" s="1"/>
  <c r="R93" i="2"/>
  <c r="S93" i="2" s="1"/>
  <c r="R92" i="2"/>
  <c r="S92" i="2" s="1"/>
  <c r="R91" i="2"/>
  <c r="S91" i="2" s="1"/>
  <c r="R90" i="2"/>
  <c r="S90" i="2" s="1"/>
  <c r="R89" i="2"/>
  <c r="S89" i="2" s="1"/>
  <c r="R88" i="2"/>
  <c r="S88" i="2" s="1"/>
  <c r="R87" i="2"/>
  <c r="S87" i="2" s="1"/>
  <c r="R86" i="2"/>
  <c r="S86" i="2" s="1"/>
  <c r="R85" i="2"/>
  <c r="S85" i="2" s="1"/>
  <c r="R84" i="2"/>
  <c r="S84" i="2" s="1"/>
  <c r="R83" i="2"/>
  <c r="S83" i="2" s="1"/>
  <c r="R82" i="2"/>
  <c r="S82" i="2" s="1"/>
  <c r="R81" i="2"/>
  <c r="S81" i="2" s="1"/>
  <c r="R80" i="2"/>
  <c r="S80" i="2" s="1"/>
  <c r="R79" i="2"/>
  <c r="S79" i="2" s="1"/>
  <c r="R78" i="2"/>
  <c r="S78" i="2" s="1"/>
  <c r="R77" i="2"/>
  <c r="S77" i="2" s="1"/>
  <c r="R76" i="2"/>
  <c r="S76" i="2" s="1"/>
  <c r="R75" i="2"/>
  <c r="S75" i="2" s="1"/>
  <c r="R74" i="2"/>
  <c r="S74" i="2" s="1"/>
  <c r="R73" i="2"/>
  <c r="S73" i="2" s="1"/>
  <c r="R72" i="2"/>
  <c r="S72" i="2" s="1"/>
  <c r="R71" i="2"/>
  <c r="S71" i="2" s="1"/>
  <c r="R70" i="2"/>
  <c r="S70" i="2" s="1"/>
  <c r="R69" i="2"/>
  <c r="S69" i="2" s="1"/>
  <c r="R68" i="2"/>
  <c r="S68" i="2" s="1"/>
  <c r="R67" i="2"/>
  <c r="S67" i="2" s="1"/>
  <c r="R66" i="2"/>
  <c r="S66" i="2" s="1"/>
  <c r="R65" i="2"/>
  <c r="S65" i="2" s="1"/>
  <c r="R64" i="2"/>
  <c r="S64" i="2" s="1"/>
  <c r="R63" i="2"/>
  <c r="S63" i="2" s="1"/>
  <c r="R62" i="2"/>
  <c r="S62" i="2" s="1"/>
  <c r="R61" i="2"/>
  <c r="S61" i="2" s="1"/>
  <c r="R60" i="2"/>
  <c r="S60" i="2" s="1"/>
  <c r="R59" i="2"/>
  <c r="S59" i="2" s="1"/>
  <c r="R58" i="2"/>
  <c r="S58" i="2" s="1"/>
  <c r="R57" i="2"/>
  <c r="S57" i="2" s="1"/>
  <c r="R56" i="2"/>
  <c r="S56" i="2" s="1"/>
  <c r="R55" i="2"/>
  <c r="S55" i="2" s="1"/>
  <c r="R54" i="2"/>
  <c r="S54" i="2" s="1"/>
  <c r="R53" i="2"/>
  <c r="S53" i="2" s="1"/>
  <c r="R52" i="2"/>
  <c r="S52" i="2" s="1"/>
  <c r="R51" i="2"/>
  <c r="S51" i="2" s="1"/>
  <c r="R50" i="2"/>
  <c r="S50" i="2" s="1"/>
  <c r="R49" i="2"/>
  <c r="S49" i="2" s="1"/>
  <c r="R48" i="2"/>
  <c r="S48" i="2" s="1"/>
  <c r="R47" i="2"/>
  <c r="S47" i="2" s="1"/>
  <c r="R46" i="2"/>
  <c r="S46" i="2" s="1"/>
  <c r="R45" i="2"/>
  <c r="S45" i="2" s="1"/>
  <c r="R44" i="2"/>
  <c r="S44" i="2" s="1"/>
  <c r="R43" i="2"/>
  <c r="S43" i="2" s="1"/>
  <c r="R42" i="2"/>
  <c r="S42" i="2" s="1"/>
  <c r="R41" i="2"/>
  <c r="S41" i="2" s="1"/>
  <c r="R40" i="2"/>
  <c r="S40" i="2" s="1"/>
  <c r="R39" i="2"/>
  <c r="S39" i="2" s="1"/>
  <c r="R38" i="2"/>
  <c r="S38" i="2" s="1"/>
  <c r="R37" i="2"/>
  <c r="S37" i="2" s="1"/>
  <c r="R36" i="2"/>
  <c r="S36" i="2" s="1"/>
  <c r="R35" i="2"/>
  <c r="S35" i="2" s="1"/>
  <c r="R34" i="2"/>
  <c r="S34" i="2" s="1"/>
  <c r="R33" i="2"/>
  <c r="S33" i="2" s="1"/>
  <c r="R32" i="2"/>
  <c r="S32" i="2" s="1"/>
  <c r="R31" i="2"/>
  <c r="S31" i="2" s="1"/>
  <c r="R30" i="2"/>
  <c r="S30" i="2" s="1"/>
  <c r="R29" i="2"/>
  <c r="S29" i="2" s="1"/>
  <c r="R28" i="2"/>
  <c r="S28" i="2" s="1"/>
  <c r="R27" i="2"/>
  <c r="S27" i="2" s="1"/>
  <c r="R26" i="2"/>
  <c r="S26" i="2" s="1"/>
  <c r="R25" i="2"/>
  <c r="S25" i="2" s="1"/>
  <c r="R24" i="2"/>
  <c r="S24" i="2" s="1"/>
  <c r="R23" i="2"/>
  <c r="S23" i="2" s="1"/>
  <c r="R22" i="2"/>
  <c r="S22" i="2" s="1"/>
  <c r="R21" i="2"/>
  <c r="S21" i="2" s="1"/>
  <c r="R20" i="2"/>
  <c r="S20" i="2" s="1"/>
  <c r="R19" i="2"/>
  <c r="S19" i="2" s="1"/>
  <c r="R18" i="2"/>
  <c r="S18" i="2" s="1"/>
  <c r="R17" i="2"/>
  <c r="S17" i="2" s="1"/>
  <c r="R16" i="2"/>
  <c r="S16" i="2" s="1"/>
  <c r="R15" i="2"/>
  <c r="S15" i="2" s="1"/>
  <c r="R14" i="2"/>
  <c r="S14" i="2" s="1"/>
  <c r="R13" i="2"/>
  <c r="S13" i="2" s="1"/>
  <c r="R12" i="2"/>
  <c r="S12" i="2" s="1"/>
  <c r="R11" i="2"/>
  <c r="S11" i="2" s="1"/>
  <c r="R10" i="2"/>
  <c r="S10" i="2" s="1"/>
  <c r="R9" i="2"/>
  <c r="S9" i="2" s="1"/>
  <c r="R8" i="2"/>
  <c r="S8" i="2" s="1"/>
  <c r="R7" i="2"/>
  <c r="S7" i="2" s="1"/>
  <c r="R6" i="2"/>
  <c r="S6" i="2" s="1"/>
  <c r="P111" i="2"/>
  <c r="Q111" i="2" s="1"/>
  <c r="P110" i="2"/>
  <c r="Q110" i="2" s="1"/>
  <c r="P109" i="2"/>
  <c r="Q109" i="2" s="1"/>
  <c r="P108" i="2"/>
  <c r="Q108" i="2" s="1"/>
  <c r="P107" i="2"/>
  <c r="Q107" i="2" s="1"/>
  <c r="P106" i="2"/>
  <c r="Q106" i="2" s="1"/>
  <c r="P105" i="2"/>
  <c r="Q105" i="2" s="1"/>
  <c r="P104" i="2"/>
  <c r="Q104" i="2" s="1"/>
  <c r="P103" i="2"/>
  <c r="Q103" i="2" s="1"/>
  <c r="P102" i="2"/>
  <c r="Q102" i="2" s="1"/>
  <c r="P101" i="2"/>
  <c r="Q101" i="2" s="1"/>
  <c r="P100" i="2"/>
  <c r="Q100" i="2" s="1"/>
  <c r="P99" i="2"/>
  <c r="Q99" i="2" s="1"/>
  <c r="P98" i="2"/>
  <c r="Q98" i="2" s="1"/>
  <c r="P97" i="2"/>
  <c r="Q97" i="2" s="1"/>
  <c r="P96" i="2"/>
  <c r="Q96" i="2" s="1"/>
  <c r="P95" i="2"/>
  <c r="Q95" i="2" s="1"/>
  <c r="P94" i="2"/>
  <c r="Q94" i="2" s="1"/>
  <c r="P93" i="2"/>
  <c r="Q93" i="2" s="1"/>
  <c r="P92" i="2"/>
  <c r="Q92" i="2" s="1"/>
  <c r="P91" i="2"/>
  <c r="Q91" i="2" s="1"/>
  <c r="P90" i="2"/>
  <c r="Q90" i="2" s="1"/>
  <c r="P89" i="2"/>
  <c r="Q89" i="2" s="1"/>
  <c r="P88" i="2"/>
  <c r="Q88" i="2" s="1"/>
  <c r="P87" i="2"/>
  <c r="Q87" i="2" s="1"/>
  <c r="P86" i="2"/>
  <c r="Q86" i="2" s="1"/>
  <c r="P85" i="2"/>
  <c r="Q85" i="2" s="1"/>
  <c r="P84" i="2"/>
  <c r="Q84" i="2" s="1"/>
  <c r="P83" i="2"/>
  <c r="Q83" i="2" s="1"/>
  <c r="P82" i="2"/>
  <c r="Q82" i="2" s="1"/>
  <c r="P81" i="2"/>
  <c r="Q81" i="2" s="1"/>
  <c r="P80" i="2"/>
  <c r="Q80" i="2" s="1"/>
  <c r="P79" i="2"/>
  <c r="Q79" i="2" s="1"/>
  <c r="P78" i="2"/>
  <c r="Q78" i="2" s="1"/>
  <c r="P77" i="2"/>
  <c r="Q77" i="2" s="1"/>
  <c r="P76" i="2"/>
  <c r="Q76" i="2" s="1"/>
  <c r="P75" i="2"/>
  <c r="Q75" i="2" s="1"/>
  <c r="P74" i="2"/>
  <c r="Q74" i="2" s="1"/>
  <c r="P73" i="2"/>
  <c r="Q73" i="2" s="1"/>
  <c r="P72" i="2"/>
  <c r="Q72" i="2" s="1"/>
  <c r="P71" i="2"/>
  <c r="Q71" i="2" s="1"/>
  <c r="P70" i="2"/>
  <c r="Q70" i="2" s="1"/>
  <c r="P69" i="2"/>
  <c r="Q69" i="2" s="1"/>
  <c r="P68" i="2"/>
  <c r="Q68" i="2" s="1"/>
  <c r="P67" i="2"/>
  <c r="Q67" i="2" s="1"/>
  <c r="P66" i="2"/>
  <c r="Q66" i="2" s="1"/>
  <c r="P65" i="2"/>
  <c r="Q65" i="2" s="1"/>
  <c r="P64" i="2"/>
  <c r="Q64" i="2" s="1"/>
  <c r="P63" i="2"/>
  <c r="Q63" i="2" s="1"/>
  <c r="P62" i="2"/>
  <c r="Q62" i="2" s="1"/>
  <c r="P61" i="2"/>
  <c r="Q61" i="2" s="1"/>
  <c r="P60" i="2"/>
  <c r="Q60" i="2" s="1"/>
  <c r="P59" i="2"/>
  <c r="Q59" i="2" s="1"/>
  <c r="P58" i="2"/>
  <c r="Q58" i="2" s="1"/>
  <c r="P57" i="2"/>
  <c r="Q57" i="2" s="1"/>
  <c r="P56" i="2"/>
  <c r="Q56" i="2" s="1"/>
  <c r="P55" i="2"/>
  <c r="Q55" i="2" s="1"/>
  <c r="P54" i="2"/>
  <c r="Q54" i="2" s="1"/>
  <c r="P53" i="2"/>
  <c r="Q53" i="2" s="1"/>
  <c r="P52" i="2"/>
  <c r="Q52" i="2" s="1"/>
  <c r="P51" i="2"/>
  <c r="Q51" i="2" s="1"/>
  <c r="P50" i="2"/>
  <c r="Q50" i="2" s="1"/>
  <c r="P49" i="2"/>
  <c r="Q49" i="2" s="1"/>
  <c r="P48" i="2"/>
  <c r="Q48" i="2" s="1"/>
  <c r="P47" i="2"/>
  <c r="Q47" i="2" s="1"/>
  <c r="P46" i="2"/>
  <c r="Q46" i="2" s="1"/>
  <c r="P45" i="2"/>
  <c r="Q45" i="2" s="1"/>
  <c r="P44" i="2"/>
  <c r="Q44" i="2" s="1"/>
  <c r="P43" i="2"/>
  <c r="Q43" i="2" s="1"/>
  <c r="P42" i="2"/>
  <c r="Q42" i="2" s="1"/>
  <c r="P41" i="2"/>
  <c r="Q41" i="2" s="1"/>
  <c r="P40" i="2"/>
  <c r="Q40" i="2" s="1"/>
  <c r="P39" i="2"/>
  <c r="Q39" i="2" s="1"/>
  <c r="P38" i="2"/>
  <c r="Q38" i="2" s="1"/>
  <c r="P37" i="2"/>
  <c r="Q37" i="2" s="1"/>
  <c r="P36" i="2"/>
  <c r="Q36" i="2" s="1"/>
  <c r="P35" i="2"/>
  <c r="Q35" i="2" s="1"/>
  <c r="P34" i="2"/>
  <c r="Q34" i="2" s="1"/>
  <c r="P33" i="2"/>
  <c r="Q33" i="2" s="1"/>
  <c r="P32" i="2"/>
  <c r="Q32" i="2" s="1"/>
  <c r="P31" i="2"/>
  <c r="Q31" i="2" s="1"/>
  <c r="P30" i="2"/>
  <c r="Q30" i="2" s="1"/>
  <c r="P29" i="2"/>
  <c r="Q29" i="2" s="1"/>
  <c r="P28" i="2"/>
  <c r="Q28" i="2" s="1"/>
  <c r="P27" i="2"/>
  <c r="Q27" i="2" s="1"/>
  <c r="P26" i="2"/>
  <c r="Q26" i="2" s="1"/>
  <c r="P25" i="2"/>
  <c r="Q25" i="2" s="1"/>
  <c r="P24" i="2"/>
  <c r="Q24" i="2" s="1"/>
  <c r="P23" i="2"/>
  <c r="Q23" i="2" s="1"/>
  <c r="P22" i="2"/>
  <c r="Q22" i="2" s="1"/>
  <c r="P21" i="2"/>
  <c r="Q21" i="2" s="1"/>
  <c r="P20" i="2"/>
  <c r="Q20" i="2" s="1"/>
  <c r="P19" i="2"/>
  <c r="Q19" i="2" s="1"/>
  <c r="P18" i="2"/>
  <c r="Q18" i="2" s="1"/>
  <c r="P17" i="2"/>
  <c r="Q17" i="2" s="1"/>
  <c r="P16" i="2"/>
  <c r="Q16" i="2" s="1"/>
  <c r="P15" i="2"/>
  <c r="Q15" i="2" s="1"/>
  <c r="P14" i="2"/>
  <c r="Q14" i="2" s="1"/>
  <c r="P13" i="2"/>
  <c r="Q13" i="2" s="1"/>
  <c r="P12" i="2"/>
  <c r="Q12" i="2" s="1"/>
  <c r="P11" i="2"/>
  <c r="Q11" i="2" s="1"/>
  <c r="P10" i="2"/>
  <c r="Q10" i="2" s="1"/>
  <c r="P9" i="2"/>
  <c r="Q9" i="2" s="1"/>
  <c r="P8" i="2"/>
  <c r="Q8" i="2" s="1"/>
  <c r="P7" i="2"/>
  <c r="Q7" i="2" s="1"/>
  <c r="P6" i="2"/>
  <c r="Q6" i="2" s="1"/>
  <c r="P5" i="2"/>
  <c r="Q5" i="2" s="1"/>
  <c r="N6" i="2"/>
  <c r="O6" i="2" s="1"/>
  <c r="N7" i="2"/>
  <c r="O7" i="2" s="1"/>
  <c r="N8" i="2"/>
  <c r="O8" i="2" s="1"/>
  <c r="N9" i="2"/>
  <c r="O9" i="2" s="1"/>
  <c r="N10" i="2"/>
  <c r="O10" i="2" s="1"/>
  <c r="N11" i="2"/>
  <c r="O11" i="2" s="1"/>
  <c r="N12" i="2"/>
  <c r="O12" i="2" s="1"/>
  <c r="N13" i="2"/>
  <c r="O13" i="2" s="1"/>
  <c r="N14" i="2"/>
  <c r="O14" i="2" s="1"/>
  <c r="N15" i="2"/>
  <c r="O15" i="2" s="1"/>
  <c r="N16" i="2"/>
  <c r="O16" i="2" s="1"/>
  <c r="N17" i="2"/>
  <c r="O17" i="2" s="1"/>
  <c r="N18" i="2"/>
  <c r="O18" i="2" s="1"/>
  <c r="N19" i="2"/>
  <c r="O19" i="2" s="1"/>
  <c r="N20" i="2"/>
  <c r="O20" i="2" s="1"/>
  <c r="N21" i="2"/>
  <c r="O21" i="2" s="1"/>
  <c r="N22" i="2"/>
  <c r="O22" i="2" s="1"/>
  <c r="N23" i="2"/>
  <c r="O23" i="2" s="1"/>
  <c r="N24" i="2"/>
  <c r="O24" i="2" s="1"/>
  <c r="N25" i="2"/>
  <c r="O25" i="2" s="1"/>
  <c r="N26" i="2"/>
  <c r="O26" i="2" s="1"/>
  <c r="N27" i="2"/>
  <c r="O27" i="2" s="1"/>
  <c r="N28" i="2"/>
  <c r="O28" i="2" s="1"/>
  <c r="N29" i="2"/>
  <c r="O29" i="2" s="1"/>
  <c r="N30" i="2"/>
  <c r="O30" i="2" s="1"/>
  <c r="N31" i="2"/>
  <c r="O31" i="2" s="1"/>
  <c r="N32" i="2"/>
  <c r="O32" i="2" s="1"/>
  <c r="N33" i="2"/>
  <c r="O33" i="2" s="1"/>
  <c r="N34" i="2"/>
  <c r="O34" i="2" s="1"/>
  <c r="N35" i="2"/>
  <c r="O35" i="2" s="1"/>
  <c r="N36" i="2"/>
  <c r="O36" i="2" s="1"/>
  <c r="N37" i="2"/>
  <c r="O37" i="2" s="1"/>
  <c r="N38" i="2"/>
  <c r="O38" i="2" s="1"/>
  <c r="N39" i="2"/>
  <c r="O39" i="2" s="1"/>
  <c r="N40" i="2"/>
  <c r="O40" i="2" s="1"/>
  <c r="N41" i="2"/>
  <c r="O41" i="2" s="1"/>
  <c r="N42" i="2"/>
  <c r="O42" i="2" s="1"/>
  <c r="N43" i="2"/>
  <c r="O43" i="2" s="1"/>
  <c r="N44" i="2"/>
  <c r="O44" i="2" s="1"/>
  <c r="N45" i="2"/>
  <c r="O45" i="2" s="1"/>
  <c r="N46" i="2"/>
  <c r="O46" i="2" s="1"/>
  <c r="N47" i="2"/>
  <c r="O47" i="2" s="1"/>
  <c r="N48" i="2"/>
  <c r="O48" i="2" s="1"/>
  <c r="N49" i="2"/>
  <c r="O49" i="2" s="1"/>
  <c r="N50" i="2"/>
  <c r="O50" i="2" s="1"/>
  <c r="N51" i="2"/>
  <c r="O51" i="2" s="1"/>
  <c r="N52" i="2"/>
  <c r="O52" i="2" s="1"/>
  <c r="N53" i="2"/>
  <c r="O53" i="2" s="1"/>
  <c r="N54" i="2"/>
  <c r="O54" i="2" s="1"/>
  <c r="N55" i="2"/>
  <c r="O55" i="2" s="1"/>
  <c r="N56" i="2"/>
  <c r="O56" i="2" s="1"/>
  <c r="N57" i="2"/>
  <c r="O57" i="2" s="1"/>
  <c r="N58" i="2"/>
  <c r="O58" i="2" s="1"/>
  <c r="N59" i="2"/>
  <c r="O59" i="2" s="1"/>
  <c r="N60" i="2"/>
  <c r="O60" i="2" s="1"/>
  <c r="N61" i="2"/>
  <c r="O61" i="2" s="1"/>
  <c r="N62" i="2"/>
  <c r="O62" i="2" s="1"/>
  <c r="N63" i="2"/>
  <c r="O63" i="2" s="1"/>
  <c r="N64" i="2"/>
  <c r="O64" i="2" s="1"/>
  <c r="N65" i="2"/>
  <c r="O65" i="2" s="1"/>
  <c r="N66" i="2"/>
  <c r="O66" i="2" s="1"/>
  <c r="N67" i="2"/>
  <c r="O67" i="2" s="1"/>
  <c r="N68" i="2"/>
  <c r="O68" i="2" s="1"/>
  <c r="N69" i="2"/>
  <c r="O69" i="2" s="1"/>
  <c r="N70" i="2"/>
  <c r="O70" i="2" s="1"/>
  <c r="N71" i="2"/>
  <c r="O71" i="2" s="1"/>
  <c r="N72" i="2"/>
  <c r="O72" i="2" s="1"/>
  <c r="N73" i="2"/>
  <c r="O73" i="2" s="1"/>
  <c r="N74" i="2"/>
  <c r="O74" i="2" s="1"/>
  <c r="N75" i="2"/>
  <c r="O75" i="2" s="1"/>
  <c r="N76" i="2"/>
  <c r="O76" i="2" s="1"/>
  <c r="N77" i="2"/>
  <c r="O77" i="2" s="1"/>
  <c r="N78" i="2"/>
  <c r="O78" i="2" s="1"/>
  <c r="N79" i="2"/>
  <c r="O79" i="2" s="1"/>
  <c r="N80" i="2"/>
  <c r="O80" i="2" s="1"/>
  <c r="N81" i="2"/>
  <c r="O81" i="2" s="1"/>
  <c r="N82" i="2"/>
  <c r="O82" i="2" s="1"/>
  <c r="N83" i="2"/>
  <c r="O83" i="2" s="1"/>
  <c r="N84" i="2"/>
  <c r="O84" i="2" s="1"/>
  <c r="N85" i="2"/>
  <c r="O85" i="2" s="1"/>
  <c r="N86" i="2"/>
  <c r="O86" i="2" s="1"/>
  <c r="N87" i="2"/>
  <c r="O87" i="2" s="1"/>
  <c r="N88" i="2"/>
  <c r="O88" i="2" s="1"/>
  <c r="N89" i="2"/>
  <c r="O89" i="2" s="1"/>
  <c r="N90" i="2"/>
  <c r="O90" i="2" s="1"/>
  <c r="N91" i="2"/>
  <c r="O91" i="2" s="1"/>
  <c r="N92" i="2"/>
  <c r="O92" i="2" s="1"/>
  <c r="N93" i="2"/>
  <c r="O93" i="2" s="1"/>
  <c r="N94" i="2"/>
  <c r="O94" i="2" s="1"/>
  <c r="N95" i="2"/>
  <c r="O95" i="2" s="1"/>
  <c r="N96" i="2"/>
  <c r="O96" i="2" s="1"/>
  <c r="N97" i="2"/>
  <c r="O97" i="2" s="1"/>
  <c r="N98" i="2"/>
  <c r="O98" i="2" s="1"/>
  <c r="N99" i="2"/>
  <c r="O99" i="2" s="1"/>
  <c r="N100" i="2"/>
  <c r="O100" i="2" s="1"/>
  <c r="N101" i="2"/>
  <c r="O101" i="2" s="1"/>
  <c r="N102" i="2"/>
  <c r="O102" i="2" s="1"/>
  <c r="N103" i="2"/>
  <c r="O103" i="2" s="1"/>
  <c r="N104" i="2"/>
  <c r="O104" i="2" s="1"/>
  <c r="N105" i="2"/>
  <c r="O105" i="2" s="1"/>
  <c r="N106" i="2"/>
  <c r="O106" i="2" s="1"/>
  <c r="N107" i="2"/>
  <c r="O107" i="2" s="1"/>
  <c r="N108" i="2"/>
  <c r="O108" i="2" s="1"/>
  <c r="N109" i="2"/>
  <c r="O109" i="2" s="1"/>
  <c r="N110" i="2"/>
  <c r="O110" i="2" s="1"/>
  <c r="N111" i="2"/>
  <c r="O111" i="2" s="1"/>
  <c r="N5" i="2"/>
  <c r="O5" i="2" s="1"/>
  <c r="L6" i="2"/>
  <c r="M6" i="2" s="1"/>
  <c r="L7" i="2"/>
  <c r="M7" i="2" s="1"/>
  <c r="L8" i="2"/>
  <c r="M8" i="2" s="1"/>
  <c r="L9" i="2"/>
  <c r="M9" i="2" s="1"/>
  <c r="L10" i="2"/>
  <c r="M10" i="2" s="1"/>
  <c r="L11" i="2"/>
  <c r="M11" i="2" s="1"/>
  <c r="L12" i="2"/>
  <c r="M12" i="2" s="1"/>
  <c r="L13" i="2"/>
  <c r="M13" i="2" s="1"/>
  <c r="L14" i="2"/>
  <c r="M14" i="2" s="1"/>
  <c r="L15" i="2"/>
  <c r="M15" i="2" s="1"/>
  <c r="L16" i="2"/>
  <c r="M16" i="2" s="1"/>
  <c r="L17" i="2"/>
  <c r="M17" i="2" s="1"/>
  <c r="L18" i="2"/>
  <c r="M18" i="2" s="1"/>
  <c r="L19" i="2"/>
  <c r="M19" i="2" s="1"/>
  <c r="L20" i="2"/>
  <c r="M20" i="2" s="1"/>
  <c r="L21" i="2"/>
  <c r="M21" i="2" s="1"/>
  <c r="L22" i="2"/>
  <c r="M22" i="2" s="1"/>
  <c r="L23" i="2"/>
  <c r="M23" i="2" s="1"/>
  <c r="L24" i="2"/>
  <c r="M24" i="2" s="1"/>
  <c r="L25" i="2"/>
  <c r="M25" i="2" s="1"/>
  <c r="L26" i="2"/>
  <c r="M26" i="2" s="1"/>
  <c r="L27" i="2"/>
  <c r="M27" i="2" s="1"/>
  <c r="L28" i="2"/>
  <c r="M28" i="2" s="1"/>
  <c r="L29" i="2"/>
  <c r="M29" i="2" s="1"/>
  <c r="L30" i="2"/>
  <c r="M30" i="2" s="1"/>
  <c r="L31" i="2"/>
  <c r="M31" i="2" s="1"/>
  <c r="L32" i="2"/>
  <c r="M32" i="2" s="1"/>
  <c r="L33" i="2"/>
  <c r="M33" i="2" s="1"/>
  <c r="L34" i="2"/>
  <c r="M34" i="2" s="1"/>
  <c r="L35" i="2"/>
  <c r="M35" i="2" s="1"/>
  <c r="L36" i="2"/>
  <c r="M36" i="2" s="1"/>
  <c r="L37" i="2"/>
  <c r="M37" i="2" s="1"/>
  <c r="L38" i="2"/>
  <c r="M38" i="2" s="1"/>
  <c r="L39" i="2"/>
  <c r="M39" i="2" s="1"/>
  <c r="L40" i="2"/>
  <c r="M40" i="2" s="1"/>
  <c r="L41" i="2"/>
  <c r="M41" i="2" s="1"/>
  <c r="L42" i="2"/>
  <c r="M42" i="2" s="1"/>
  <c r="L43" i="2"/>
  <c r="M43" i="2" s="1"/>
  <c r="L44" i="2"/>
  <c r="M44" i="2" s="1"/>
  <c r="L45" i="2"/>
  <c r="M45" i="2" s="1"/>
  <c r="L46" i="2"/>
  <c r="M46" i="2" s="1"/>
  <c r="L47" i="2"/>
  <c r="M47" i="2" s="1"/>
  <c r="L48" i="2"/>
  <c r="M48" i="2" s="1"/>
  <c r="L49" i="2"/>
  <c r="M49" i="2" s="1"/>
  <c r="L50" i="2"/>
  <c r="M50" i="2" s="1"/>
  <c r="L51" i="2"/>
  <c r="M51" i="2" s="1"/>
  <c r="L52" i="2"/>
  <c r="M52" i="2" s="1"/>
  <c r="L53" i="2"/>
  <c r="M53" i="2" s="1"/>
  <c r="L54" i="2"/>
  <c r="M54" i="2" s="1"/>
  <c r="L55" i="2"/>
  <c r="M55" i="2" s="1"/>
  <c r="L56" i="2"/>
  <c r="M56" i="2" s="1"/>
  <c r="L57" i="2"/>
  <c r="M57" i="2" s="1"/>
  <c r="L58" i="2"/>
  <c r="M58" i="2" s="1"/>
  <c r="L59" i="2"/>
  <c r="M59" i="2" s="1"/>
  <c r="L60" i="2"/>
  <c r="M60" i="2" s="1"/>
  <c r="L61" i="2"/>
  <c r="M61" i="2" s="1"/>
  <c r="L62" i="2"/>
  <c r="M62" i="2" s="1"/>
  <c r="L63" i="2"/>
  <c r="M63" i="2" s="1"/>
  <c r="L64" i="2"/>
  <c r="M64" i="2" s="1"/>
  <c r="L65" i="2"/>
  <c r="M65" i="2" s="1"/>
  <c r="L66" i="2"/>
  <c r="M66" i="2" s="1"/>
  <c r="L67" i="2"/>
  <c r="M67" i="2" s="1"/>
  <c r="L68" i="2"/>
  <c r="M68" i="2" s="1"/>
  <c r="L69" i="2"/>
  <c r="M69" i="2" s="1"/>
  <c r="L70" i="2"/>
  <c r="M70" i="2" s="1"/>
  <c r="L71" i="2"/>
  <c r="M71" i="2" s="1"/>
  <c r="L72" i="2"/>
  <c r="M72" i="2" s="1"/>
  <c r="L73" i="2"/>
  <c r="M73" i="2" s="1"/>
  <c r="L74" i="2"/>
  <c r="M74" i="2" s="1"/>
  <c r="L75" i="2"/>
  <c r="M75" i="2" s="1"/>
  <c r="L76" i="2"/>
  <c r="M76" i="2" s="1"/>
  <c r="L77" i="2"/>
  <c r="M77" i="2" s="1"/>
  <c r="L78" i="2"/>
  <c r="M78" i="2" s="1"/>
  <c r="L79" i="2"/>
  <c r="M79" i="2" s="1"/>
  <c r="L80" i="2"/>
  <c r="M80" i="2" s="1"/>
  <c r="L81" i="2"/>
  <c r="M81" i="2" s="1"/>
  <c r="L82" i="2"/>
  <c r="M82" i="2" s="1"/>
  <c r="L83" i="2"/>
  <c r="M83" i="2" s="1"/>
  <c r="L84" i="2"/>
  <c r="M84" i="2" s="1"/>
  <c r="L85" i="2"/>
  <c r="M85" i="2" s="1"/>
  <c r="L86" i="2"/>
  <c r="M86" i="2" s="1"/>
  <c r="L87" i="2"/>
  <c r="M87" i="2" s="1"/>
  <c r="L88" i="2"/>
  <c r="M88" i="2" s="1"/>
  <c r="L89" i="2"/>
  <c r="M89" i="2" s="1"/>
  <c r="L90" i="2"/>
  <c r="M90" i="2" s="1"/>
  <c r="L91" i="2"/>
  <c r="M91" i="2" s="1"/>
  <c r="L92" i="2"/>
  <c r="M92" i="2" s="1"/>
  <c r="L93" i="2"/>
  <c r="M93" i="2" s="1"/>
  <c r="L94" i="2"/>
  <c r="M94" i="2" s="1"/>
  <c r="L95" i="2"/>
  <c r="M95" i="2" s="1"/>
  <c r="L96" i="2"/>
  <c r="M96" i="2" s="1"/>
  <c r="L97" i="2"/>
  <c r="M97" i="2" s="1"/>
  <c r="L98" i="2"/>
  <c r="M98" i="2" s="1"/>
  <c r="L99" i="2"/>
  <c r="M99" i="2" s="1"/>
  <c r="L100" i="2"/>
  <c r="M100" i="2" s="1"/>
  <c r="L101" i="2"/>
  <c r="M101" i="2" s="1"/>
  <c r="L102" i="2"/>
  <c r="M102" i="2" s="1"/>
  <c r="L103" i="2"/>
  <c r="M103" i="2" s="1"/>
  <c r="L104" i="2"/>
  <c r="M104" i="2" s="1"/>
  <c r="L105" i="2"/>
  <c r="M105" i="2" s="1"/>
  <c r="L106" i="2"/>
  <c r="M106" i="2" s="1"/>
  <c r="L107" i="2"/>
  <c r="M107" i="2" s="1"/>
  <c r="L108" i="2"/>
  <c r="M108" i="2" s="1"/>
  <c r="L109" i="2"/>
  <c r="M109" i="2" s="1"/>
  <c r="L110" i="2"/>
  <c r="M110" i="2" s="1"/>
  <c r="L111" i="2"/>
  <c r="M111" i="2" s="1"/>
  <c r="L5" i="2"/>
  <c r="M5" i="2" s="1"/>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5" i="2"/>
  <c r="R5" i="2"/>
  <c r="S5" i="2" s="1"/>
  <c r="W106" i="2"/>
  <c r="AE4" i="29" l="1"/>
  <c r="AE3" i="29" s="1"/>
  <c r="AL5" i="2"/>
  <c r="AA2" i="54" s="1"/>
  <c r="AD5" i="29"/>
  <c r="AD5" i="2"/>
  <c r="AM5" i="2"/>
  <c r="AB2" i="54" s="1"/>
  <c r="A8" i="27"/>
  <c r="B2" i="54" s="1"/>
  <c r="AH13" i="1"/>
  <c r="AK12" i="1"/>
  <c r="B10" i="1"/>
  <c r="AM12" i="1"/>
  <c r="A11" i="27"/>
  <c r="E2" i="54" s="1"/>
  <c r="AJ11" i="1"/>
  <c r="A12" i="27"/>
  <c r="F2" i="54" s="1"/>
  <c r="A13" i="27"/>
  <c r="G2" i="54" s="1"/>
  <c r="A15" i="27"/>
  <c r="I2" i="54" s="1"/>
  <c r="AL9" i="1"/>
  <c r="AO9" i="1"/>
  <c r="AC9" i="1"/>
  <c r="K13" i="1"/>
  <c r="AI13" i="1"/>
  <c r="AA13" i="1"/>
  <c r="C13" i="1"/>
  <c r="S13" i="1"/>
  <c r="AO13" i="1"/>
  <c r="AJ13" i="1"/>
  <c r="AK13" i="1"/>
  <c r="AL13" i="1"/>
  <c r="AD13" i="1"/>
  <c r="V13" i="1"/>
  <c r="N13" i="1"/>
  <c r="F13" i="1"/>
  <c r="AM13" i="1"/>
  <c r="AN13" i="1"/>
  <c r="AF13" i="1"/>
  <c r="X13" i="1"/>
  <c r="P13" i="1"/>
  <c r="H13" i="1"/>
  <c r="D13" i="1"/>
  <c r="L13" i="1"/>
  <c r="T13" i="1"/>
  <c r="AB13" i="1"/>
  <c r="E13" i="1"/>
  <c r="M13" i="1"/>
  <c r="U13" i="1"/>
  <c r="AC13" i="1"/>
  <c r="G13" i="1"/>
  <c r="O13" i="1"/>
  <c r="W13" i="1"/>
  <c r="AE13" i="1"/>
  <c r="I13" i="1"/>
  <c r="Q13" i="1"/>
  <c r="Y13" i="1"/>
  <c r="AG13" i="1"/>
  <c r="B13" i="1"/>
  <c r="J13" i="1"/>
  <c r="R13" i="1"/>
  <c r="Z13" i="1"/>
  <c r="AL12" i="1"/>
  <c r="AH12" i="1"/>
  <c r="Z12" i="1"/>
  <c r="R12" i="1"/>
  <c r="J12" i="1"/>
  <c r="B12" i="1"/>
  <c r="AA12" i="1"/>
  <c r="S12" i="1"/>
  <c r="C12" i="1"/>
  <c r="AI12" i="1"/>
  <c r="K12" i="1"/>
  <c r="AN12" i="1"/>
  <c r="AJ12" i="1"/>
  <c r="AB12" i="1"/>
  <c r="T12" i="1"/>
  <c r="L12" i="1"/>
  <c r="D12" i="1"/>
  <c r="AO12" i="1"/>
  <c r="AG12" i="1"/>
  <c r="Y12" i="1"/>
  <c r="Q12" i="1"/>
  <c r="I12" i="1"/>
  <c r="E12" i="1"/>
  <c r="M12" i="1"/>
  <c r="U12" i="1"/>
  <c r="AC12" i="1"/>
  <c r="F12" i="1"/>
  <c r="N12" i="1"/>
  <c r="V12" i="1"/>
  <c r="AD12" i="1"/>
  <c r="G12" i="1"/>
  <c r="O12" i="1"/>
  <c r="W12" i="1"/>
  <c r="AE12" i="1"/>
  <c r="H12" i="1"/>
  <c r="P12" i="1"/>
  <c r="X12" i="1"/>
  <c r="AF12" i="1"/>
  <c r="AK11" i="1"/>
  <c r="AL11" i="1"/>
  <c r="AH11" i="1"/>
  <c r="Z11" i="1"/>
  <c r="R11" i="1"/>
  <c r="J11" i="1"/>
  <c r="B11" i="1"/>
  <c r="AM11" i="1"/>
  <c r="AE11" i="1"/>
  <c r="W11" i="1"/>
  <c r="O11" i="1"/>
  <c r="G11" i="1"/>
  <c r="AN11" i="1"/>
  <c r="AI11" i="1"/>
  <c r="AO11" i="1"/>
  <c r="AG11" i="1"/>
  <c r="Y11" i="1"/>
  <c r="Q11" i="1"/>
  <c r="I11" i="1"/>
  <c r="D11" i="1"/>
  <c r="L11" i="1"/>
  <c r="T11" i="1"/>
  <c r="AB11" i="1"/>
  <c r="E11" i="1"/>
  <c r="M11" i="1"/>
  <c r="U11" i="1"/>
  <c r="AC11" i="1"/>
  <c r="S11" i="1"/>
  <c r="AA11" i="1"/>
  <c r="F11" i="1"/>
  <c r="N11" i="1"/>
  <c r="V11" i="1"/>
  <c r="AD11" i="1"/>
  <c r="C11" i="1"/>
  <c r="K11" i="1"/>
  <c r="H11" i="1"/>
  <c r="P11" i="1"/>
  <c r="X11" i="1"/>
  <c r="AF11" i="1"/>
  <c r="AJ9" i="1"/>
  <c r="G9" i="1"/>
  <c r="AI9" i="1"/>
  <c r="D9" i="1"/>
  <c r="O9" i="1"/>
  <c r="U9" i="1"/>
  <c r="AF9" i="1"/>
  <c r="AN9" i="1"/>
  <c r="L9" i="1"/>
  <c r="AK9" i="1"/>
  <c r="W9" i="1"/>
  <c r="I9" i="1"/>
  <c r="T9" i="1"/>
  <c r="F9" i="1"/>
  <c r="AE9" i="1"/>
  <c r="Q9" i="1"/>
  <c r="C9" i="1"/>
  <c r="AB9" i="1"/>
  <c r="N9" i="1"/>
  <c r="AM9" i="1"/>
  <c r="Y9" i="1"/>
  <c r="K9" i="1"/>
  <c r="V9" i="1"/>
  <c r="H9" i="1"/>
  <c r="AG9" i="1"/>
  <c r="S9" i="1"/>
  <c r="E9" i="1"/>
  <c r="AD9" i="1"/>
  <c r="P9" i="1"/>
  <c r="AA9" i="1"/>
  <c r="M9" i="1"/>
  <c r="X9" i="1"/>
  <c r="AI10" i="1"/>
  <c r="AN10" i="1"/>
  <c r="AO10" i="1"/>
  <c r="AK10" i="1"/>
  <c r="AH10" i="1"/>
  <c r="AM10" i="1"/>
  <c r="AE10" i="1"/>
  <c r="W10" i="1"/>
  <c r="O10" i="1"/>
  <c r="G10" i="1"/>
  <c r="AJ10" i="1"/>
  <c r="AL10" i="1"/>
  <c r="C10" i="1"/>
  <c r="K10" i="1"/>
  <c r="S10" i="1"/>
  <c r="AA10" i="1"/>
  <c r="D10" i="1"/>
  <c r="L10" i="1"/>
  <c r="T10" i="1"/>
  <c r="AB10" i="1"/>
  <c r="Z10" i="1"/>
  <c r="E10" i="1"/>
  <c r="M10" i="1"/>
  <c r="U10" i="1"/>
  <c r="AC10" i="1"/>
  <c r="R10" i="1"/>
  <c r="F10" i="1"/>
  <c r="N10" i="1"/>
  <c r="V10" i="1"/>
  <c r="AD10" i="1"/>
  <c r="J10" i="1"/>
  <c r="H10" i="1"/>
  <c r="P10" i="1"/>
  <c r="X10" i="1"/>
  <c r="AF10" i="1"/>
  <c r="I10" i="1"/>
  <c r="Q10" i="1"/>
  <c r="Y10" i="1"/>
  <c r="AG10" i="1"/>
  <c r="AB3" i="29"/>
  <c r="AJ4" i="2"/>
  <c r="AJ3" i="2" s="1"/>
  <c r="AB3" i="2"/>
  <c r="AE3" i="2"/>
  <c r="K7" i="2"/>
  <c r="K6" i="2"/>
  <c r="K5" i="2"/>
  <c r="U2" i="54" l="1"/>
  <c r="T2" i="54"/>
  <c r="H2" i="29"/>
  <c r="A9" i="27"/>
  <c r="C2" i="54" s="1"/>
  <c r="AL3" i="2"/>
  <c r="H2" i="2" s="1"/>
  <c r="A10" i="27"/>
  <c r="D2" i="54" s="1"/>
  <c r="H141" i="1"/>
  <c r="H116" i="1"/>
  <c r="H91" i="1"/>
  <c r="H66" i="1"/>
  <c r="H41" i="1"/>
  <c r="F141" i="1"/>
  <c r="F116" i="1"/>
  <c r="F91" i="1"/>
  <c r="F66" i="1"/>
  <c r="F41" i="1"/>
  <c r="I116" i="1"/>
  <c r="I66" i="1"/>
  <c r="I141" i="1"/>
  <c r="I91" i="1"/>
  <c r="I41" i="1"/>
  <c r="D141" i="1"/>
  <c r="D91" i="1"/>
  <c r="D41" i="1"/>
  <c r="D116" i="1"/>
  <c r="D66" i="1"/>
  <c r="E141" i="1"/>
  <c r="E116" i="1"/>
  <c r="E91" i="1"/>
  <c r="E66" i="1"/>
  <c r="E41" i="1"/>
  <c r="G141" i="1"/>
  <c r="G116" i="1"/>
  <c r="G91" i="1"/>
  <c r="G66" i="1"/>
  <c r="G41" i="1"/>
  <c r="C141" i="1"/>
  <c r="C91" i="1"/>
  <c r="C41" i="1"/>
  <c r="C116" i="1"/>
  <c r="C66" i="1"/>
  <c r="K8" i="2"/>
  <c r="A16" i="27" l="1"/>
  <c r="J2" i="54" s="1"/>
  <c r="C43" i="1"/>
  <c r="C143" i="1"/>
  <c r="C144" i="1"/>
  <c r="C145" i="1"/>
  <c r="C146" i="1"/>
  <c r="C147" i="1"/>
  <c r="C148" i="1"/>
  <c r="C149" i="1"/>
  <c r="C150" i="1"/>
  <c r="C151" i="1"/>
  <c r="C152" i="1"/>
  <c r="C153" i="1"/>
  <c r="C154" i="1"/>
  <c r="C155" i="1"/>
  <c r="C156" i="1"/>
  <c r="C157" i="1"/>
  <c r="C158" i="1"/>
  <c r="C159" i="1"/>
  <c r="C160" i="1"/>
  <c r="C161" i="1"/>
  <c r="C162" i="1"/>
  <c r="C163" i="1"/>
  <c r="C164" i="1"/>
  <c r="C165" i="1"/>
  <c r="C118" i="1"/>
  <c r="C126" i="1"/>
  <c r="C134" i="1"/>
  <c r="C117" i="1"/>
  <c r="C93" i="1"/>
  <c r="C94" i="1"/>
  <c r="C95" i="1"/>
  <c r="C96" i="1"/>
  <c r="C97" i="1"/>
  <c r="C98" i="1"/>
  <c r="C99" i="1"/>
  <c r="C100" i="1"/>
  <c r="C101" i="1"/>
  <c r="C102" i="1"/>
  <c r="C103" i="1"/>
  <c r="C104" i="1"/>
  <c r="C125" i="1"/>
  <c r="C133" i="1"/>
  <c r="C124" i="1"/>
  <c r="C132" i="1"/>
  <c r="C140" i="1"/>
  <c r="C122" i="1"/>
  <c r="C130" i="1"/>
  <c r="C138" i="1"/>
  <c r="C121" i="1"/>
  <c r="C129" i="1"/>
  <c r="C137" i="1"/>
  <c r="M41" i="1"/>
  <c r="C105" i="1"/>
  <c r="C106" i="1"/>
  <c r="C107" i="1"/>
  <c r="C108" i="1"/>
  <c r="C109" i="1"/>
  <c r="C110" i="1"/>
  <c r="C111" i="1"/>
  <c r="C112" i="1"/>
  <c r="C113" i="1"/>
  <c r="C114" i="1"/>
  <c r="C115" i="1"/>
  <c r="C68" i="1"/>
  <c r="C69" i="1"/>
  <c r="C70" i="1"/>
  <c r="C71" i="1"/>
  <c r="C72" i="1"/>
  <c r="C73" i="1"/>
  <c r="C74" i="1"/>
  <c r="C75" i="1"/>
  <c r="C76" i="1"/>
  <c r="C77" i="1"/>
  <c r="C78" i="1"/>
  <c r="C79" i="1"/>
  <c r="C80" i="1"/>
  <c r="C81" i="1"/>
  <c r="C82" i="1"/>
  <c r="C83" i="1"/>
  <c r="C84" i="1"/>
  <c r="C85" i="1"/>
  <c r="C86" i="1"/>
  <c r="C87" i="1"/>
  <c r="C88" i="1"/>
  <c r="C89" i="1"/>
  <c r="C90" i="1"/>
  <c r="C47" i="1"/>
  <c r="C52" i="1"/>
  <c r="C57" i="1"/>
  <c r="C142" i="1"/>
  <c r="C120" i="1"/>
  <c r="C123" i="1"/>
  <c r="C135" i="1"/>
  <c r="C46" i="1"/>
  <c r="C56" i="1"/>
  <c r="C51" i="1"/>
  <c r="C136" i="1"/>
  <c r="C139" i="1"/>
  <c r="C45" i="1"/>
  <c r="C55" i="1"/>
  <c r="C127" i="1"/>
  <c r="C50" i="1"/>
  <c r="C62" i="1"/>
  <c r="C67" i="1"/>
  <c r="C128" i="1"/>
  <c r="C48" i="1"/>
  <c r="C53" i="1"/>
  <c r="C61" i="1"/>
  <c r="C92" i="1"/>
  <c r="C58" i="1"/>
  <c r="C60" i="1"/>
  <c r="C64" i="1"/>
  <c r="C54" i="1"/>
  <c r="C65" i="1"/>
  <c r="C44" i="1"/>
  <c r="C49" i="1"/>
  <c r="C131" i="1"/>
  <c r="C59" i="1"/>
  <c r="C119" i="1"/>
  <c r="C63" i="1"/>
  <c r="C42" i="1"/>
  <c r="E120" i="1"/>
  <c r="E128" i="1"/>
  <c r="E136" i="1"/>
  <c r="O41" i="1"/>
  <c r="E142" i="1"/>
  <c r="E119" i="1"/>
  <c r="E127" i="1"/>
  <c r="E135" i="1"/>
  <c r="E143" i="1"/>
  <c r="E144" i="1"/>
  <c r="E145" i="1"/>
  <c r="E146" i="1"/>
  <c r="E147" i="1"/>
  <c r="E148" i="1"/>
  <c r="E149" i="1"/>
  <c r="E150" i="1"/>
  <c r="E151" i="1"/>
  <c r="E152" i="1"/>
  <c r="E153" i="1"/>
  <c r="E154" i="1"/>
  <c r="E155" i="1"/>
  <c r="E156" i="1"/>
  <c r="E157" i="1"/>
  <c r="E158" i="1"/>
  <c r="E159" i="1"/>
  <c r="E160" i="1"/>
  <c r="E161" i="1"/>
  <c r="E162" i="1"/>
  <c r="E163" i="1"/>
  <c r="E164" i="1"/>
  <c r="E165" i="1"/>
  <c r="E118" i="1"/>
  <c r="E126" i="1"/>
  <c r="E134" i="1"/>
  <c r="E117" i="1"/>
  <c r="E93" i="1"/>
  <c r="E94" i="1"/>
  <c r="E95" i="1"/>
  <c r="E96" i="1"/>
  <c r="E97" i="1"/>
  <c r="E98" i="1"/>
  <c r="E99" i="1"/>
  <c r="E100" i="1"/>
  <c r="E101" i="1"/>
  <c r="E102" i="1"/>
  <c r="E103" i="1"/>
  <c r="E104" i="1"/>
  <c r="E124" i="1"/>
  <c r="E132" i="1"/>
  <c r="E140" i="1"/>
  <c r="E123" i="1"/>
  <c r="E131" i="1"/>
  <c r="E139" i="1"/>
  <c r="E43" i="1"/>
  <c r="E138" i="1"/>
  <c r="E92" i="1"/>
  <c r="E47" i="1"/>
  <c r="E52" i="1"/>
  <c r="E57" i="1"/>
  <c r="E129" i="1"/>
  <c r="E105" i="1"/>
  <c r="E106" i="1"/>
  <c r="E107" i="1"/>
  <c r="E108" i="1"/>
  <c r="E109" i="1"/>
  <c r="E110" i="1"/>
  <c r="E111" i="1"/>
  <c r="E112" i="1"/>
  <c r="E113" i="1"/>
  <c r="E114" i="1"/>
  <c r="E115" i="1"/>
  <c r="E68" i="1"/>
  <c r="E69" i="1"/>
  <c r="E70" i="1"/>
  <c r="E71" i="1"/>
  <c r="E72" i="1"/>
  <c r="E73" i="1"/>
  <c r="E74" i="1"/>
  <c r="E75" i="1"/>
  <c r="E76" i="1"/>
  <c r="E77" i="1"/>
  <c r="E78" i="1"/>
  <c r="E79" i="1"/>
  <c r="E80" i="1"/>
  <c r="E81" i="1"/>
  <c r="E82" i="1"/>
  <c r="E83" i="1"/>
  <c r="E84" i="1"/>
  <c r="E85" i="1"/>
  <c r="E86" i="1"/>
  <c r="E87" i="1"/>
  <c r="E88" i="1"/>
  <c r="E89" i="1"/>
  <c r="E90" i="1"/>
  <c r="E46" i="1"/>
  <c r="E56" i="1"/>
  <c r="E67" i="1"/>
  <c r="E51" i="1"/>
  <c r="E133" i="1"/>
  <c r="E45" i="1"/>
  <c r="E55" i="1"/>
  <c r="E63" i="1"/>
  <c r="E121" i="1"/>
  <c r="E50" i="1"/>
  <c r="E62" i="1"/>
  <c r="E122" i="1"/>
  <c r="E48" i="1"/>
  <c r="E53" i="1"/>
  <c r="E61" i="1"/>
  <c r="E130" i="1"/>
  <c r="E58" i="1"/>
  <c r="E60" i="1"/>
  <c r="E54" i="1"/>
  <c r="E65" i="1"/>
  <c r="E44" i="1"/>
  <c r="E49" i="1"/>
  <c r="E64" i="1"/>
  <c r="E42" i="1"/>
  <c r="E125" i="1"/>
  <c r="E137" i="1"/>
  <c r="E59" i="1"/>
  <c r="I123" i="1"/>
  <c r="I131" i="1"/>
  <c r="I139" i="1"/>
  <c r="I122" i="1"/>
  <c r="I130" i="1"/>
  <c r="I138" i="1"/>
  <c r="I121" i="1"/>
  <c r="I129" i="1"/>
  <c r="I137" i="1"/>
  <c r="I119" i="1"/>
  <c r="I127" i="1"/>
  <c r="I135" i="1"/>
  <c r="S41" i="1"/>
  <c r="I142" i="1"/>
  <c r="I118" i="1"/>
  <c r="I126" i="1"/>
  <c r="I134" i="1"/>
  <c r="I117" i="1"/>
  <c r="I149" i="1"/>
  <c r="I157" i="1"/>
  <c r="I165" i="1"/>
  <c r="I125" i="1"/>
  <c r="I128" i="1"/>
  <c r="I140" i="1"/>
  <c r="I94" i="1"/>
  <c r="I102" i="1"/>
  <c r="I50" i="1"/>
  <c r="I144" i="1"/>
  <c r="I152" i="1"/>
  <c r="I160" i="1"/>
  <c r="I97" i="1"/>
  <c r="I44" i="1"/>
  <c r="I54" i="1"/>
  <c r="I147" i="1"/>
  <c r="I155" i="1"/>
  <c r="I163" i="1"/>
  <c r="I100" i="1"/>
  <c r="I49" i="1"/>
  <c r="I53" i="1"/>
  <c r="I150" i="1"/>
  <c r="I158" i="1"/>
  <c r="I120" i="1"/>
  <c r="I132" i="1"/>
  <c r="I95" i="1"/>
  <c r="I103" i="1"/>
  <c r="I43" i="1"/>
  <c r="I48" i="1"/>
  <c r="I58" i="1"/>
  <c r="I153" i="1"/>
  <c r="I47" i="1"/>
  <c r="I52" i="1"/>
  <c r="I60" i="1"/>
  <c r="I148" i="1"/>
  <c r="I164" i="1"/>
  <c r="I133" i="1"/>
  <c r="I101" i="1"/>
  <c r="I57" i="1"/>
  <c r="I65" i="1"/>
  <c r="I143" i="1"/>
  <c r="I159" i="1"/>
  <c r="I96" i="1"/>
  <c r="I105" i="1"/>
  <c r="I107" i="1"/>
  <c r="I109" i="1"/>
  <c r="I111" i="1"/>
  <c r="I113" i="1"/>
  <c r="I115" i="1"/>
  <c r="I69" i="1"/>
  <c r="I71" i="1"/>
  <c r="I73" i="1"/>
  <c r="I75" i="1"/>
  <c r="I77" i="1"/>
  <c r="I79" i="1"/>
  <c r="I81" i="1"/>
  <c r="I83" i="1"/>
  <c r="I85" i="1"/>
  <c r="I87" i="1"/>
  <c r="I89" i="1"/>
  <c r="I59" i="1"/>
  <c r="I64" i="1"/>
  <c r="I42" i="1"/>
  <c r="I154" i="1"/>
  <c r="I45" i="1"/>
  <c r="I55" i="1"/>
  <c r="I63" i="1"/>
  <c r="I156" i="1"/>
  <c r="I136" i="1"/>
  <c r="I145" i="1"/>
  <c r="I161" i="1"/>
  <c r="I98" i="1"/>
  <c r="I93" i="1"/>
  <c r="I92" i="1"/>
  <c r="I62" i="1"/>
  <c r="I151" i="1"/>
  <c r="I124" i="1"/>
  <c r="I104" i="1"/>
  <c r="I106" i="1"/>
  <c r="I108" i="1"/>
  <c r="I110" i="1"/>
  <c r="I112" i="1"/>
  <c r="I114" i="1"/>
  <c r="I68" i="1"/>
  <c r="I70" i="1"/>
  <c r="I72" i="1"/>
  <c r="I74" i="1"/>
  <c r="I76" i="1"/>
  <c r="I78" i="1"/>
  <c r="I80" i="1"/>
  <c r="I82" i="1"/>
  <c r="I84" i="1"/>
  <c r="I86" i="1"/>
  <c r="I88" i="1"/>
  <c r="I90" i="1"/>
  <c r="I46" i="1"/>
  <c r="I51" i="1"/>
  <c r="I56" i="1"/>
  <c r="I61" i="1"/>
  <c r="I146" i="1"/>
  <c r="I162" i="1"/>
  <c r="I99" i="1"/>
  <c r="I67" i="1"/>
  <c r="G121" i="1"/>
  <c r="G129" i="1"/>
  <c r="G137" i="1"/>
  <c r="G120" i="1"/>
  <c r="G128" i="1"/>
  <c r="G136" i="1"/>
  <c r="G119" i="1"/>
  <c r="G127" i="1"/>
  <c r="G135" i="1"/>
  <c r="G143" i="1"/>
  <c r="G144" i="1"/>
  <c r="G145" i="1"/>
  <c r="G146" i="1"/>
  <c r="G147" i="1"/>
  <c r="G148" i="1"/>
  <c r="G149" i="1"/>
  <c r="G150" i="1"/>
  <c r="G151" i="1"/>
  <c r="G152" i="1"/>
  <c r="G153" i="1"/>
  <c r="G154" i="1"/>
  <c r="G155" i="1"/>
  <c r="G156" i="1"/>
  <c r="G157" i="1"/>
  <c r="G158" i="1"/>
  <c r="G159" i="1"/>
  <c r="G160" i="1"/>
  <c r="G161" i="1"/>
  <c r="G162" i="1"/>
  <c r="G163" i="1"/>
  <c r="G164" i="1"/>
  <c r="G165" i="1"/>
  <c r="G125" i="1"/>
  <c r="G133" i="1"/>
  <c r="G93" i="1"/>
  <c r="G94" i="1"/>
  <c r="G95" i="1"/>
  <c r="G96" i="1"/>
  <c r="G97" i="1"/>
  <c r="G98" i="1"/>
  <c r="G99" i="1"/>
  <c r="G100" i="1"/>
  <c r="G101" i="1"/>
  <c r="G102" i="1"/>
  <c r="G103" i="1"/>
  <c r="G104" i="1"/>
  <c r="G124" i="1"/>
  <c r="G132" i="1"/>
  <c r="G140" i="1"/>
  <c r="G122" i="1"/>
  <c r="G44" i="1"/>
  <c r="G49" i="1"/>
  <c r="Q41" i="1"/>
  <c r="G117" i="1"/>
  <c r="G67" i="1"/>
  <c r="G48" i="1"/>
  <c r="G53" i="1"/>
  <c r="G142" i="1"/>
  <c r="G123" i="1"/>
  <c r="G126" i="1"/>
  <c r="G138" i="1"/>
  <c r="G43" i="1"/>
  <c r="G58" i="1"/>
  <c r="G92" i="1"/>
  <c r="G47" i="1"/>
  <c r="G52" i="1"/>
  <c r="G57" i="1"/>
  <c r="G139" i="1"/>
  <c r="G105" i="1"/>
  <c r="G107" i="1"/>
  <c r="G109" i="1"/>
  <c r="G111" i="1"/>
  <c r="G113" i="1"/>
  <c r="G115" i="1"/>
  <c r="G69" i="1"/>
  <c r="G71" i="1"/>
  <c r="G73" i="1"/>
  <c r="G75" i="1"/>
  <c r="G77" i="1"/>
  <c r="G79" i="1"/>
  <c r="G81" i="1"/>
  <c r="G83" i="1"/>
  <c r="G85" i="1"/>
  <c r="G87" i="1"/>
  <c r="G89" i="1"/>
  <c r="G64" i="1"/>
  <c r="G59" i="1"/>
  <c r="G45" i="1"/>
  <c r="G55" i="1"/>
  <c r="G63" i="1"/>
  <c r="G134" i="1"/>
  <c r="G50" i="1"/>
  <c r="G62" i="1"/>
  <c r="G118" i="1"/>
  <c r="G130" i="1"/>
  <c r="G51" i="1"/>
  <c r="G61" i="1"/>
  <c r="G106" i="1"/>
  <c r="G108" i="1"/>
  <c r="G110" i="1"/>
  <c r="G112" i="1"/>
  <c r="G114" i="1"/>
  <c r="G68" i="1"/>
  <c r="G70" i="1"/>
  <c r="G72" i="1"/>
  <c r="G74" i="1"/>
  <c r="G76" i="1"/>
  <c r="G78" i="1"/>
  <c r="G80" i="1"/>
  <c r="G82" i="1"/>
  <c r="G84" i="1"/>
  <c r="G86" i="1"/>
  <c r="G88" i="1"/>
  <c r="G90" i="1"/>
  <c r="G46" i="1"/>
  <c r="G56" i="1"/>
  <c r="G42" i="1"/>
  <c r="G60" i="1"/>
  <c r="G131" i="1"/>
  <c r="G54" i="1"/>
  <c r="G65" i="1"/>
  <c r="H45" i="1"/>
  <c r="H122" i="1"/>
  <c r="H130" i="1"/>
  <c r="H138" i="1"/>
  <c r="H121" i="1"/>
  <c r="H129" i="1"/>
  <c r="H137" i="1"/>
  <c r="H120" i="1"/>
  <c r="H128" i="1"/>
  <c r="H136" i="1"/>
  <c r="R41" i="1"/>
  <c r="H142" i="1"/>
  <c r="H118" i="1"/>
  <c r="H126" i="1"/>
  <c r="H134" i="1"/>
  <c r="H117" i="1"/>
  <c r="H143" i="1"/>
  <c r="H144" i="1"/>
  <c r="H145" i="1"/>
  <c r="H146" i="1"/>
  <c r="H147" i="1"/>
  <c r="H148" i="1"/>
  <c r="H149" i="1"/>
  <c r="H150" i="1"/>
  <c r="H151" i="1"/>
  <c r="H152" i="1"/>
  <c r="H153" i="1"/>
  <c r="H154" i="1"/>
  <c r="H155" i="1"/>
  <c r="H156" i="1"/>
  <c r="H157" i="1"/>
  <c r="H158" i="1"/>
  <c r="H159" i="1"/>
  <c r="H160" i="1"/>
  <c r="H161" i="1"/>
  <c r="H162" i="1"/>
  <c r="H163" i="1"/>
  <c r="H164" i="1"/>
  <c r="H165" i="1"/>
  <c r="H125" i="1"/>
  <c r="H133" i="1"/>
  <c r="H93" i="1"/>
  <c r="H94" i="1"/>
  <c r="H95" i="1"/>
  <c r="H96" i="1"/>
  <c r="H97" i="1"/>
  <c r="H98" i="1"/>
  <c r="H99" i="1"/>
  <c r="H100" i="1"/>
  <c r="H101" i="1"/>
  <c r="H102" i="1"/>
  <c r="H103" i="1"/>
  <c r="H104" i="1"/>
  <c r="H119" i="1"/>
  <c r="H131" i="1"/>
  <c r="H67" i="1"/>
  <c r="H54" i="1"/>
  <c r="H49" i="1"/>
  <c r="H132" i="1"/>
  <c r="H135" i="1"/>
  <c r="H48" i="1"/>
  <c r="H123" i="1"/>
  <c r="H57" i="1"/>
  <c r="H65" i="1"/>
  <c r="H127" i="1"/>
  <c r="H139" i="1"/>
  <c r="H105" i="1"/>
  <c r="H107" i="1"/>
  <c r="H109" i="1"/>
  <c r="H111" i="1"/>
  <c r="H113" i="1"/>
  <c r="H115" i="1"/>
  <c r="H69" i="1"/>
  <c r="H71" i="1"/>
  <c r="H73" i="1"/>
  <c r="H75" i="1"/>
  <c r="H77" i="1"/>
  <c r="H79" i="1"/>
  <c r="H81" i="1"/>
  <c r="H83" i="1"/>
  <c r="H85" i="1"/>
  <c r="H87" i="1"/>
  <c r="H89" i="1"/>
  <c r="H64" i="1"/>
  <c r="H140" i="1"/>
  <c r="H42" i="1"/>
  <c r="H108" i="1"/>
  <c r="H110" i="1"/>
  <c r="H114" i="1"/>
  <c r="H68" i="1"/>
  <c r="H72" i="1"/>
  <c r="H76" i="1"/>
  <c r="H78" i="1"/>
  <c r="H82" i="1"/>
  <c r="H84" i="1"/>
  <c r="H88" i="1"/>
  <c r="H90" i="1"/>
  <c r="H46" i="1"/>
  <c r="H56" i="1"/>
  <c r="H92" i="1"/>
  <c r="H62" i="1"/>
  <c r="H124" i="1"/>
  <c r="H106" i="1"/>
  <c r="H112" i="1"/>
  <c r="H70" i="1"/>
  <c r="H74" i="1"/>
  <c r="H80" i="1"/>
  <c r="H86" i="1"/>
  <c r="H60" i="1"/>
  <c r="H63" i="1"/>
  <c r="H52" i="1"/>
  <c r="H55" i="1"/>
  <c r="H44" i="1"/>
  <c r="H47" i="1"/>
  <c r="H61" i="1"/>
  <c r="H58" i="1"/>
  <c r="H53" i="1"/>
  <c r="H43" i="1"/>
  <c r="H50" i="1"/>
  <c r="H59" i="1"/>
  <c r="H51" i="1"/>
  <c r="D43" i="1"/>
  <c r="N41" i="1"/>
  <c r="D142" i="1"/>
  <c r="D119" i="1"/>
  <c r="D127" i="1"/>
  <c r="D135" i="1"/>
  <c r="D143" i="1"/>
  <c r="D144" i="1"/>
  <c r="D145" i="1"/>
  <c r="D146" i="1"/>
  <c r="D147" i="1"/>
  <c r="D148" i="1"/>
  <c r="D149" i="1"/>
  <c r="D150" i="1"/>
  <c r="D151" i="1"/>
  <c r="D152" i="1"/>
  <c r="D153" i="1"/>
  <c r="D154" i="1"/>
  <c r="D155" i="1"/>
  <c r="D156" i="1"/>
  <c r="D157" i="1"/>
  <c r="D158" i="1"/>
  <c r="D159" i="1"/>
  <c r="D160" i="1"/>
  <c r="D161" i="1"/>
  <c r="D162" i="1"/>
  <c r="D163" i="1"/>
  <c r="D164" i="1"/>
  <c r="D165" i="1"/>
  <c r="D118" i="1"/>
  <c r="D126" i="1"/>
  <c r="D134" i="1"/>
  <c r="D117" i="1"/>
  <c r="D93" i="1"/>
  <c r="D94" i="1"/>
  <c r="D95" i="1"/>
  <c r="D96" i="1"/>
  <c r="D97" i="1"/>
  <c r="D98" i="1"/>
  <c r="D99" i="1"/>
  <c r="D100" i="1"/>
  <c r="D101" i="1"/>
  <c r="D102" i="1"/>
  <c r="D103" i="1"/>
  <c r="D104" i="1"/>
  <c r="D125" i="1"/>
  <c r="D133" i="1"/>
  <c r="D123" i="1"/>
  <c r="D131" i="1"/>
  <c r="D139" i="1"/>
  <c r="D122" i="1"/>
  <c r="D130" i="1"/>
  <c r="D138" i="1"/>
  <c r="D92" i="1"/>
  <c r="D129" i="1"/>
  <c r="D132" i="1"/>
  <c r="D105" i="1"/>
  <c r="D106" i="1"/>
  <c r="D107" i="1"/>
  <c r="D108" i="1"/>
  <c r="D109" i="1"/>
  <c r="D110" i="1"/>
  <c r="D111" i="1"/>
  <c r="D112" i="1"/>
  <c r="D113" i="1"/>
  <c r="D114" i="1"/>
  <c r="D115" i="1"/>
  <c r="D68" i="1"/>
  <c r="D69" i="1"/>
  <c r="D70" i="1"/>
  <c r="D71" i="1"/>
  <c r="D72" i="1"/>
  <c r="D73" i="1"/>
  <c r="D74" i="1"/>
  <c r="D75" i="1"/>
  <c r="D76" i="1"/>
  <c r="D77" i="1"/>
  <c r="D78" i="1"/>
  <c r="D79" i="1"/>
  <c r="D80" i="1"/>
  <c r="D81" i="1"/>
  <c r="D82" i="1"/>
  <c r="D83" i="1"/>
  <c r="D84" i="1"/>
  <c r="D85" i="1"/>
  <c r="D86" i="1"/>
  <c r="D87" i="1"/>
  <c r="D88" i="1"/>
  <c r="D89" i="1"/>
  <c r="D90" i="1"/>
  <c r="D120" i="1"/>
  <c r="D121" i="1"/>
  <c r="D67" i="1"/>
  <c r="D140" i="1"/>
  <c r="D128" i="1"/>
  <c r="D124" i="1"/>
  <c r="D136" i="1"/>
  <c r="D137" i="1"/>
  <c r="D62" i="1"/>
  <c r="D54" i="1"/>
  <c r="D46" i="1"/>
  <c r="D61" i="1"/>
  <c r="D53" i="1"/>
  <c r="D45" i="1"/>
  <c r="D55" i="1"/>
  <c r="D60" i="1"/>
  <c r="D52" i="1"/>
  <c r="D44" i="1"/>
  <c r="D59" i="1"/>
  <c r="D51" i="1"/>
  <c r="D42" i="1"/>
  <c r="D58" i="1"/>
  <c r="D50" i="1"/>
  <c r="D63" i="1"/>
  <c r="D65" i="1"/>
  <c r="D57" i="1"/>
  <c r="D49" i="1"/>
  <c r="D47" i="1"/>
  <c r="D64" i="1"/>
  <c r="D56" i="1"/>
  <c r="D48" i="1"/>
  <c r="F139" i="1"/>
  <c r="F131" i="1"/>
  <c r="F123" i="1"/>
  <c r="F138" i="1"/>
  <c r="F130" i="1"/>
  <c r="F122" i="1"/>
  <c r="P41" i="1"/>
  <c r="F137" i="1"/>
  <c r="F129" i="1"/>
  <c r="F121" i="1"/>
  <c r="F142" i="1"/>
  <c r="F135" i="1"/>
  <c r="F127" i="1"/>
  <c r="F119" i="1"/>
  <c r="F134" i="1"/>
  <c r="F126" i="1"/>
  <c r="F118" i="1"/>
  <c r="F125" i="1"/>
  <c r="F144" i="1"/>
  <c r="F152" i="1"/>
  <c r="F160" i="1"/>
  <c r="F97" i="1"/>
  <c r="F48" i="1"/>
  <c r="F53" i="1"/>
  <c r="F124" i="1"/>
  <c r="F147" i="1"/>
  <c r="F155" i="1"/>
  <c r="F163" i="1"/>
  <c r="F100" i="1"/>
  <c r="F43" i="1"/>
  <c r="F58" i="1"/>
  <c r="F120" i="1"/>
  <c r="F150" i="1"/>
  <c r="F158" i="1"/>
  <c r="F95" i="1"/>
  <c r="F103" i="1"/>
  <c r="F92" i="1"/>
  <c r="F67" i="1"/>
  <c r="F47" i="1"/>
  <c r="F52" i="1"/>
  <c r="F57" i="1"/>
  <c r="F140" i="1"/>
  <c r="F117" i="1"/>
  <c r="F145" i="1"/>
  <c r="F153" i="1"/>
  <c r="F161" i="1"/>
  <c r="F98" i="1"/>
  <c r="F105" i="1"/>
  <c r="F106" i="1"/>
  <c r="F107" i="1"/>
  <c r="F108" i="1"/>
  <c r="F109" i="1"/>
  <c r="F110" i="1"/>
  <c r="F111" i="1"/>
  <c r="F112" i="1"/>
  <c r="F113" i="1"/>
  <c r="F114" i="1"/>
  <c r="F115" i="1"/>
  <c r="F68" i="1"/>
  <c r="F69" i="1"/>
  <c r="F70" i="1"/>
  <c r="F71" i="1"/>
  <c r="F72" i="1"/>
  <c r="F73" i="1"/>
  <c r="F74" i="1"/>
  <c r="F75" i="1"/>
  <c r="F76" i="1"/>
  <c r="F77" i="1"/>
  <c r="F78" i="1"/>
  <c r="F79" i="1"/>
  <c r="F80" i="1"/>
  <c r="F81" i="1"/>
  <c r="F82" i="1"/>
  <c r="F83" i="1"/>
  <c r="F84" i="1"/>
  <c r="F85" i="1"/>
  <c r="F86" i="1"/>
  <c r="F87" i="1"/>
  <c r="F88" i="1"/>
  <c r="F89" i="1"/>
  <c r="F90" i="1"/>
  <c r="F46" i="1"/>
  <c r="F56" i="1"/>
  <c r="F148" i="1"/>
  <c r="F164" i="1"/>
  <c r="F101" i="1"/>
  <c r="F59" i="1"/>
  <c r="F143" i="1"/>
  <c r="F159" i="1"/>
  <c r="F96" i="1"/>
  <c r="F45" i="1"/>
  <c r="F55" i="1"/>
  <c r="F63" i="1"/>
  <c r="F133" i="1"/>
  <c r="F154" i="1"/>
  <c r="F50" i="1"/>
  <c r="F62" i="1"/>
  <c r="F149" i="1"/>
  <c r="F165" i="1"/>
  <c r="F102" i="1"/>
  <c r="F104" i="1"/>
  <c r="F60" i="1"/>
  <c r="F42" i="1"/>
  <c r="F136" i="1"/>
  <c r="F156" i="1"/>
  <c r="F93" i="1"/>
  <c r="F51" i="1"/>
  <c r="F61" i="1"/>
  <c r="F151" i="1"/>
  <c r="F132" i="1"/>
  <c r="F146" i="1"/>
  <c r="F162" i="1"/>
  <c r="F99" i="1"/>
  <c r="F54" i="1"/>
  <c r="F65" i="1"/>
  <c r="F128" i="1"/>
  <c r="F157" i="1"/>
  <c r="F94" i="1"/>
  <c r="F44" i="1"/>
  <c r="F49" i="1"/>
  <c r="F64" i="1"/>
  <c r="K9" i="2"/>
  <c r="A7" i="27" l="1"/>
  <c r="S11" i="27"/>
  <c r="T11" i="27" s="1"/>
  <c r="S45" i="1"/>
  <c r="O45" i="1"/>
  <c r="P45" i="1"/>
  <c r="N65" i="1"/>
  <c r="P54" i="1"/>
  <c r="N52" i="1"/>
  <c r="N62" i="1"/>
  <c r="R58" i="1"/>
  <c r="R64" i="1"/>
  <c r="S49" i="1"/>
  <c r="O58" i="1"/>
  <c r="M63" i="1"/>
  <c r="M64" i="1"/>
  <c r="M51" i="1"/>
  <c r="Q42" i="1"/>
  <c r="P44" i="1"/>
  <c r="M52" i="1"/>
  <c r="M45" i="1"/>
  <c r="R44" i="1"/>
  <c r="O44" i="1"/>
  <c r="M44" i="1"/>
  <c r="R43" i="1"/>
  <c r="O42" i="1"/>
  <c r="P42" i="1"/>
  <c r="S43" i="1"/>
  <c r="O43" i="1"/>
  <c r="N43" i="1"/>
  <c r="N45" i="1"/>
  <c r="R45" i="1"/>
  <c r="P43" i="1"/>
  <c r="N42" i="1"/>
  <c r="Q45" i="1"/>
  <c r="R42" i="1"/>
  <c r="N44" i="1"/>
  <c r="Q43" i="1"/>
  <c r="M42" i="1"/>
  <c r="M43" i="1"/>
  <c r="O46" i="1"/>
  <c r="P46" i="1"/>
  <c r="P60" i="1"/>
  <c r="N61" i="1"/>
  <c r="P64" i="1"/>
  <c r="P62" i="1"/>
  <c r="N60" i="1"/>
  <c r="R56" i="1"/>
  <c r="Q56" i="1"/>
  <c r="Q50" i="1"/>
  <c r="Q49" i="1"/>
  <c r="S61" i="1"/>
  <c r="S62" i="1"/>
  <c r="M60" i="1"/>
  <c r="M62" i="1"/>
  <c r="M56" i="1"/>
  <c r="M47" i="1"/>
  <c r="P61" i="1"/>
  <c r="P51" i="1"/>
  <c r="O60" i="1"/>
  <c r="P57" i="1"/>
  <c r="N63" i="1"/>
  <c r="R61" i="1"/>
  <c r="S63" i="1"/>
  <c r="O63" i="1"/>
  <c r="P49" i="1"/>
  <c r="P50" i="1"/>
  <c r="P52" i="1"/>
  <c r="P53" i="1"/>
  <c r="N48" i="1"/>
  <c r="N50" i="1"/>
  <c r="N55" i="1"/>
  <c r="R47" i="1"/>
  <c r="R46" i="1"/>
  <c r="R49" i="1"/>
  <c r="Q46" i="1"/>
  <c r="Q57" i="1"/>
  <c r="Q44" i="1"/>
  <c r="S56" i="1"/>
  <c r="S55" i="1"/>
  <c r="S60" i="1"/>
  <c r="O64" i="1"/>
  <c r="O61" i="1"/>
  <c r="O55" i="1"/>
  <c r="M59" i="1"/>
  <c r="M58" i="1"/>
  <c r="M50" i="1"/>
  <c r="M46" i="1"/>
  <c r="P59" i="1"/>
  <c r="P47" i="1"/>
  <c r="P58" i="1"/>
  <c r="P48" i="1"/>
  <c r="N56" i="1"/>
  <c r="N58" i="1"/>
  <c r="R51" i="1"/>
  <c r="R54" i="1"/>
  <c r="Q63" i="1"/>
  <c r="Q52" i="1"/>
  <c r="S51" i="1"/>
  <c r="S52" i="1"/>
  <c r="S50" i="1"/>
  <c r="O49" i="1"/>
  <c r="O53" i="1"/>
  <c r="Q62" i="1"/>
  <c r="N64" i="1"/>
  <c r="N53" i="1"/>
  <c r="R59" i="1"/>
  <c r="R55" i="1"/>
  <c r="R65" i="1"/>
  <c r="Q65" i="1"/>
  <c r="Q61" i="1"/>
  <c r="Q55" i="1"/>
  <c r="Q47" i="1"/>
  <c r="Q53" i="1"/>
  <c r="S46" i="1"/>
  <c r="S65" i="1"/>
  <c r="S47" i="1"/>
  <c r="O48" i="1"/>
  <c r="O57" i="1"/>
  <c r="M49" i="1"/>
  <c r="M61" i="1"/>
  <c r="M55" i="1"/>
  <c r="P63" i="1"/>
  <c r="N47" i="1"/>
  <c r="N51" i="1"/>
  <c r="R50" i="1"/>
  <c r="R52" i="1"/>
  <c r="R57" i="1"/>
  <c r="Q54" i="1"/>
  <c r="Q51" i="1"/>
  <c r="Q48" i="1"/>
  <c r="S42" i="1"/>
  <c r="S57" i="1"/>
  <c r="S54" i="1"/>
  <c r="O65" i="1"/>
  <c r="O51" i="1"/>
  <c r="O52" i="1"/>
  <c r="M53" i="1"/>
  <c r="P55" i="1"/>
  <c r="N49" i="1"/>
  <c r="N59" i="1"/>
  <c r="N46" i="1"/>
  <c r="R63" i="1"/>
  <c r="Q59" i="1"/>
  <c r="Q58" i="1"/>
  <c r="S64" i="1"/>
  <c r="S58" i="1"/>
  <c r="S44" i="1"/>
  <c r="O59" i="1"/>
  <c r="O54" i="1"/>
  <c r="O62" i="1"/>
  <c r="O47" i="1"/>
  <c r="M65" i="1"/>
  <c r="M48" i="1"/>
  <c r="P65" i="1"/>
  <c r="P56" i="1"/>
  <c r="N57" i="1"/>
  <c r="N54" i="1"/>
  <c r="R53" i="1"/>
  <c r="R60" i="1"/>
  <c r="R62" i="1"/>
  <c r="R48" i="1"/>
  <c r="Q60" i="1"/>
  <c r="Q64" i="1"/>
  <c r="S59" i="1"/>
  <c r="S48" i="1"/>
  <c r="S53" i="1"/>
  <c r="O50" i="1"/>
  <c r="O56" i="1"/>
  <c r="M54" i="1"/>
  <c r="M57" i="1"/>
  <c r="K10" i="2"/>
  <c r="S15" i="27" l="1"/>
  <c r="T15" i="27"/>
  <c r="S17" i="27" s="1"/>
  <c r="C5" i="1"/>
  <c r="D5" i="1"/>
  <c r="E5" i="1"/>
  <c r="F5" i="1"/>
  <c r="I5" i="1"/>
  <c r="G5" i="1"/>
  <c r="H5" i="1"/>
  <c r="E4" i="1"/>
  <c r="D4" i="1"/>
  <c r="G4" i="1"/>
  <c r="C4" i="1"/>
  <c r="H4" i="1"/>
  <c r="R66" i="1"/>
  <c r="Q66" i="1"/>
  <c r="P66" i="1"/>
  <c r="N66" i="1"/>
  <c r="O66" i="1"/>
  <c r="F4" i="1"/>
  <c r="S66" i="1"/>
  <c r="I4" i="1"/>
  <c r="M66" i="1"/>
  <c r="K11" i="2"/>
  <c r="K12" i="2" l="1"/>
  <c r="K13" i="2" l="1"/>
  <c r="K14" i="2" l="1"/>
  <c r="K15" i="2" l="1"/>
  <c r="K16" i="2" l="1"/>
  <c r="K17" i="2" l="1"/>
  <c r="K18" i="2" l="1"/>
  <c r="K19" i="2" l="1"/>
  <c r="K20" i="2" l="1"/>
  <c r="K21" i="2" l="1"/>
  <c r="K22" i="2" l="1"/>
  <c r="K23" i="2" l="1"/>
  <c r="K24" i="2" l="1"/>
  <c r="K25" i="2" l="1"/>
  <c r="K26" i="2" l="1"/>
  <c r="K27" i="2" l="1"/>
  <c r="K28" i="2" l="1"/>
  <c r="K29" i="2" l="1"/>
  <c r="K30" i="2" l="1"/>
  <c r="K31" i="2" l="1"/>
  <c r="K32" i="2" l="1"/>
  <c r="K33" i="2" l="1"/>
  <c r="K34" i="2" l="1"/>
  <c r="K35" i="2" l="1"/>
  <c r="K36" i="2" l="1"/>
  <c r="K37" i="2" l="1"/>
  <c r="K38" i="2" l="1"/>
  <c r="K39" i="2" l="1"/>
  <c r="K40" i="2" l="1"/>
  <c r="K41" i="2" l="1"/>
  <c r="K42" i="2" l="1"/>
  <c r="K43" i="2" l="1"/>
  <c r="K44" i="2" l="1"/>
  <c r="K45" i="2" l="1"/>
  <c r="K46" i="2" l="1"/>
  <c r="K47" i="2" l="1"/>
  <c r="K48" i="2" l="1"/>
  <c r="K49" i="2" l="1"/>
  <c r="K50" i="2" l="1"/>
  <c r="K51" i="2" l="1"/>
  <c r="K52" i="2" l="1"/>
  <c r="K53" i="2" l="1"/>
  <c r="K54" i="2" l="1"/>
  <c r="K55" i="2" l="1"/>
  <c r="K56" i="2" l="1"/>
  <c r="K57" i="2" l="1"/>
  <c r="K58" i="2" l="1"/>
  <c r="K59" i="2" l="1"/>
  <c r="K60" i="2" l="1"/>
  <c r="K61" i="2" l="1"/>
  <c r="K62" i="2" l="1"/>
  <c r="K63" i="2" l="1"/>
  <c r="K64" i="2" l="1"/>
  <c r="K65" i="2" l="1"/>
  <c r="K66" i="2" l="1"/>
  <c r="K67" i="2" l="1"/>
  <c r="K68" i="2" l="1"/>
  <c r="K69" i="2" l="1"/>
  <c r="K70" i="2" l="1"/>
  <c r="K71" i="2" l="1"/>
  <c r="K72" i="2" l="1"/>
  <c r="K73" i="2" l="1"/>
  <c r="K74" i="2" l="1"/>
  <c r="K75" i="2" l="1"/>
  <c r="K76" i="2" l="1"/>
  <c r="K77" i="2" l="1"/>
  <c r="K78" i="2" l="1"/>
  <c r="K79" i="2" l="1"/>
  <c r="K80" i="2" l="1"/>
  <c r="K81" i="2" l="1"/>
  <c r="K82" i="2" l="1"/>
  <c r="K83" i="2" l="1"/>
  <c r="K84" i="2" l="1"/>
  <c r="K85" i="2" l="1"/>
  <c r="K86" i="2" l="1"/>
  <c r="K87" i="2" l="1"/>
  <c r="K88" i="2" l="1"/>
  <c r="K89" i="2" l="1"/>
  <c r="K90" i="2" l="1"/>
  <c r="K91" i="2" l="1"/>
  <c r="K92" i="2" l="1"/>
  <c r="K93" i="2" l="1"/>
  <c r="K94" i="2" l="1"/>
  <c r="K95" i="2" l="1"/>
  <c r="K96" i="2" l="1"/>
  <c r="K97" i="2" l="1"/>
  <c r="K98" i="2" l="1"/>
  <c r="K99" i="2" l="1"/>
  <c r="K100" i="2" l="1"/>
  <c r="K101" i="2" l="1"/>
  <c r="K102" i="2" l="1"/>
  <c r="K103" i="2" l="1"/>
  <c r="K104" i="2" l="1"/>
  <c r="K105" i="2" l="1"/>
  <c r="K106" i="2" l="1"/>
  <c r="K107" i="2" l="1"/>
  <c r="K108" i="2" l="1"/>
  <c r="K109" i="2" l="1"/>
  <c r="K111" i="2" l="1"/>
  <c r="K110" i="2"/>
  <c r="J9" i="1" l="1"/>
  <c r="B9" i="1"/>
  <c r="R9" i="1"/>
  <c r="AH9" i="1"/>
  <c r="Z9" i="1"/>
  <c r="B141" i="1" l="1"/>
  <c r="B91" i="1"/>
  <c r="B41" i="1"/>
  <c r="B116" i="1"/>
  <c r="B66" i="1"/>
  <c r="B43" i="1" l="1"/>
  <c r="B125" i="1"/>
  <c r="B133" i="1"/>
  <c r="B124" i="1"/>
  <c r="B132" i="1"/>
  <c r="B140" i="1"/>
  <c r="B123" i="1"/>
  <c r="B131" i="1"/>
  <c r="B139" i="1"/>
  <c r="B121" i="1"/>
  <c r="B129" i="1"/>
  <c r="B137" i="1"/>
  <c r="B120" i="1"/>
  <c r="B128" i="1"/>
  <c r="B136" i="1"/>
  <c r="B147" i="1"/>
  <c r="B155" i="1"/>
  <c r="B163" i="1"/>
  <c r="B135" i="1"/>
  <c r="B138" i="1"/>
  <c r="B100" i="1"/>
  <c r="B46" i="1"/>
  <c r="B56" i="1"/>
  <c r="B150" i="1"/>
  <c r="B158" i="1"/>
  <c r="B126" i="1"/>
  <c r="B95" i="1"/>
  <c r="B103" i="1"/>
  <c r="B51" i="1"/>
  <c r="L41" i="1"/>
  <c r="B145" i="1"/>
  <c r="B153" i="1"/>
  <c r="B161" i="1"/>
  <c r="B117" i="1"/>
  <c r="B98" i="1"/>
  <c r="B45" i="1"/>
  <c r="B55" i="1"/>
  <c r="B60" i="1"/>
  <c r="B148" i="1"/>
  <c r="B156" i="1"/>
  <c r="B164" i="1"/>
  <c r="B142" i="1"/>
  <c r="B127" i="1"/>
  <c r="B130" i="1"/>
  <c r="B93" i="1"/>
  <c r="B101" i="1"/>
  <c r="B50" i="1"/>
  <c r="B54" i="1"/>
  <c r="B143" i="1"/>
  <c r="B159" i="1"/>
  <c r="B96" i="1"/>
  <c r="B42" i="1"/>
  <c r="B154" i="1"/>
  <c r="B48" i="1"/>
  <c r="B53" i="1"/>
  <c r="B61" i="1"/>
  <c r="B149" i="1"/>
  <c r="B165" i="1"/>
  <c r="B122" i="1"/>
  <c r="B134" i="1"/>
  <c r="B102" i="1"/>
  <c r="B67" i="1"/>
  <c r="B58" i="1"/>
  <c r="B144" i="1"/>
  <c r="B160" i="1"/>
  <c r="B97" i="1"/>
  <c r="B106" i="1"/>
  <c r="B108" i="1"/>
  <c r="B110" i="1"/>
  <c r="B112" i="1"/>
  <c r="B114" i="1"/>
  <c r="B68" i="1"/>
  <c r="B70" i="1"/>
  <c r="B72" i="1"/>
  <c r="B74" i="1"/>
  <c r="B76" i="1"/>
  <c r="B78" i="1"/>
  <c r="B80" i="1"/>
  <c r="B82" i="1"/>
  <c r="B84" i="1"/>
  <c r="B86" i="1"/>
  <c r="B88" i="1"/>
  <c r="B90" i="1"/>
  <c r="B65" i="1"/>
  <c r="B99" i="1"/>
  <c r="B151" i="1"/>
  <c r="B118" i="1"/>
  <c r="B104" i="1"/>
  <c r="B44" i="1"/>
  <c r="B49" i="1"/>
  <c r="B64" i="1"/>
  <c r="B146" i="1"/>
  <c r="B162" i="1"/>
  <c r="B59" i="1"/>
  <c r="B157" i="1"/>
  <c r="B119" i="1"/>
  <c r="B94" i="1"/>
  <c r="B92" i="1"/>
  <c r="B63" i="1"/>
  <c r="B152" i="1"/>
  <c r="B105" i="1"/>
  <c r="B107" i="1"/>
  <c r="B109" i="1"/>
  <c r="B111" i="1"/>
  <c r="B113" i="1"/>
  <c r="B115" i="1"/>
  <c r="B69" i="1"/>
  <c r="B71" i="1"/>
  <c r="B73" i="1"/>
  <c r="B75" i="1"/>
  <c r="B77" i="1"/>
  <c r="B79" i="1"/>
  <c r="B81" i="1"/>
  <c r="B83" i="1"/>
  <c r="B85" i="1"/>
  <c r="B87" i="1"/>
  <c r="B89" i="1"/>
  <c r="B47" i="1"/>
  <c r="B52" i="1"/>
  <c r="B57" i="1"/>
  <c r="B62" i="1"/>
  <c r="L57" i="1" l="1"/>
  <c r="L45" i="1"/>
  <c r="L43" i="1"/>
  <c r="L63" i="1"/>
  <c r="L52" i="1"/>
  <c r="L65" i="1"/>
  <c r="L58" i="1"/>
  <c r="L59" i="1"/>
  <c r="L48" i="1"/>
  <c r="L60" i="1"/>
  <c r="L46" i="1"/>
  <c r="L50" i="1"/>
  <c r="L47" i="1"/>
  <c r="L55" i="1"/>
  <c r="L51" i="1"/>
  <c r="L54" i="1"/>
  <c r="L56" i="1"/>
  <c r="L42" i="1"/>
  <c r="L53" i="1"/>
  <c r="L64" i="1"/>
  <c r="L49" i="1"/>
  <c r="L61" i="1"/>
  <c r="L62" i="1"/>
  <c r="L44" i="1"/>
  <c r="B5" i="1" l="1"/>
  <c r="A5" i="27" s="1"/>
  <c r="A3" i="27" s="1"/>
  <c r="L66" i="1"/>
  <c r="B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<sst xmlns="http://schemas.openxmlformats.org/spreadsheetml/2006/main" count="3768" uniqueCount="352">
  <si>
    <t>2k-3k</t>
  </si>
  <si>
    <t>3k-4k</t>
  </si>
  <si>
    <t>4k-5k</t>
  </si>
  <si>
    <t>5k-6k</t>
  </si>
  <si>
    <t>6k-7k</t>
  </si>
  <si>
    <t>7k-8k</t>
  </si>
  <si>
    <t>8k-9k</t>
  </si>
  <si>
    <t>9k-10k</t>
  </si>
  <si>
    <t>First highest S/N peak in 2k-3k m/z range</t>
  </si>
  <si>
    <t>First highest S/N peak in 3k-4k m/z range</t>
  </si>
  <si>
    <t>First highest S/N peak in 4k-5k m/z range</t>
  </si>
  <si>
    <t>First highest S/N peak in 5k-6k m/z range</t>
  </si>
  <si>
    <t>First highest S/N peak in 6k-7k m/z range</t>
  </si>
  <si>
    <t>First highest S/N peak in 7k-8k m/z range</t>
  </si>
  <si>
    <t>First highest S/N peak in 8k-9k m/z range</t>
  </si>
  <si>
    <t>First highest S/N peak in 9k-10k m/z range</t>
  </si>
  <si>
    <t>Second highest S/N peak in 2k-3k m/z range</t>
  </si>
  <si>
    <t>Second highest S/N peak in 3k-4k m/z range</t>
  </si>
  <si>
    <t>Second highest S/N peak in 4k-5k m/z range</t>
  </si>
  <si>
    <t>Second highest S/N peak in 5k-6k m/z range</t>
  </si>
  <si>
    <t>Second highest S/N peak in 6k-7k m/z range</t>
  </si>
  <si>
    <t>Second highest S/N peak in 7k-8k m/z range</t>
  </si>
  <si>
    <t>Second highest S/N peak in 8k-9k m/z range</t>
  </si>
  <si>
    <t>Second highest S/N peak in 9k-10k m/z range</t>
  </si>
  <si>
    <t>Third highest S/N peak in 2k-3k m/z range</t>
  </si>
  <si>
    <t>Third highest S/N peak in 3k-4k m/z range</t>
  </si>
  <si>
    <t>Third highest S/N peak in 4k-5k m/z range</t>
  </si>
  <si>
    <t>Third highest S/N peak in 5k-6k m/z range</t>
  </si>
  <si>
    <t>Third highest S/N peak in 6k-7k m/z range</t>
  </si>
  <si>
    <t>Third highest S/N peak in 7k-8k m/z range</t>
  </si>
  <si>
    <t>Third highest S/N peak in 8k-9k m/z range</t>
  </si>
  <si>
    <t>Third highest S/N peak in 9k-10k m/z range</t>
  </si>
  <si>
    <t>Fourth highest S/N peak in 2k-3k m/z range</t>
  </si>
  <si>
    <t>Fourth highest S/N peak in 3k-4k m/z range</t>
  </si>
  <si>
    <t>Fourth highest S/N peak in 4k-5k m/z range</t>
  </si>
  <si>
    <t>Fourth highest S/N peak in 5k-6k m/z range</t>
  </si>
  <si>
    <t>Fourth highest S/N peak in 6k-7k m/z range</t>
  </si>
  <si>
    <t>Fourth highest S/N peak in 7k-8k m/z range</t>
  </si>
  <si>
    <t>Fourth highest S/N peak in 8k-9k m/z range</t>
  </si>
  <si>
    <t>Fourth highest S/N peak in 9k-10k m/z range</t>
  </si>
  <si>
    <t>Fifth highest S/N peak in 2k-3k m/z range</t>
  </si>
  <si>
    <t>Fifth highest S/N peak in 3k-4k m/z range</t>
  </si>
  <si>
    <t>Fifth highest S/N peak in 4k-5k m/z range</t>
  </si>
  <si>
    <t>Fifth highest S/N peak in 5k-6k m/z range</t>
  </si>
  <si>
    <t>Fifth highest S/N peak in 6k-7k m/z range</t>
  </si>
  <si>
    <t>Fifth highest S/N peak in 7k-8k m/z range</t>
  </si>
  <si>
    <t>Fifth highest S/N peak in 8k-9k m/z range</t>
  </si>
  <si>
    <t>Fifth highest S/N peak in 9k-10k m/z range</t>
  </si>
  <si>
    <t>Spectrum No.</t>
  </si>
  <si>
    <t>Calculation assistance</t>
  </si>
  <si>
    <t>Adjustment</t>
  </si>
  <si>
    <t xml:space="preserve">Peak intensity &lt;3000 m/z </t>
  </si>
  <si>
    <t>Ratio of summed peak intensities</t>
  </si>
  <si>
    <t xml:space="preserve">Peak intensity between 3000-15000 m/z </t>
  </si>
  <si>
    <t>overlap approximation from approximated half-base width</t>
  </si>
  <si>
    <t>Overlap that is of sufficient intensity to effect detection</t>
  </si>
  <si>
    <t>Diagnostic data density: Approximation of peak broadening</t>
  </si>
  <si>
    <r>
      <rPr>
        <b/>
        <sz val="11"/>
        <color theme="1"/>
        <rFont val="Calibri"/>
        <family val="2"/>
        <scheme val="minor"/>
      </rPr>
      <t xml:space="preserve">Mass Precision </t>
    </r>
    <r>
      <rPr>
        <sz val="11"/>
        <color theme="1"/>
        <rFont val="Calibri"/>
        <family val="2"/>
        <scheme val="minor"/>
      </rPr>
      <t>(Bruker Peak Checking)</t>
    </r>
  </si>
  <si>
    <t xml:space="preserve">Signal clarity: S/N maximum in the diagnostic range </t>
  </si>
  <si>
    <t xml:space="preserve">Signal clarity: S/N mean in the diagnostic range </t>
  </si>
  <si>
    <r>
      <t xml:space="preserve">Noise detection: </t>
    </r>
    <r>
      <rPr>
        <sz val="11"/>
        <color theme="1"/>
        <rFont val="Calibri"/>
        <family val="2"/>
        <scheme val="minor"/>
      </rPr>
      <t>Low m/z noise</t>
    </r>
  </si>
  <si>
    <r>
      <t>Noise detection and diagnostic data density:</t>
    </r>
    <r>
      <rPr>
        <sz val="11"/>
        <color theme="1"/>
        <rFont val="Calibri"/>
        <family val="2"/>
        <scheme val="minor"/>
      </rPr>
      <t xml:space="preserve"> Peak intensity comparison of low m/z and diagnostic m/z </t>
    </r>
  </si>
  <si>
    <r>
      <t>Diagnostic data density:</t>
    </r>
    <r>
      <rPr>
        <sz val="11"/>
        <rFont val="Calibri"/>
        <family val="2"/>
        <scheme val="minor"/>
      </rPr>
      <t xml:space="preserve"> Approximation of peak broadening </t>
    </r>
  </si>
  <si>
    <r>
      <t>Diagnostic data density:</t>
    </r>
    <r>
      <rPr>
        <sz val="11"/>
        <color theme="0"/>
        <rFont val="Calibri"/>
        <family val="2"/>
        <scheme val="minor"/>
      </rPr>
      <t xml:space="preserve"> Number of diagnostically useful peaks detected </t>
    </r>
  </si>
  <si>
    <r>
      <t xml:space="preserve">Signal clarity: </t>
    </r>
    <r>
      <rPr>
        <sz val="11"/>
        <color theme="0"/>
        <rFont val="Calibri"/>
        <family val="2"/>
        <scheme val="minor"/>
      </rPr>
      <t xml:space="preserve">Peak intensity </t>
    </r>
  </si>
  <si>
    <r>
      <t xml:space="preserve">Signal clarity: </t>
    </r>
    <r>
      <rPr>
        <sz val="11"/>
        <color theme="1"/>
        <rFont val="Calibri"/>
        <family val="2"/>
        <scheme val="minor"/>
      </rPr>
      <t xml:space="preserve">S/N maximum in the diagnostic range </t>
    </r>
  </si>
  <si>
    <r>
      <t xml:space="preserve">Signal clarity: </t>
    </r>
    <r>
      <rPr>
        <sz val="11"/>
        <color theme="0"/>
        <rFont val="Calibri"/>
        <family val="2"/>
        <scheme val="minor"/>
      </rPr>
      <t xml:space="preserve">S/N median in the diagnostic range </t>
    </r>
  </si>
  <si>
    <r>
      <t xml:space="preserve">Signal clarity: </t>
    </r>
    <r>
      <rPr>
        <sz val="11"/>
        <rFont val="Calibri"/>
        <family val="2"/>
        <scheme val="minor"/>
      </rPr>
      <t xml:space="preserve">S/N mean in the diagnostic range </t>
    </r>
  </si>
  <si>
    <r>
      <t xml:space="preserve">Noise detection and data density: </t>
    </r>
    <r>
      <rPr>
        <sz val="11"/>
        <color theme="0"/>
        <rFont val="Calibri"/>
        <family val="2"/>
        <scheme val="minor"/>
      </rPr>
      <t>Peak acuity for noise and peak broadening detection</t>
    </r>
  </si>
  <si>
    <t>Average area/intensity &lt;3k m/z</t>
  </si>
  <si>
    <t>Average area/intensity 3k - 15k m/z m/z</t>
  </si>
  <si>
    <t>Quantitative Spectrum Quality (individual)</t>
  </si>
  <si>
    <t xml:space="preserve">   Quantitative quality check</t>
  </si>
  <si>
    <t>Weighting</t>
  </si>
  <si>
    <t xml:space="preserve">   Visual quality check</t>
  </si>
  <si>
    <t>Sex</t>
  </si>
  <si>
    <t>Matrix</t>
  </si>
  <si>
    <t>CHCA</t>
  </si>
  <si>
    <t>How to use this quality assessment tool for MALID-ToF MS reference fingerprints</t>
  </si>
  <si>
    <t>Step 1</t>
  </si>
  <si>
    <t>Step 2</t>
  </si>
  <si>
    <t>Step 3</t>
  </si>
  <si>
    <t>Step 4</t>
  </si>
  <si>
    <t>Step 5</t>
  </si>
  <si>
    <t>Step 6</t>
  </si>
  <si>
    <t>Step 7</t>
  </si>
  <si>
    <t>Mass Precision Calculations</t>
  </si>
  <si>
    <t>m/z</t>
  </si>
  <si>
    <t>S/N</t>
  </si>
  <si>
    <t>Highest S/N peaks</t>
  </si>
  <si>
    <t>Assessment</t>
  </si>
  <si>
    <t>Compiled data of m/z variation iterative peak grouping</t>
  </si>
  <si>
    <t>Iterative peak grouping of m/z matches</t>
  </si>
  <si>
    <t>Assessment of grouped peaks precision</t>
  </si>
  <si>
    <t>Range</t>
  </si>
  <si>
    <t>Accepted precision  (ppm)</t>
  </si>
  <si>
    <t>Step 8</t>
  </si>
  <si>
    <t>Step 9</t>
  </si>
  <si>
    <t>Created by:</t>
  </si>
  <si>
    <t>Calibration:</t>
  </si>
  <si>
    <t>Genus:</t>
  </si>
  <si>
    <t>Species:</t>
  </si>
  <si>
    <t>Kingdom:</t>
  </si>
  <si>
    <t>Noise detection and data density: Peak acuity</t>
  </si>
  <si>
    <t>MALDI-ToF MS - Reference Spectrum Quality Assessment</t>
  </si>
  <si>
    <t>Categories</t>
  </si>
  <si>
    <t>Kingdoms</t>
  </si>
  <si>
    <t>ID method</t>
  </si>
  <si>
    <t>Direct</t>
  </si>
  <si>
    <t>Diagnostic data density: Number of diagnostically useful peaks</t>
  </si>
  <si>
    <t>Calibration</t>
  </si>
  <si>
    <t>QC material:</t>
  </si>
  <si>
    <t>QC check:</t>
  </si>
  <si>
    <t>QC material</t>
  </si>
  <si>
    <t>QC check</t>
  </si>
  <si>
    <t>Pass</t>
  </si>
  <si>
    <t>Fail</t>
  </si>
  <si>
    <t>BTS</t>
  </si>
  <si>
    <t>Custom</t>
  </si>
  <si>
    <t>Performed</t>
  </si>
  <si>
    <t>Formic acid overlay</t>
  </si>
  <si>
    <r>
      <t>EtOH wash-Formic acid/ACN (</t>
    </r>
    <r>
      <rPr>
        <i/>
        <sz val="11"/>
        <color theme="1"/>
        <rFont val="Calibri"/>
        <family val="2"/>
        <scheme val="minor"/>
      </rPr>
      <t>full</t>
    </r>
    <r>
      <rPr>
        <sz val="11"/>
        <color theme="1"/>
        <rFont val="Calibri"/>
        <family val="2"/>
        <scheme val="minor"/>
      </rPr>
      <t>) extraction</t>
    </r>
  </si>
  <si>
    <t>Not performed</t>
  </si>
  <si>
    <t>QC material ID log(score) value:</t>
  </si>
  <si>
    <t>Date data was collected:</t>
  </si>
  <si>
    <t>Accession no.:</t>
  </si>
  <si>
    <t>Matrix:</t>
  </si>
  <si>
    <t>DHB</t>
  </si>
  <si>
    <t>SA</t>
  </si>
  <si>
    <t>PA</t>
  </si>
  <si>
    <t>HPA</t>
  </si>
  <si>
    <t>Other</t>
  </si>
  <si>
    <t>ferulic acid</t>
  </si>
  <si>
    <t>Matrix purity:</t>
  </si>
  <si>
    <t>Bruker ultrapure (&gt;99%)</t>
  </si>
  <si>
    <t>&gt;98%</t>
  </si>
  <si>
    <t>&gt;97%</t>
  </si>
  <si>
    <t>Other ultrapure (&gt;99%)</t>
  </si>
  <si>
    <t>ID confirmation method:</t>
  </si>
  <si>
    <t>.AXE method</t>
  </si>
  <si>
    <t>.PRP method</t>
  </si>
  <si>
    <t>MBT_AutoX.prp</t>
  </si>
  <si>
    <t>MBT_AutoX_PeakMALDI.prp</t>
  </si>
  <si>
    <t>MBT_AutoX.axe</t>
  </si>
  <si>
    <t>MBT_AutoX_PeakMALDI_2000-100.axe</t>
  </si>
  <si>
    <t>MBT_AutoX_PeakMALDI_3000-250.axe</t>
  </si>
  <si>
    <t>MBT_AutoX_PeakMALDI_4000-250.axe</t>
  </si>
  <si>
    <t>MBT_AutoX_PeakMALDI_5000-250.axe</t>
  </si>
  <si>
    <t>MBT_AutoX_PeakMALDI_7500-250.axe</t>
  </si>
  <si>
    <t>MBT_AutoX_PeakMALDI_10000-250.axe</t>
  </si>
  <si>
    <t>Laser shots per raster spot:</t>
  </si>
  <si>
    <t>Total laser shots per spectrum:</t>
  </si>
  <si>
    <t>No. spectra used:</t>
  </si>
  <si>
    <t>Total laser shots:</t>
  </si>
  <si>
    <t>Naming Formulas</t>
  </si>
  <si>
    <t>Institution:</t>
  </si>
  <si>
    <t>Preparation:</t>
  </si>
  <si>
    <t>Subspecies:</t>
  </si>
  <si>
    <t>Preparation</t>
  </si>
  <si>
    <t>Custom (describe in comments)</t>
  </si>
  <si>
    <t>.PRP method:</t>
  </si>
  <si>
    <t>.AXE method:</t>
  </si>
  <si>
    <t>Animalia:</t>
  </si>
  <si>
    <t>Bacteria/Fungi:</t>
  </si>
  <si>
    <t>Plantae:</t>
  </si>
  <si>
    <t>Others:</t>
  </si>
  <si>
    <t>BACTERIA</t>
  </si>
  <si>
    <t>FUNGI</t>
  </si>
  <si>
    <t>ANIMALIA</t>
  </si>
  <si>
    <t>PLANTAE</t>
  </si>
  <si>
    <t>ARCHAEA</t>
  </si>
  <si>
    <t>PROTOZOA</t>
  </si>
  <si>
    <t>CHROMISTA</t>
  </si>
  <si>
    <t>Noise detection and diagnostic data density: Intensity comparison</t>
  </si>
  <si>
    <t xml:space="preserve">   Compiled Reference Spectrum Quality</t>
  </si>
  <si>
    <t>No Peaks:</t>
  </si>
  <si>
    <t>Peaks in range</t>
  </si>
  <si>
    <t>male</t>
  </si>
  <si>
    <t>female</t>
  </si>
  <si>
    <t>molecular</t>
  </si>
  <si>
    <t>morphological</t>
  </si>
  <si>
    <r>
      <t xml:space="preserve">Fill out the metadata questionnaire at the bottom of the </t>
    </r>
    <r>
      <rPr>
        <i/>
        <sz val="11"/>
        <color theme="1"/>
        <rFont val="Calibri"/>
        <family val="2"/>
        <scheme val="minor"/>
      </rPr>
      <t>Assessment</t>
    </r>
    <r>
      <rPr>
        <sz val="11"/>
        <color theme="1"/>
        <rFont val="Calibri"/>
        <family val="2"/>
        <scheme val="minor"/>
      </rPr>
      <t xml:space="preserve"> worksheet. </t>
    </r>
  </si>
  <si>
    <t>Step 10</t>
  </si>
  <si>
    <t>direct</t>
  </si>
  <si>
    <t>formic</t>
  </si>
  <si>
    <t>full</t>
  </si>
  <si>
    <t>custom</t>
  </si>
  <si>
    <t>Applies</t>
  </si>
  <si>
    <t>Noise detection: Low (&lt;3000) m/z noise</t>
  </si>
  <si>
    <t>Quantitative Check Values</t>
  </si>
  <si>
    <t>Maximum Score</t>
  </si>
  <si>
    <t>Low noise quantitative check applies</t>
  </si>
  <si>
    <t>Minimum Intensity Detected Peak</t>
  </si>
  <si>
    <t>No significant noise (&lt;3000 m/z)</t>
  </si>
  <si>
    <r>
      <t xml:space="preserve">Signal clarity: </t>
    </r>
    <r>
      <rPr>
        <sz val="11"/>
        <color theme="0"/>
        <rFont val="Calibri"/>
        <family val="2"/>
        <scheme val="minor"/>
      </rPr>
      <t xml:space="preserve">Minimum relative intensity in the diagnostic range </t>
    </r>
  </si>
  <si>
    <t>Signal clarity: Peak intensity</t>
  </si>
  <si>
    <t xml:space="preserve">Signal clarity: Minimum relative intensity in the diagnostic range </t>
  </si>
  <si>
    <t>Signal clarity: High quality S/N</t>
  </si>
  <si>
    <t>Insert spectrum image (2,000 m/z - 20,000 m/z) here</t>
  </si>
  <si>
    <t>Sorted by intensity</t>
  </si>
  <si>
    <t xml:space="preserve">Spectrum no. compared to  </t>
  </si>
  <si>
    <t xml:space="preserve">Spectrum no. </t>
  </si>
  <si>
    <t>Matched value in comparison spectrum</t>
  </si>
  <si>
    <t>No. peaks with good precision</t>
  </si>
  <si>
    <t>No. reproduced peaks</t>
  </si>
  <si>
    <t>Diagnostic peaks:</t>
  </si>
  <si>
    <t>To be compared to Spectrum No.</t>
  </si>
  <si>
    <t>Sorted m/z of comparison spectrum</t>
  </si>
  <si>
    <t>Sorted m/z</t>
  </si>
  <si>
    <t xml:space="preserve">Signal clarity: High S/N mean </t>
  </si>
  <si>
    <t>Total Peaks:</t>
  </si>
  <si>
    <t>Overall Score:</t>
  </si>
  <si>
    <t>Score:</t>
  </si>
  <si>
    <t>Signal clarity: S/N across the diagnostic range</t>
  </si>
  <si>
    <t>m/z with highest S/N in 8000-10500 range</t>
  </si>
  <si>
    <t>Highest S/N in 3000-5500 range</t>
  </si>
  <si>
    <t>Highest S/N in 8000-10500 range</t>
  </si>
  <si>
    <t>m/z with highest S/N, 3000-5500 m/z</t>
  </si>
  <si>
    <t>Matching m/z in 3000-5500 range</t>
  </si>
  <si>
    <t>S/N for 3000-5500 m/z match</t>
  </si>
  <si>
    <t>Matching m/z in 8000-10500 range</t>
  </si>
  <si>
    <t>S/N for 8000-10500 m/z match</t>
  </si>
  <si>
    <t>Spectrum 1</t>
  </si>
  <si>
    <t>Spectrum 2</t>
  </si>
  <si>
    <t>Spectrum 3</t>
  </si>
  <si>
    <t>Spectrum 4</t>
  </si>
  <si>
    <t>Spectrum 5</t>
  </si>
  <si>
    <t>Spectrum 6</t>
  </si>
  <si>
    <t>Spectrum 7</t>
  </si>
  <si>
    <t>Spectrum 8</t>
  </si>
  <si>
    <t>Spectrum 9</t>
  </si>
  <si>
    <t>Spectrum 10</t>
  </si>
  <si>
    <t>Spectrum 11</t>
  </si>
  <si>
    <t>Spectrum 12</t>
  </si>
  <si>
    <t>Spectrum 13</t>
  </si>
  <si>
    <t>Spectrum 15</t>
  </si>
  <si>
    <t>Spectrum 16</t>
  </si>
  <si>
    <t>Spectrum 17</t>
  </si>
  <si>
    <t>Spectrum 18</t>
  </si>
  <si>
    <t>Spectrum 19</t>
  </si>
  <si>
    <t>Spectrum 20</t>
  </si>
  <si>
    <t>Spectrum 21</t>
  </si>
  <si>
    <t>Spectrum 22</t>
  </si>
  <si>
    <t>Spectrum 23</t>
  </si>
  <si>
    <t>Spectrum 24</t>
  </si>
  <si>
    <t>Spectrum 25</t>
  </si>
  <si>
    <t>Signal clarity: S/N variation by spectrum across the diagnostic range</t>
  </si>
  <si>
    <t>S/N for 5500-8000 m/z match</t>
  </si>
  <si>
    <t>m/z with highest S/N in 5500-8000 range</t>
  </si>
  <si>
    <t>Highest S/N in 5500-8000 range</t>
  </si>
  <si>
    <t>Matching m/z in 5500-8000 range</t>
  </si>
  <si>
    <r>
      <t xml:space="preserve">Overall Score </t>
    </r>
    <r>
      <rPr>
        <b/>
        <sz val="18"/>
        <color theme="0"/>
        <rFont val="Calibri"/>
        <family val="2"/>
        <scheme val="minor"/>
      </rPr>
      <t>(all spectra)</t>
    </r>
    <r>
      <rPr>
        <b/>
        <sz val="28"/>
        <color theme="0"/>
        <rFont val="Calibri"/>
        <family val="2"/>
        <scheme val="minor"/>
      </rPr>
      <t>:</t>
    </r>
  </si>
  <si>
    <t xml:space="preserve">   Bruker quality check</t>
  </si>
  <si>
    <t>Reproducibility: 70% Top Intensity Peaks (Spectrum 1 version)</t>
  </si>
  <si>
    <r>
      <t xml:space="preserve">Reproducibility of Peaks (Version applies to all spectra </t>
    </r>
    <r>
      <rPr>
        <b/>
        <i/>
        <sz val="20"/>
        <rFont val="Calibri"/>
        <family val="2"/>
        <scheme val="minor"/>
      </rPr>
      <t>except</t>
    </r>
    <r>
      <rPr>
        <b/>
        <sz val="20"/>
        <rFont val="Calibri"/>
        <family val="2"/>
        <scheme val="minor"/>
      </rPr>
      <t xml:space="preserve"> Spectrum 1)</t>
    </r>
  </si>
  <si>
    <t xml:space="preserve">Peak Precision (ppm): </t>
  </si>
  <si>
    <t>Signal reproducibility: Reproducibility of fingerprint peaks</t>
  </si>
  <si>
    <t>Signal clarity: Inter-spectrum S/N conservation</t>
  </si>
  <si>
    <t>Signal clarity: S/N mean of significant clarity peaks</t>
  </si>
  <si>
    <t>Spectrum 14</t>
  </si>
  <si>
    <t>S/N std. dev (as a percent of the mean):</t>
  </si>
  <si>
    <t>S/N std. dev. (as a percent of the mean):</t>
  </si>
  <si>
    <t xml:space="preserve">   Visual Quality Assessment</t>
  </si>
  <si>
    <t>Result</t>
  </si>
  <si>
    <t>Question</t>
  </si>
  <si>
    <t>Peak Signal Clarity</t>
  </si>
  <si>
    <t>Peak Sharpness</t>
  </si>
  <si>
    <t>Peak Distribution</t>
  </si>
  <si>
    <t>Low mass noise/Baseline quality</t>
  </si>
  <si>
    <t>Diagnositic Peak Number</t>
  </si>
  <si>
    <t>Inspect the low m/z range for noise (inclusive of the &lt;3,000 m/z section). Is the spectrum free of low mass noise or is there significant low mass noise?</t>
  </si>
  <si>
    <t xml:space="preserve"> Calculations</t>
  </si>
  <si>
    <t>Total</t>
  </si>
  <si>
    <t>Grading Scale</t>
  </si>
  <si>
    <t>High Quality</t>
  </si>
  <si>
    <t>Low Quality</t>
  </si>
  <si>
    <t xml:space="preserve">Please consider the following questions after visual assessment of the spectra. Higher scores indicate better spectra. The provided example spectra for each question are not exhaustive. </t>
  </si>
  <si>
    <t>Cut-offs</t>
  </si>
  <si>
    <t>Maximum</t>
  </si>
  <si>
    <t>Minimum Score</t>
  </si>
  <si>
    <t>Weighted Result</t>
  </si>
  <si>
    <t>Maximum Individual Score</t>
  </si>
  <si>
    <t>Maximum Score:</t>
  </si>
  <si>
    <t>High Grade Cutoff:</t>
  </si>
  <si>
    <t>Low Grade Cutoff:</t>
  </si>
  <si>
    <t>Current Score:</t>
  </si>
  <si>
    <t>Automated Quantitative Score:</t>
  </si>
  <si>
    <t>Manual Semi-quantitative Score:</t>
  </si>
  <si>
    <t>Raw</t>
  </si>
  <si>
    <t>Normalised</t>
  </si>
  <si>
    <t>Weighted-normalised total:</t>
  </si>
  <si>
    <t>Minimum</t>
  </si>
  <si>
    <t>Normalised min.</t>
  </si>
  <si>
    <t>Normalised max.</t>
  </si>
  <si>
    <t>Insert combined spectra image (2,000 m/z - 20,000 m/z) here</t>
  </si>
  <si>
    <t>Additional Info/Comments</t>
  </si>
  <si>
    <r>
      <t xml:space="preserve">Compiled Results </t>
    </r>
    <r>
      <rPr>
        <b/>
        <sz val="14"/>
        <color theme="0"/>
        <rFont val="Calibri"/>
        <family val="2"/>
        <scheme val="minor"/>
      </rPr>
      <t>- Not in use</t>
    </r>
  </si>
  <si>
    <t>Visual: Peak Signal Clarity</t>
  </si>
  <si>
    <t>Visual: Peak Sharpness</t>
  </si>
  <si>
    <t>Visual: Peak Distribution</t>
  </si>
  <si>
    <t>Visual: Diagnositic Peak Number</t>
  </si>
  <si>
    <t>Scored: Noise detection: Low (&lt;3000) m/z noise</t>
  </si>
  <si>
    <t>Scored: Noise detection and diagnostic data density: Intensity comparison</t>
  </si>
  <si>
    <t>Scored: Diagnostic data density: Approximation of peak broadening</t>
  </si>
  <si>
    <t>Scored: Diagnostic data density: Number of diagnostically useful peaks</t>
  </si>
  <si>
    <t>Scored: Signal clarity: Peak intensity</t>
  </si>
  <si>
    <t xml:space="preserve">Scored: Signal clarity: S/N maximum in the diagnostic range </t>
  </si>
  <si>
    <t xml:space="preserve">Scored: Signal clarity: Minimum relative intensity in the diagnostic range </t>
  </si>
  <si>
    <t xml:space="preserve">Scored: Signal clarity: S/N mean in the diagnostic range </t>
  </si>
  <si>
    <t>Scored: Noise detection and data density: Peak acuity</t>
  </si>
  <si>
    <t>Scored: Signal clarity: S/N mean of significant clarity peaks</t>
  </si>
  <si>
    <t>Scored: Signal reproducibility: Reproducibility of fingerprint peaks</t>
  </si>
  <si>
    <t>Scored: Signal clarity: Inter-spectrum S/N conservation</t>
  </si>
  <si>
    <t>Averaged: Noise detection and diagnostic data density: Intensity comparison</t>
  </si>
  <si>
    <t>Averaged: Diagnostic data density: Approximation of peak broadening</t>
  </si>
  <si>
    <t>Averaged: Diagnostic data density: Number of diagnostically useful peaks</t>
  </si>
  <si>
    <t>Averaged: Signal clarity: Peak intensity</t>
  </si>
  <si>
    <t xml:space="preserve">Averaged: Signal clarity: S/N maximum in the diagnostic range </t>
  </si>
  <si>
    <t xml:space="preserve">Averaged: Signal clarity: Minimum relative intensity in the diagnostic range </t>
  </si>
  <si>
    <t xml:space="preserve">Averaged: Signal clarity: S/N mean in the diagnostic range </t>
  </si>
  <si>
    <t>Averaged: Signal clarity: S/N mean of significant clarity peaks</t>
  </si>
  <si>
    <t>Averaged: Signal clarity: Inter-spectrum S/N conservation</t>
  </si>
  <si>
    <t>Averaged: Noise detection: Low (&lt;3000) m/z noise/peak number</t>
  </si>
  <si>
    <t>Averaged: Noise detection and data density: Peak acuity - Average area/intensity &lt;3k m/z</t>
  </si>
  <si>
    <t>Averaged: Noise detection and data density: Peak acuity - Average area/intensity 3k - 15k m/z m/z</t>
  </si>
  <si>
    <t>Averaged: Signal reproducibility: Reproducibility of fingerprint peaks - number of reproduced peaks within precision window</t>
  </si>
  <si>
    <t>Visual: Low mass noise/ Baseline quality</t>
  </si>
  <si>
    <r>
      <t xml:space="preserve">With all spectra highlighted in the window on the left, navigate to File-&gt;Export-&gt;Graphic and save the combined spectra. Insert this spectra into the visual quality check area of the </t>
    </r>
    <r>
      <rPr>
        <i/>
        <sz val="11"/>
        <color theme="1"/>
        <rFont val="Calibri"/>
        <family val="2"/>
        <scheme val="minor"/>
      </rPr>
      <t xml:space="preserve">Assessment </t>
    </r>
    <r>
      <rPr>
        <sz val="11"/>
        <color theme="1"/>
        <rFont val="Calibri"/>
        <family val="2"/>
        <scheme val="minor"/>
      </rPr>
      <t xml:space="preserve">worksheet and the area in the </t>
    </r>
    <r>
      <rPr>
        <i/>
        <sz val="11"/>
        <color theme="1"/>
        <rFont val="Calibri"/>
        <family val="2"/>
        <scheme val="minor"/>
      </rPr>
      <t>Visual Assessment worksheet</t>
    </r>
    <r>
      <rPr>
        <sz val="11"/>
        <color theme="1"/>
        <rFont val="Calibri"/>
        <family val="2"/>
        <scheme val="minor"/>
      </rPr>
      <t>.</t>
    </r>
  </si>
  <si>
    <r>
      <t xml:space="preserve">Answer the questions in the </t>
    </r>
    <r>
      <rPr>
        <i/>
        <sz val="11"/>
        <color theme="1"/>
        <rFont val="Calibri"/>
        <family val="2"/>
        <scheme val="minor"/>
      </rPr>
      <t>Visual Assessment</t>
    </r>
    <r>
      <rPr>
        <sz val="11"/>
        <color theme="1"/>
        <rFont val="Calibri"/>
        <family val="2"/>
        <scheme val="minor"/>
      </rPr>
      <t xml:space="preserve"> worksheet, providing a score from 1 to 5 for each as appropriate for the combined spectra</t>
    </r>
  </si>
  <si>
    <r>
      <t xml:space="preserve">Paste data into the </t>
    </r>
    <r>
      <rPr>
        <i/>
        <sz val="11"/>
        <color theme="1"/>
        <rFont val="Calibri"/>
        <family val="2"/>
        <scheme val="minor"/>
      </rPr>
      <t>Spectrum 1</t>
    </r>
    <r>
      <rPr>
        <sz val="11"/>
        <color theme="1"/>
        <rFont val="Calibri"/>
        <family val="2"/>
        <scheme val="minor"/>
      </rPr>
      <t xml:space="preserve"> worksheet of this template (all columns for m/z, S/N, Quality Factor, Res., Intens., and Area, including the first row labels pasted on the first cell, A1, of the worksheet)</t>
    </r>
  </si>
  <si>
    <t>Process all the selected spectra by doing the following: subtract baseline, smooth spectra, and label peaks.</t>
  </si>
  <si>
    <r>
      <t xml:space="preserve">Return to </t>
    </r>
    <r>
      <rPr>
        <i/>
        <sz val="11"/>
        <color theme="1"/>
        <rFont val="Calibri"/>
        <family val="2"/>
        <scheme val="minor"/>
      </rPr>
      <t>FlexAnalysis</t>
    </r>
    <r>
      <rPr>
        <sz val="11"/>
        <color theme="1"/>
        <rFont val="Calibri"/>
        <family val="2"/>
        <scheme val="minor"/>
      </rPr>
      <t xml:space="preserve"> and select </t>
    </r>
    <r>
      <rPr>
        <u/>
        <sz val="11"/>
        <color theme="1"/>
        <rFont val="Calibri"/>
        <family val="2"/>
        <scheme val="minor"/>
      </rPr>
      <t>only</t>
    </r>
    <r>
      <rPr>
        <sz val="11"/>
        <color theme="1"/>
        <rFont val="Calibri"/>
        <family val="2"/>
        <scheme val="minor"/>
      </rPr>
      <t xml:space="preserve"> the first spectrum in the window on the left. Copy all &lt;peak data&gt; (data is on the right side of FlexAnalysis; use ctrl-A and ctrl-C to quickly highlight and copy the data table)</t>
    </r>
  </si>
  <si>
    <r>
      <t xml:space="preserve">Repeat for each remaining spectra (minimum 4 spectra, each pasted into a new </t>
    </r>
    <r>
      <rPr>
        <i/>
        <sz val="11"/>
        <color theme="1"/>
        <rFont val="Calibri"/>
        <family val="2"/>
        <scheme val="minor"/>
      </rPr>
      <t>Spectrum</t>
    </r>
    <r>
      <rPr>
        <sz val="11"/>
        <color theme="1"/>
        <rFont val="Calibri"/>
        <family val="2"/>
        <scheme val="minor"/>
      </rPr>
      <t xml:space="preserve"> worksheet of this template)</t>
    </r>
  </si>
  <si>
    <r>
      <t xml:space="preserve">Save the reference spectrum using the name generated at the top of the </t>
    </r>
    <r>
      <rPr>
        <i/>
        <sz val="11"/>
        <color theme="1"/>
        <rFont val="Calibri"/>
        <family val="2"/>
        <scheme val="minor"/>
      </rPr>
      <t xml:space="preserve">Assessment </t>
    </r>
    <r>
      <rPr>
        <sz val="11"/>
        <color theme="1"/>
        <rFont val="Calibri"/>
        <family val="2"/>
        <scheme val="minor"/>
      </rPr>
      <t>worksheet as the file name.</t>
    </r>
  </si>
  <si>
    <t>Record outcome fingerprint quality in appropriate register and keep records of this quality check as deemed appropriate by your institution</t>
  </si>
  <si>
    <t>Open &lt;data file&gt; of each spectrum in FlexAnalysis. Highlight all the opened spectra.</t>
  </si>
  <si>
    <t>Name</t>
  </si>
  <si>
    <t>Laser shots per raster spot</t>
  </si>
  <si>
    <t>Total laser shots per spectrum</t>
  </si>
  <si>
    <t>Laser shot data filter</t>
  </si>
  <si>
    <t>Laser shot formulas</t>
  </si>
  <si>
    <t>raster</t>
  </si>
  <si>
    <t>total</t>
  </si>
  <si>
    <t>filter</t>
  </si>
  <si>
    <t>Consider the clarity of the ion signals. Are the peaks significantly above the noise in the spectra, or do the intensities of the ion signals appear comparable to the noise?</t>
  </si>
  <si>
    <t>Consider the width the graphed ion peaks. Are the peaks generally sharp and well defined along the x-axis, or are they broadened while appearing poorly resolved from one another?</t>
  </si>
  <si>
    <t>Consider the general distribution the ion signals. Are there a number of peaks across the diagnostic range, or are the peaks not distributed well across the diagnostic range?</t>
  </si>
  <si>
    <t>Consider the number of ion signals detected. Does there appear to be a significant number of peaks present or are there very few peaks present?</t>
  </si>
  <si>
    <t>Vouchered:</t>
  </si>
  <si>
    <t>Vouchered</t>
  </si>
  <si>
    <t>Matrix Lysing solution</t>
  </si>
  <si>
    <t>Matrix-free Lysing solution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</si>
</sst>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 mmm\ yyyy"/>
    <numFmt numFmtId="165" formatCode="0.0"/>
    <numFmt numFmtId="166" formatCode="[$-C09]dd\-mmmm\-yyyy;@"/>
    <numFmt numFmtId="167" formatCode="0.0%"/>
    <numFmt numFmtId="168" formatCode="#,##0.000"/>
    <numFmt numFmtId="169" formatCode="0.00000"/>
  </numFmts>
  <fonts count="62" x14ac:knownFonts="1">
    <font>
      <sz val="11"/>
      <color theme="1"/>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b/>
      <sz val="15"/>
      <color theme="1"/>
      <name val="Calibri"/>
      <family val="2"/>
      <scheme val="minor"/>
    </font>
    <font>
      <b/>
      <sz val="11"/>
      <name val="Calibri"/>
      <family val="2"/>
      <scheme val="minor"/>
    </font>
    <font>
      <sz val="11"/>
      <name val="Calibri"/>
      <family val="2"/>
      <scheme val="minor"/>
    </font>
    <font>
      <b/>
      <sz val="15"/>
      <name val="Calibri"/>
      <family val="2"/>
      <scheme val="minor"/>
    </font>
    <font>
      <sz val="9"/>
      <color theme="0"/>
      <name val="Calibri"/>
      <family val="2"/>
      <scheme val="minor"/>
    </font>
    <font>
      <sz val="14"/>
      <color theme="0"/>
      <name val="Calibri"/>
      <family val="2"/>
      <scheme val="minor"/>
    </font>
    <font>
      <sz val="25"/>
      <color theme="1"/>
      <name val="Calibri"/>
      <family val="2"/>
      <scheme val="minor"/>
    </font>
    <font>
      <b/>
      <sz val="14"/>
      <color theme="1"/>
      <name val="Calibri"/>
      <family val="2"/>
      <scheme val="minor"/>
    </font>
    <font>
      <b/>
      <sz val="11"/>
      <color theme="4" tint="-0.249977111117893"/>
      <name val="Calibri"/>
      <family val="2"/>
      <scheme val="minor"/>
    </font>
    <font>
      <sz val="11"/>
      <color theme="4" tint="-0.249977111117893"/>
      <name val="Calibri"/>
      <family val="2"/>
      <scheme val="minor"/>
    </font>
    <font>
      <sz val="11"/>
      <color theme="0" tint="-0.34998626667073579"/>
      <name val="Calibri"/>
      <family val="2"/>
      <scheme val="minor"/>
    </font>
    <font>
      <i/>
      <sz val="11"/>
      <color theme="1"/>
      <name val="Calibri"/>
      <family val="2"/>
      <scheme val="minor"/>
    </font>
    <font>
      <sz val="10"/>
      <color theme="1"/>
      <name val="Calibri"/>
      <family val="2"/>
      <scheme val="minor"/>
    </font>
    <font>
      <sz val="12"/>
      <color theme="0"/>
      <name val="Calibri"/>
      <family val="2"/>
      <scheme val="minor"/>
    </font>
    <font>
      <b/>
      <sz val="20"/>
      <color theme="0"/>
      <name val="Calibri"/>
      <family val="2"/>
      <scheme val="minor"/>
    </font>
    <font>
      <b/>
      <sz val="22"/>
      <color theme="0"/>
      <name val="Calibri"/>
      <family val="2"/>
      <scheme val="minor"/>
    </font>
    <font>
      <b/>
      <sz val="25"/>
      <color theme="0"/>
      <name val="Calibri"/>
      <family val="2"/>
      <scheme val="minor"/>
    </font>
    <font>
      <sz val="8"/>
      <color theme="1"/>
      <name val="Calibri"/>
      <family val="2"/>
      <scheme val="minor"/>
    </font>
    <font>
      <u/>
      <sz val="10"/>
      <color theme="1"/>
      <name val="Calibri"/>
      <family val="2"/>
      <scheme val="minor"/>
    </font>
    <font>
      <sz val="16"/>
      <color theme="1"/>
      <name val="Calibri"/>
      <family val="2"/>
      <scheme val="minor"/>
    </font>
    <font>
      <b/>
      <sz val="16"/>
      <color theme="0"/>
      <name val="Calibri"/>
      <family val="2"/>
      <scheme val="minor"/>
    </font>
    <font>
      <u/>
      <sz val="11"/>
      <color theme="1"/>
      <name val="Calibri"/>
      <family val="2"/>
      <scheme val="minor"/>
    </font>
    <font>
      <sz val="7"/>
      <color theme="1"/>
      <name val="Calibri"/>
      <family val="2"/>
      <scheme val="minor"/>
    </font>
    <font>
      <sz val="9.5"/>
      <color theme="1"/>
      <name val="Calibri"/>
      <family val="2"/>
      <scheme val="minor"/>
    </font>
    <font>
      <b/>
      <sz val="15"/>
      <color theme="0"/>
      <name val="Calibri"/>
      <family val="2"/>
      <scheme val="minor"/>
    </font>
    <font>
      <b/>
      <sz val="20"/>
      <name val="Calibri"/>
      <family val="2"/>
      <scheme val="minor"/>
    </font>
    <font>
      <b/>
      <sz val="28"/>
      <color theme="0"/>
      <name val="Calibri"/>
      <family val="2"/>
      <scheme val="minor"/>
    </font>
    <font>
      <b/>
      <sz val="30"/>
      <color theme="0"/>
      <name val="Calibri"/>
      <family val="2"/>
      <scheme val="minor"/>
    </font>
    <font>
      <b/>
      <sz val="10"/>
      <color theme="0"/>
      <name val="Calibri"/>
      <family val="2"/>
      <scheme val="minor"/>
    </font>
    <font>
      <b/>
      <sz val="29"/>
      <color theme="0"/>
      <name val="Calibri"/>
      <family val="2"/>
      <scheme val="minor"/>
    </font>
    <font>
      <b/>
      <sz val="18"/>
      <color theme="0"/>
      <name val="Calibri"/>
      <family val="2"/>
      <scheme val="minor"/>
    </font>
    <font>
      <b/>
      <i/>
      <sz val="20"/>
      <name val="Calibri"/>
      <family val="2"/>
      <scheme val="minor"/>
    </font>
    <font>
      <sz val="8"/>
      <name val="Calibri"/>
      <family val="2"/>
      <scheme val="minor"/>
    </font>
    <font>
      <sz val="8"/>
      <color rgb="FF000000"/>
      <name val="Segoe UI"/>
      <family val="2"/>
    </font>
    <font>
      <sz val="11"/>
      <color rgb="FF0D01FF"/>
      <name val="Calibri"/>
      <family val="2"/>
      <scheme val="minor"/>
    </font>
    <font>
      <b/>
      <u/>
      <sz val="14"/>
      <color theme="1"/>
      <name val="Calibri"/>
      <family val="2"/>
      <scheme val="minor"/>
    </font>
    <font>
      <b/>
      <sz val="13"/>
      <color theme="1"/>
      <name val="Calibri"/>
      <family val="2"/>
      <scheme val="minor"/>
    </font>
    <font>
      <sz val="25"/>
      <color theme="0" tint="-0.34998626667073579"/>
      <name val="Calibri"/>
      <family val="2"/>
      <scheme val="minor"/>
    </font>
    <font>
      <i/>
      <sz val="11"/>
      <color theme="0"/>
      <name val="Calibri"/>
      <family val="2"/>
      <scheme val="minor"/>
    </font>
    <font>
      <sz val="11"/>
      <color rgb="FF305496"/>
      <name val="Calibri"/>
      <family val="2"/>
      <scheme val="minor"/>
    </font>
    <font>
      <b/>
      <sz val="12"/>
      <color theme="1"/>
      <name val="Calibri"/>
      <family val="2"/>
      <scheme val="minor"/>
    </font>
    <font>
      <b/>
      <sz val="11"/>
      <color rgb="FF264378"/>
      <name val="Calibri"/>
      <family val="2"/>
      <scheme val="minor"/>
    </font>
    <font>
      <b/>
      <sz val="10"/>
      <color rgb="FF264378"/>
      <name val="Calibri"/>
      <family val="2"/>
      <scheme val="minor"/>
    </font>
    <font>
      <b/>
      <sz val="14"/>
      <color rgb="FF264378"/>
      <name val="Calibri"/>
      <family val="2"/>
      <scheme val="minor"/>
    </font>
    <font>
      <b/>
      <sz val="16"/>
      <color rgb="FF264378"/>
      <name val="Calibri"/>
      <family val="2"/>
      <scheme val="minor"/>
    </font>
    <font>
      <b/>
      <sz val="12"/>
      <color rgb="FF264378"/>
      <name val="Calibri"/>
      <family val="2"/>
      <scheme val="minor"/>
    </font>
    <font>
      <sz val="10"/>
      <color rgb="FF264378"/>
      <name val="Calibri"/>
      <family val="2"/>
      <scheme val="minor"/>
    </font>
    <font>
      <b/>
      <u/>
      <sz val="14"/>
      <color theme="0"/>
      <name val="Calibri"/>
      <family val="2"/>
      <scheme val="minor"/>
    </font>
    <font>
      <b/>
      <sz val="14"/>
      <color theme="0"/>
      <name val="Calibri"/>
      <family val="2"/>
      <scheme val="minor"/>
    </font>
    <font>
      <b/>
      <u/>
      <sz val="11"/>
      <name val="Calibri"/>
      <family val="2"/>
      <scheme val="minor"/>
    </font>
    <font>
      <b/>
      <sz val="10"/>
      <color theme="4"/>
      <name val="Calibri"/>
      <family val="2"/>
      <scheme val="minor"/>
    </font>
    <font>
      <i/>
      <sz val="11"/>
      <color rgb="FF00B050"/>
      <name val="Calibri"/>
      <family val="2"/>
      <scheme val="minor"/>
    </font>
    <font>
      <sz val="11"/>
      <color rgb="FF00B050"/>
      <name val="Calibri"/>
      <family val="2"/>
      <scheme val="minor"/>
    </font>
    <font>
      <b/>
      <sz val="10"/>
      <name val="Calibri"/>
      <family val="2"/>
      <scheme val="minor"/>
    </font>
    <font>
      <b/>
      <sz val="14"/>
      <color theme="4" tint="-0.499984740745262"/>
      <name val="Calibri"/>
      <family val="2"/>
      <scheme val="minor"/>
    </font>
    <font>
      <b/>
      <sz val="10"/>
      <color theme="1"/>
      <name val="Calibri"/>
      <family val="2"/>
      <scheme val="minor"/>
    </font>
  </fonts>
  <fills count="64">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9"/>
        <bgColor indexed="64"/>
      </patternFill>
    </fill>
    <fill>
      <patternFill patternType="solid">
        <fgColor rgb="FFA365D1"/>
        <bgColor indexed="64"/>
      </patternFill>
    </fill>
    <fill>
      <patternFill patternType="solid">
        <fgColor rgb="FFBF95DF"/>
        <bgColor indexed="64"/>
      </patternFill>
    </fill>
    <fill>
      <patternFill patternType="solid">
        <fgColor rgb="FF00FFFF"/>
        <bgColor indexed="64"/>
      </patternFill>
    </fill>
    <fill>
      <patternFill patternType="solid">
        <fgColor rgb="FF66FFFF"/>
        <bgColor indexed="64"/>
      </patternFill>
    </fill>
    <fill>
      <patternFill patternType="solid">
        <fgColor rgb="FFCC0000"/>
        <bgColor indexed="64"/>
      </patternFill>
    </fill>
    <fill>
      <patternFill patternType="solid">
        <fgColor rgb="FFFF0000"/>
        <bgColor indexed="64"/>
      </patternFill>
    </fill>
    <fill>
      <patternFill patternType="solid">
        <fgColor rgb="FF00CC00"/>
        <bgColor indexed="64"/>
      </patternFill>
    </fill>
    <fill>
      <patternFill patternType="solid">
        <fgColor rgb="FF00FF00"/>
        <bgColor indexed="64"/>
      </patternFill>
    </fill>
    <fill>
      <patternFill patternType="solid">
        <fgColor rgb="FF660066"/>
        <bgColor indexed="64"/>
      </patternFill>
    </fill>
    <fill>
      <patternFill patternType="solid">
        <fgColor rgb="FFCC00CC"/>
        <bgColor indexed="64"/>
      </patternFill>
    </fill>
    <fill>
      <patternFill patternType="solid">
        <fgColor theme="7" tint="0.59999389629810485"/>
        <bgColor indexed="64"/>
      </patternFill>
    </fill>
    <fill>
      <patternFill patternType="solid">
        <fgColor rgb="FF9900CC"/>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9" tint="-0.499984740745262"/>
        <bgColor indexed="64"/>
      </patternFill>
    </fill>
    <fill>
      <patternFill patternType="solid">
        <fgColor rgb="FF7131A1"/>
        <bgColor indexed="64"/>
      </patternFill>
    </fill>
    <fill>
      <patternFill patternType="solid">
        <fgColor rgb="FF006F6C"/>
        <bgColor indexed="64"/>
      </patternFill>
    </fill>
    <fill>
      <patternFill patternType="solid">
        <fgColor rgb="FF008E00"/>
        <bgColor indexed="64"/>
      </patternFill>
    </fill>
    <fill>
      <patternFill patternType="solid">
        <fgColor theme="1"/>
        <bgColor indexed="64"/>
      </patternFill>
    </fill>
    <fill>
      <patternFill patternType="solid">
        <fgColor rgb="FF00B0F0"/>
        <bgColor indexed="64"/>
      </patternFill>
    </fill>
    <fill>
      <patternFill patternType="solid">
        <fgColor rgb="FF33CC33"/>
        <bgColor indexed="64"/>
      </patternFill>
    </fill>
    <fill>
      <patternFill patternType="solid">
        <fgColor rgb="FF0066FF"/>
        <bgColor indexed="64"/>
      </patternFill>
    </fill>
    <fill>
      <patternFill patternType="solid">
        <fgColor rgb="FFFF6600"/>
        <bgColor indexed="64"/>
      </patternFill>
    </fill>
    <fill>
      <patternFill patternType="solid">
        <fgColor rgb="FF666633"/>
        <bgColor indexed="64"/>
      </patternFill>
    </fill>
    <fill>
      <patternFill patternType="solid">
        <fgColor rgb="FF000099"/>
        <bgColor indexed="64"/>
      </patternFill>
    </fill>
    <fill>
      <patternFill patternType="solid">
        <fgColor rgb="FFCC9900"/>
        <bgColor indexed="64"/>
      </patternFill>
    </fill>
    <fill>
      <patternFill patternType="solid">
        <fgColor theme="2"/>
        <bgColor indexed="64"/>
      </patternFill>
    </fill>
    <fill>
      <patternFill patternType="solid">
        <fgColor theme="8" tint="0.79998168889431442"/>
        <bgColor indexed="64"/>
      </patternFill>
    </fill>
    <fill>
      <patternFill patternType="solid">
        <fgColor rgb="FF003366"/>
        <bgColor indexed="64"/>
      </patternFill>
    </fill>
    <fill>
      <patternFill patternType="solid">
        <fgColor rgb="FF006699"/>
        <bgColor indexed="64"/>
      </patternFill>
    </fill>
    <fill>
      <patternFill patternType="solid">
        <fgColor rgb="FFFF6969"/>
        <bgColor indexed="64"/>
      </patternFill>
    </fill>
    <fill>
      <patternFill patternType="solid">
        <fgColor rgb="FF9A0000"/>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7"/>
        <bgColor indexed="64"/>
      </patternFill>
    </fill>
    <fill>
      <patternFill patternType="solid">
        <fgColor rgb="FF00CC66"/>
        <bgColor indexed="64"/>
      </patternFill>
    </fill>
    <fill>
      <patternFill patternType="solid">
        <fgColor rgb="FF006C36"/>
        <bgColor indexed="64"/>
      </patternFill>
    </fill>
    <fill>
      <patternFill patternType="solid">
        <fgColor rgb="FF2DFF96"/>
        <bgColor indexed="64"/>
      </patternFill>
    </fill>
    <fill>
      <patternFill patternType="solid">
        <fgColor rgb="FF99CCFF"/>
        <bgColor indexed="64"/>
      </patternFill>
    </fill>
    <fill>
      <patternFill patternType="solid">
        <fgColor rgb="FF0066CC"/>
        <bgColor indexed="64"/>
      </patternFill>
    </fill>
    <fill>
      <patternFill patternType="solid">
        <fgColor rgb="FFC1E0FF"/>
        <bgColor indexed="64"/>
      </patternFill>
    </fill>
    <fill>
      <patternFill patternType="solid">
        <fgColor rgb="FFFF66CC"/>
        <bgColor indexed="64"/>
      </patternFill>
    </fill>
    <fill>
      <patternFill patternType="solid">
        <fgColor rgb="FF960064"/>
        <bgColor indexed="64"/>
      </patternFill>
    </fill>
    <fill>
      <patternFill patternType="solid">
        <fgColor rgb="FFFF9FDF"/>
        <bgColor indexed="64"/>
      </patternFill>
    </fill>
    <fill>
      <patternFill patternType="solid">
        <fgColor rgb="FF46002F"/>
        <bgColor indexed="64"/>
      </patternFill>
    </fill>
    <fill>
      <patternFill patternType="solid">
        <fgColor theme="0" tint="-4.9989318521683403E-2"/>
        <bgColor indexed="64"/>
      </patternFill>
    </fill>
    <fill>
      <patternFill patternType="solid">
        <fgColor rgb="FF89E0FF"/>
        <bgColor indexed="64"/>
      </patternFill>
    </fill>
    <fill>
      <patternFill patternType="solid">
        <fgColor rgb="FF0070C0"/>
        <bgColor indexed="64"/>
      </patternFill>
    </fill>
    <fill>
      <patternFill patternType="solid">
        <fgColor rgb="FFB4C6E7"/>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EADCF4"/>
        <bgColor indexed="64"/>
      </patternFill>
    </fill>
  </fills>
  <borders count="48">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0" fontId="2" fillId="0" borderId="0" applyNumberFormat="0" applyFill="0" applyBorder="0" applyAlignment="0" applyProtection="0"/>
  </cellStyleXfs>
  <cellXfs count="308">
    <xf numFmtId="0" fontId="0" fillId="0" borderId="0" xfId="0"/>
    <xf numFmtId="0" fontId="0" fillId="0" borderId="0" xfId="0" applyAlignment="1">
      <alignment horizontal="center" vertical="center"/>
    </xf>
    <xf numFmtId="0" fontId="0" fillId="0" borderId="9" xfId="0" applyBorder="1"/>
    <xf numFmtId="0" fontId="0" fillId="2" borderId="7" xfId="0"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0" fontId="0" fillId="0" borderId="10" xfId="0" applyBorder="1"/>
    <xf numFmtId="0" fontId="0" fillId="0" borderId="11" xfId="0" applyBorder="1"/>
    <xf numFmtId="0" fontId="5" fillId="2" borderId="1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3" fillId="13" borderId="25" xfId="0" applyFont="1" applyFill="1" applyBorder="1" applyAlignment="1">
      <alignment horizontal="center" vertical="center" wrapText="1"/>
    </xf>
    <xf numFmtId="0" fontId="1" fillId="15" borderId="25" xfId="0" applyFont="1" applyFill="1" applyBorder="1" applyAlignment="1">
      <alignment horizontal="center" vertical="center" wrapText="1"/>
    </xf>
    <xf numFmtId="0" fontId="7" fillId="17" borderId="2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0" fillId="19" borderId="1" xfId="0" applyFont="1" applyFill="1" applyBorder="1" applyAlignment="1">
      <alignment horizontal="center" vertical="center" wrapText="1"/>
    </xf>
    <xf numFmtId="0" fontId="10" fillId="19" borderId="27" xfId="0" applyFont="1" applyFill="1" applyBorder="1" applyAlignment="1">
      <alignment horizontal="center" vertical="center" wrapText="1"/>
    </xf>
    <xf numFmtId="0" fontId="12" fillId="0" borderId="0" xfId="0" applyFont="1" applyAlignment="1">
      <alignment vertical="center"/>
    </xf>
    <xf numFmtId="0" fontId="9" fillId="9" borderId="18" xfId="0" applyFont="1" applyFill="1" applyBorder="1" applyAlignment="1">
      <alignment horizontal="center" vertical="center"/>
    </xf>
    <xf numFmtId="0" fontId="9" fillId="10" borderId="7" xfId="0" applyFont="1" applyFill="1" applyBorder="1" applyAlignment="1">
      <alignment horizontal="center" vertical="center"/>
    </xf>
    <xf numFmtId="0" fontId="9" fillId="12" borderId="7" xfId="0" applyFont="1" applyFill="1" applyBorder="1" applyAlignment="1">
      <alignment horizontal="center" vertical="center"/>
    </xf>
    <xf numFmtId="0" fontId="9" fillId="21" borderId="16" xfId="0" applyFont="1" applyFill="1" applyBorder="1" applyAlignment="1">
      <alignment horizontal="center" vertical="center" wrapText="1"/>
    </xf>
    <xf numFmtId="0" fontId="9" fillId="21" borderId="17" xfId="0" applyFont="1" applyFill="1" applyBorder="1" applyAlignment="1">
      <alignment horizontal="center" vertical="center" wrapText="1"/>
    </xf>
    <xf numFmtId="0" fontId="20" fillId="26" borderId="10" xfId="0" applyFont="1" applyFill="1" applyBorder="1" applyAlignment="1">
      <alignment horizontal="center" vertical="center"/>
    </xf>
    <xf numFmtId="0" fontId="20" fillId="27" borderId="10" xfId="0" applyFont="1" applyFill="1" applyBorder="1" applyAlignment="1">
      <alignment horizontal="center" vertical="center"/>
    </xf>
    <xf numFmtId="0" fontId="20" fillId="28" borderId="10" xfId="0" applyFont="1" applyFill="1" applyBorder="1" applyAlignment="1">
      <alignment horizontal="center" vertical="center"/>
    </xf>
    <xf numFmtId="0" fontId="20" fillId="29" borderId="10" xfId="0" applyFont="1" applyFill="1" applyBorder="1" applyAlignment="1">
      <alignment horizontal="center" vertical="center"/>
    </xf>
    <xf numFmtId="0" fontId="21" fillId="0" borderId="13" xfId="0" applyFont="1" applyBorder="1" applyAlignment="1">
      <alignment horizontal="center" vertical="center"/>
    </xf>
    <xf numFmtId="0" fontId="1" fillId="30" borderId="24" xfId="0" applyFont="1" applyFill="1" applyBorder="1" applyAlignment="1">
      <alignment horizontal="center" vertical="center" wrapText="1"/>
    </xf>
    <xf numFmtId="0" fontId="0" fillId="2" borderId="26" xfId="0" applyFill="1" applyBorder="1" applyAlignment="1">
      <alignment horizontal="center" vertical="center"/>
    </xf>
    <xf numFmtId="0" fontId="0" fillId="3" borderId="26" xfId="0" applyFill="1" applyBorder="1" applyAlignment="1">
      <alignment horizontal="center" vertical="center"/>
    </xf>
    <xf numFmtId="0" fontId="0" fillId="2" borderId="2" xfId="0" applyFill="1" applyBorder="1" applyAlignment="1">
      <alignment horizontal="center" vertical="center"/>
    </xf>
    <xf numFmtId="0" fontId="0" fillId="3" borderId="2" xfId="0" applyFill="1" applyBorder="1" applyAlignment="1">
      <alignment horizontal="center" vertical="center"/>
    </xf>
    <xf numFmtId="0" fontId="3" fillId="5" borderId="6" xfId="0" applyFont="1" applyFill="1" applyBorder="1" applyAlignment="1">
      <alignment horizontal="center" vertical="center" wrapText="1"/>
    </xf>
    <xf numFmtId="0" fontId="20" fillId="24" borderId="27" xfId="0" applyFont="1" applyFill="1" applyBorder="1" applyAlignment="1">
      <alignment horizontal="center" vertical="center"/>
    </xf>
    <xf numFmtId="0" fontId="6" fillId="20" borderId="9" xfId="0" applyFont="1" applyFill="1" applyBorder="1" applyAlignment="1">
      <alignment horizontal="center" vertical="center"/>
    </xf>
    <xf numFmtId="0" fontId="0" fillId="2" borderId="1" xfId="0" applyFill="1" applyBorder="1" applyAlignment="1">
      <alignment horizontal="center" vertical="center"/>
    </xf>
    <xf numFmtId="0" fontId="0" fillId="2" borderId="34" xfId="0" applyFill="1" applyBorder="1" applyAlignment="1">
      <alignment horizontal="center" vertical="center"/>
    </xf>
    <xf numFmtId="0" fontId="0" fillId="3" borderId="35" xfId="0" applyFill="1" applyBorder="1" applyAlignment="1">
      <alignment horizontal="center" vertical="center"/>
    </xf>
    <xf numFmtId="0" fontId="0" fillId="3" borderId="34" xfId="0" applyFill="1" applyBorder="1" applyAlignment="1">
      <alignment horizontal="center" vertical="center"/>
    </xf>
    <xf numFmtId="0" fontId="0" fillId="2" borderId="35" xfId="0" applyFill="1" applyBorder="1" applyAlignment="1">
      <alignment horizontal="center" vertical="center"/>
    </xf>
    <xf numFmtId="0" fontId="0" fillId="0" borderId="5" xfId="0" applyBorder="1"/>
    <xf numFmtId="0" fontId="0" fillId="0" borderId="6" xfId="0" applyBorder="1"/>
    <xf numFmtId="0" fontId="0" fillId="0" borderId="7" xfId="0" applyBorder="1" applyAlignment="1">
      <alignment horizontal="center" vertical="center"/>
    </xf>
    <xf numFmtId="0" fontId="0" fillId="0" borderId="8" xfId="0" applyBorder="1"/>
    <xf numFmtId="0" fontId="6" fillId="0" borderId="2" xfId="0" applyFont="1" applyBorder="1" applyAlignment="1">
      <alignment horizontal="center" vertical="center"/>
    </xf>
    <xf numFmtId="0" fontId="6" fillId="0" borderId="1" xfId="0" applyFont="1" applyBorder="1" applyAlignment="1">
      <alignment vertical="center"/>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6" fillId="0" borderId="0" xfId="0" applyFont="1" applyAlignment="1">
      <alignment horizontal="left" vertical="center"/>
    </xf>
    <xf numFmtId="0" fontId="6" fillId="0" borderId="7" xfId="0" applyFont="1" applyBorder="1" applyAlignment="1">
      <alignment horizontal="center" vertical="center" wrapText="1"/>
    </xf>
    <xf numFmtId="0" fontId="10" fillId="32" borderId="2" xfId="0" applyFont="1" applyFill="1" applyBorder="1" applyAlignment="1">
      <alignment horizontal="center" vertical="center" wrapText="1"/>
    </xf>
    <xf numFmtId="0" fontId="10" fillId="33" borderId="2" xfId="0" applyFont="1" applyFill="1" applyBorder="1" applyAlignment="1">
      <alignment horizontal="center" vertical="center" wrapText="1"/>
    </xf>
    <xf numFmtId="0" fontId="10" fillId="34" borderId="2" xfId="0" applyFont="1" applyFill="1" applyBorder="1" applyAlignment="1">
      <alignment horizontal="center" vertical="center" wrapText="1"/>
    </xf>
    <xf numFmtId="0" fontId="10" fillId="19" borderId="2" xfId="0" applyFont="1" applyFill="1" applyBorder="1" applyAlignment="1">
      <alignment horizontal="center" vertical="center" wrapText="1"/>
    </xf>
    <xf numFmtId="0" fontId="10" fillId="14" borderId="2" xfId="0" applyFont="1" applyFill="1" applyBorder="1" applyAlignment="1">
      <alignment horizontal="center" vertical="center" wrapText="1"/>
    </xf>
    <xf numFmtId="0" fontId="10" fillId="35" borderId="2" xfId="0" applyFont="1" applyFill="1" applyBorder="1" applyAlignment="1">
      <alignment horizontal="center" vertical="center" wrapText="1"/>
    </xf>
    <xf numFmtId="0" fontId="10" fillId="36" borderId="2" xfId="0" applyFont="1" applyFill="1" applyBorder="1" applyAlignment="1">
      <alignment horizontal="center" vertical="center" wrapText="1"/>
    </xf>
    <xf numFmtId="0" fontId="10" fillId="37" borderId="2" xfId="0" applyFont="1" applyFill="1" applyBorder="1" applyAlignment="1">
      <alignment horizontal="center" vertical="center" wrapText="1"/>
    </xf>
    <xf numFmtId="0" fontId="19" fillId="32" borderId="2" xfId="0" applyFont="1" applyFill="1" applyBorder="1" applyAlignment="1">
      <alignment horizontal="center" vertical="center" wrapText="1"/>
    </xf>
    <xf numFmtId="0" fontId="19" fillId="33" borderId="2" xfId="0" applyFont="1" applyFill="1" applyBorder="1" applyAlignment="1">
      <alignment horizontal="center" vertical="center" wrapText="1"/>
    </xf>
    <xf numFmtId="0" fontId="19" fillId="34" borderId="2" xfId="0" applyFont="1" applyFill="1" applyBorder="1" applyAlignment="1">
      <alignment horizontal="center" vertical="center" wrapText="1"/>
    </xf>
    <xf numFmtId="0" fontId="19" fillId="19" borderId="2" xfId="0" applyFont="1" applyFill="1" applyBorder="1" applyAlignment="1">
      <alignment horizontal="center" vertical="center" wrapText="1"/>
    </xf>
    <xf numFmtId="0" fontId="19" fillId="14" borderId="2" xfId="0" applyFont="1" applyFill="1" applyBorder="1" applyAlignment="1">
      <alignment horizontal="center" vertical="center" wrapText="1"/>
    </xf>
    <xf numFmtId="0" fontId="19" fillId="35" borderId="2" xfId="0" applyFont="1" applyFill="1" applyBorder="1" applyAlignment="1">
      <alignment horizontal="center" vertical="center" wrapText="1"/>
    </xf>
    <xf numFmtId="0" fontId="19" fillId="36" borderId="2" xfId="0" applyFont="1" applyFill="1" applyBorder="1" applyAlignment="1">
      <alignment horizontal="center" vertical="center" wrapText="1"/>
    </xf>
    <xf numFmtId="0" fontId="19" fillId="37" borderId="2" xfId="0" applyFont="1" applyFill="1" applyBorder="1" applyAlignment="1">
      <alignment horizontal="center" vertical="center" wrapText="1"/>
    </xf>
    <xf numFmtId="0" fontId="0" fillId="0" borderId="0" xfId="0" applyProtection="1">
      <protection locked="0"/>
    </xf>
    <xf numFmtId="0" fontId="0" fillId="38" borderId="0" xfId="0" applyFill="1"/>
    <xf numFmtId="0" fontId="13" fillId="0" borderId="36" xfId="0" applyFont="1" applyBorder="1" applyAlignment="1">
      <alignment horizontal="center" vertical="center"/>
    </xf>
    <xf numFmtId="0" fontId="13" fillId="0" borderId="4" xfId="0" applyFont="1" applyBorder="1" applyAlignment="1">
      <alignment horizontal="center" vertical="center"/>
    </xf>
    <xf numFmtId="0" fontId="14" fillId="0" borderId="10" xfId="0" applyFont="1" applyBorder="1" applyAlignment="1">
      <alignment horizontal="center" vertical="center"/>
    </xf>
    <xf numFmtId="0" fontId="15" fillId="0" borderId="11" xfId="0" applyFont="1" applyBorder="1" applyAlignment="1">
      <alignment horizontal="right" vertical="center"/>
    </xf>
    <xf numFmtId="0" fontId="15" fillId="0" borderId="9" xfId="0" applyFont="1" applyBorder="1" applyAlignment="1">
      <alignment horizontal="right" vertical="center"/>
    </xf>
    <xf numFmtId="0" fontId="0" fillId="23" borderId="6" xfId="0" applyFill="1" applyBorder="1" applyAlignment="1">
      <alignment horizontal="center"/>
    </xf>
    <xf numFmtId="0" fontId="11" fillId="0" borderId="0" xfId="0" applyFont="1"/>
    <xf numFmtId="0" fontId="3" fillId="0" borderId="0" xfId="0" applyFont="1"/>
    <xf numFmtId="0" fontId="0" fillId="0" borderId="0" xfId="0" applyAlignment="1">
      <alignment horizontal="right"/>
    </xf>
    <xf numFmtId="0" fontId="2" fillId="0" borderId="0" xfId="1"/>
    <xf numFmtId="0" fontId="0" fillId="0" borderId="11" xfId="0" applyBorder="1" applyAlignment="1">
      <alignment horizontal="center"/>
    </xf>
    <xf numFmtId="0" fontId="18" fillId="0" borderId="10" xfId="0" applyFont="1" applyBorder="1" applyAlignment="1">
      <alignment horizontal="right" vertical="center"/>
    </xf>
    <xf numFmtId="164" fontId="18" fillId="0" borderId="0" xfId="0" applyNumberFormat="1" applyFont="1" applyAlignment="1">
      <alignment horizontal="right" vertical="center"/>
    </xf>
    <xf numFmtId="0" fontId="18" fillId="0" borderId="11" xfId="0" applyFont="1" applyBorder="1" applyAlignment="1" applyProtection="1">
      <alignment horizontal="left" vertical="center"/>
      <protection locked="0"/>
    </xf>
    <xf numFmtId="0" fontId="18" fillId="0" borderId="0" xfId="0" applyFont="1" applyAlignment="1" applyProtection="1">
      <alignment horizontal="left" vertical="center"/>
      <protection locked="0"/>
    </xf>
    <xf numFmtId="0" fontId="18" fillId="0" borderId="0" xfId="0" applyFont="1" applyAlignment="1">
      <alignment horizontal="right" vertical="center"/>
    </xf>
    <xf numFmtId="164" fontId="18" fillId="0" borderId="10" xfId="0" applyNumberFormat="1" applyFont="1" applyBorder="1" applyAlignment="1">
      <alignment horizontal="right" vertical="center"/>
    </xf>
    <xf numFmtId="0" fontId="0" fillId="0" borderId="0" xfId="0" applyAlignment="1" applyProtection="1">
      <alignment horizontal="left" vertical="center"/>
      <protection locked="0"/>
    </xf>
    <xf numFmtId="0" fontId="23" fillId="0" borderId="0" xfId="0" applyFont="1" applyAlignment="1" applyProtection="1">
      <alignment horizontal="left" vertical="center"/>
      <protection locked="0"/>
    </xf>
    <xf numFmtId="0" fontId="0" fillId="0" borderId="11" xfId="0" applyBorder="1" applyAlignment="1" applyProtection="1">
      <alignment horizontal="left" vertical="center"/>
      <protection locked="0"/>
    </xf>
    <xf numFmtId="0" fontId="18" fillId="0" borderId="0" xfId="0" applyFont="1" applyAlignment="1">
      <alignment horizontal="right"/>
    </xf>
    <xf numFmtId="164" fontId="18" fillId="0" borderId="0" xfId="0" applyNumberFormat="1" applyFont="1" applyAlignment="1" applyProtection="1">
      <alignment horizontal="left" vertical="center"/>
      <protection locked="0"/>
    </xf>
    <xf numFmtId="0" fontId="25" fillId="23" borderId="38" xfId="0" applyFont="1" applyFill="1" applyBorder="1" applyAlignment="1">
      <alignment horizontal="center" vertical="center"/>
    </xf>
    <xf numFmtId="0" fontId="6" fillId="0" borderId="41" xfId="0" applyFont="1" applyBorder="1" applyAlignment="1">
      <alignment horizontal="center" vertical="center"/>
    </xf>
    <xf numFmtId="0" fontId="6" fillId="0" borderId="32" xfId="0" applyFont="1" applyBorder="1" applyAlignment="1">
      <alignment horizontal="center" vertical="center"/>
    </xf>
    <xf numFmtId="0" fontId="9" fillId="0" borderId="20" xfId="0" applyFont="1" applyBorder="1" applyAlignment="1">
      <alignment horizontal="center" vertical="center"/>
    </xf>
    <xf numFmtId="0" fontId="9" fillId="0" borderId="17" xfId="0" applyFont="1" applyBorder="1" applyAlignment="1">
      <alignment horizontal="center" vertical="center"/>
    </xf>
    <xf numFmtId="0" fontId="18" fillId="0" borderId="11" xfId="0" applyFont="1" applyBorder="1" applyAlignment="1">
      <alignment horizontal="left" vertical="center"/>
    </xf>
    <xf numFmtId="0" fontId="0" fillId="0" borderId="11" xfId="0" applyBorder="1" applyAlignment="1" applyProtection="1">
      <alignment horizontal="left"/>
      <protection locked="0"/>
    </xf>
    <xf numFmtId="9" fontId="0" fillId="0" borderId="0" xfId="0" applyNumberFormat="1" applyAlignment="1">
      <alignment horizontal="left" vertical="top"/>
    </xf>
    <xf numFmtId="0" fontId="27" fillId="0" borderId="0" xfId="0" applyFont="1"/>
    <xf numFmtId="166" fontId="23" fillId="0" borderId="11" xfId="0" applyNumberFormat="1" applyFont="1" applyBorder="1" applyAlignment="1" applyProtection="1">
      <alignment horizontal="left" vertical="center"/>
      <protection locked="0"/>
    </xf>
    <xf numFmtId="0" fontId="28" fillId="0" borderId="11" xfId="0" applyFont="1" applyBorder="1" applyAlignment="1" applyProtection="1">
      <alignment horizontal="left" vertical="center"/>
      <protection locked="0"/>
    </xf>
    <xf numFmtId="0" fontId="0" fillId="38" borderId="0" xfId="0" applyFill="1" applyAlignment="1">
      <alignment horizontal="center" vertical="center"/>
    </xf>
    <xf numFmtId="0" fontId="6" fillId="38" borderId="0" xfId="0" applyFont="1" applyFill="1" applyAlignment="1" applyProtection="1">
      <alignment horizontal="center" vertical="center"/>
      <protection locked="0"/>
    </xf>
    <xf numFmtId="0" fontId="6" fillId="38" borderId="0" xfId="0" applyFont="1" applyFill="1" applyAlignment="1">
      <alignment horizontal="left" vertical="center"/>
    </xf>
    <xf numFmtId="0" fontId="10" fillId="38" borderId="39" xfId="0" applyFont="1" applyFill="1" applyBorder="1" applyAlignment="1">
      <alignment horizontal="center" vertical="center" wrapText="1"/>
    </xf>
    <xf numFmtId="0" fontId="1" fillId="41" borderId="4" xfId="0" applyFont="1" applyFill="1" applyBorder="1" applyAlignment="1">
      <alignment horizontal="center" vertical="center" wrapText="1"/>
    </xf>
    <xf numFmtId="0" fontId="4" fillId="40" borderId="42" xfId="0" applyFont="1" applyFill="1" applyBorder="1"/>
    <xf numFmtId="0" fontId="30" fillId="41" borderId="7" xfId="0" applyFont="1" applyFill="1" applyBorder="1" applyAlignment="1">
      <alignment horizontal="center" vertical="center"/>
    </xf>
    <xf numFmtId="167" fontId="0" fillId="0" borderId="12" xfId="0" applyNumberFormat="1" applyBorder="1"/>
    <xf numFmtId="167" fontId="9" fillId="42" borderId="12" xfId="0" applyNumberFormat="1" applyFont="1" applyFill="1" applyBorder="1" applyAlignment="1">
      <alignment horizontal="center" vertical="center"/>
    </xf>
    <xf numFmtId="0" fontId="1" fillId="44" borderId="12" xfId="0" applyFont="1" applyFill="1" applyBorder="1" applyAlignment="1">
      <alignment horizontal="center" vertical="center" wrapText="1"/>
    </xf>
    <xf numFmtId="0" fontId="20" fillId="45" borderId="12" xfId="0" applyFont="1" applyFill="1" applyBorder="1" applyAlignment="1">
      <alignment horizontal="center" vertical="center"/>
    </xf>
    <xf numFmtId="0" fontId="9" fillId="38" borderId="12" xfId="0" applyFont="1" applyFill="1" applyBorder="1" applyAlignment="1">
      <alignment horizontal="center" vertical="center"/>
    </xf>
    <xf numFmtId="0" fontId="7" fillId="47" borderId="25" xfId="0" applyFont="1" applyFill="1" applyBorder="1" applyAlignment="1">
      <alignment horizontal="center" vertical="center" wrapText="1"/>
    </xf>
    <xf numFmtId="0" fontId="0" fillId="0" borderId="12" xfId="0" applyBorder="1"/>
    <xf numFmtId="0" fontId="9" fillId="49" borderId="12" xfId="0" applyFont="1" applyFill="1" applyBorder="1" applyAlignment="1">
      <alignment horizontal="center" vertical="center"/>
    </xf>
    <xf numFmtId="165" fontId="9" fillId="20" borderId="12" xfId="0" applyNumberFormat="1" applyFont="1" applyFill="1" applyBorder="1" applyAlignment="1">
      <alignment horizontal="center" vertical="center"/>
    </xf>
    <xf numFmtId="0" fontId="9" fillId="52" borderId="12" xfId="0" applyFont="1" applyFill="1" applyBorder="1" applyAlignment="1">
      <alignment horizontal="center" vertical="center"/>
    </xf>
    <xf numFmtId="3" fontId="9" fillId="55" borderId="0" xfId="0" applyNumberFormat="1" applyFont="1" applyFill="1" applyAlignment="1">
      <alignment horizontal="center" vertical="center"/>
    </xf>
    <xf numFmtId="3" fontId="30" fillId="56" borderId="0" xfId="0" applyNumberFormat="1" applyFont="1" applyFill="1" applyAlignment="1">
      <alignment horizontal="center" vertical="center"/>
    </xf>
    <xf numFmtId="3" fontId="30" fillId="56" borderId="0" xfId="0" applyNumberFormat="1" applyFont="1" applyFill="1" applyAlignment="1">
      <alignment horizontal="center" vertical="center" wrapText="1"/>
    </xf>
    <xf numFmtId="3" fontId="0" fillId="0" borderId="12" xfId="0" quotePrefix="1" applyNumberFormat="1" applyBorder="1"/>
    <xf numFmtId="1" fontId="9" fillId="55" borderId="11" xfId="0" applyNumberFormat="1" applyFont="1" applyFill="1" applyBorder="1" applyAlignment="1">
      <alignment horizontal="center" vertical="center" wrapText="1"/>
    </xf>
    <xf numFmtId="165" fontId="9" fillId="55" borderId="11" xfId="0" applyNumberFormat="1" applyFont="1" applyFill="1" applyBorder="1" applyAlignment="1">
      <alignment horizontal="center" vertical="center"/>
    </xf>
    <xf numFmtId="168" fontId="0" fillId="0" borderId="12" xfId="0" quotePrefix="1" applyNumberFormat="1" applyBorder="1"/>
    <xf numFmtId="10" fontId="9" fillId="53" borderId="0" xfId="0" applyNumberFormat="1" applyFont="1" applyFill="1" applyAlignment="1">
      <alignment horizontal="center" vertical="center" wrapText="1"/>
    </xf>
    <xf numFmtId="1" fontId="9" fillId="20" borderId="12" xfId="0" applyNumberFormat="1" applyFont="1" applyFill="1" applyBorder="1" applyAlignment="1">
      <alignment horizontal="center" vertical="center"/>
    </xf>
    <xf numFmtId="0" fontId="33" fillId="54" borderId="37" xfId="0" applyFont="1" applyFill="1" applyBorder="1" applyAlignment="1">
      <alignment horizontal="center" vertical="center"/>
    </xf>
    <xf numFmtId="0" fontId="20" fillId="56" borderId="37" xfId="0" applyFont="1" applyFill="1" applyBorder="1" applyAlignment="1">
      <alignment horizontal="center" vertical="center"/>
    </xf>
    <xf numFmtId="0" fontId="20" fillId="56" borderId="38" xfId="0" applyFont="1" applyFill="1" applyBorder="1" applyAlignment="1">
      <alignment vertical="center"/>
    </xf>
    <xf numFmtId="0" fontId="9" fillId="52" borderId="10" xfId="0" applyFont="1" applyFill="1" applyBorder="1" applyAlignment="1">
      <alignment horizontal="center" vertical="center"/>
    </xf>
    <xf numFmtId="0" fontId="34" fillId="51" borderId="12" xfId="0" applyFont="1" applyFill="1" applyBorder="1" applyAlignment="1">
      <alignment horizontal="center" vertical="center" wrapText="1"/>
    </xf>
    <xf numFmtId="0" fontId="0" fillId="0" borderId="0" xfId="0" applyProtection="1">
      <protection locked="0" hidden="1"/>
    </xf>
    <xf numFmtId="0" fontId="0" fillId="0" borderId="0" xfId="0" applyProtection="1">
      <protection hidden="1"/>
    </xf>
    <xf numFmtId="0" fontId="0" fillId="0" borderId="0" xfId="0" applyAlignment="1" applyProtection="1">
      <alignment horizontal="center" vertical="center"/>
      <protection hidden="1"/>
    </xf>
    <xf numFmtId="0" fontId="0" fillId="0" borderId="0" xfId="0" quotePrefix="1"/>
    <xf numFmtId="2" fontId="9" fillId="16" borderId="7" xfId="0" applyNumberFormat="1" applyFont="1" applyFill="1" applyBorder="1" applyAlignment="1">
      <alignment horizontal="center" vertical="center"/>
    </xf>
    <xf numFmtId="169" fontId="9" fillId="6" borderId="13" xfId="0" applyNumberFormat="1" applyFont="1" applyFill="1" applyBorder="1" applyAlignment="1">
      <alignment horizontal="center" vertical="center"/>
    </xf>
    <xf numFmtId="0" fontId="0" fillId="0" borderId="10" xfId="0" applyBorder="1" applyAlignment="1">
      <alignment horizontal="center"/>
    </xf>
    <xf numFmtId="0" fontId="34" fillId="51" borderId="30" xfId="0" applyFont="1" applyFill="1" applyBorder="1" applyAlignment="1">
      <alignment horizontal="center" vertical="center" wrapText="1"/>
    </xf>
    <xf numFmtId="10" fontId="34" fillId="51" borderId="44" xfId="0" applyNumberFormat="1" applyFont="1" applyFill="1" applyBorder="1" applyAlignment="1">
      <alignment horizontal="center" vertical="center" wrapText="1"/>
    </xf>
    <xf numFmtId="0" fontId="20" fillId="56" borderId="37" xfId="0" applyFont="1" applyFill="1" applyBorder="1" applyAlignment="1">
      <alignment vertical="center"/>
    </xf>
    <xf numFmtId="0" fontId="20" fillId="43" borderId="10" xfId="0" applyFont="1" applyFill="1" applyBorder="1" applyAlignment="1">
      <alignment horizontal="center" vertical="center"/>
    </xf>
    <xf numFmtId="0" fontId="20" fillId="48" borderId="0" xfId="0" applyFont="1" applyFill="1" applyAlignment="1">
      <alignment horizontal="center" vertical="center"/>
    </xf>
    <xf numFmtId="0" fontId="20" fillId="24" borderId="23" xfId="0" applyFont="1" applyFill="1" applyBorder="1" applyAlignment="1">
      <alignment horizontal="center" vertical="center"/>
    </xf>
    <xf numFmtId="0" fontId="20" fillId="24" borderId="26" xfId="0" applyFont="1" applyFill="1" applyBorder="1" applyAlignment="1">
      <alignment horizontal="center" vertical="center"/>
    </xf>
    <xf numFmtId="0" fontId="20" fillId="24" borderId="26" xfId="0" applyFont="1" applyFill="1" applyBorder="1" applyAlignment="1">
      <alignment horizontal="left" vertical="center"/>
    </xf>
    <xf numFmtId="0" fontId="20" fillId="48" borderId="11" xfId="0" applyFont="1" applyFill="1" applyBorder="1" applyAlignment="1">
      <alignment horizontal="center" vertical="center"/>
    </xf>
    <xf numFmtId="0" fontId="35" fillId="51" borderId="45" xfId="0" applyFont="1" applyFill="1" applyBorder="1" applyAlignment="1">
      <alignment vertical="center" wrapText="1"/>
    </xf>
    <xf numFmtId="0" fontId="35" fillId="51" borderId="27" xfId="0" applyFont="1" applyFill="1" applyBorder="1" applyAlignment="1">
      <alignment vertical="center" wrapText="1"/>
    </xf>
    <xf numFmtId="0" fontId="22" fillId="0" borderId="0" xfId="0" applyFont="1"/>
    <xf numFmtId="0" fontId="16" fillId="0" borderId="0" xfId="0" applyFont="1" applyAlignment="1" applyProtection="1">
      <alignment vertical="center"/>
      <protection locked="0"/>
    </xf>
    <xf numFmtId="0" fontId="17" fillId="0" borderId="0" xfId="0" applyFont="1"/>
    <xf numFmtId="0" fontId="3" fillId="0" borderId="0" xfId="0" applyFont="1" applyAlignment="1">
      <alignment horizontal="right"/>
    </xf>
    <xf numFmtId="0" fontId="3" fillId="0" borderId="0" xfId="0" applyFont="1" applyAlignment="1">
      <alignment horizontal="center" vertical="center"/>
    </xf>
    <xf numFmtId="0" fontId="40" fillId="0" borderId="0" xfId="0" applyFont="1" applyAlignment="1">
      <alignment horizontal="center" vertical="center"/>
    </xf>
    <xf numFmtId="0" fontId="42" fillId="0" borderId="0" xfId="0" applyFont="1"/>
    <xf numFmtId="0" fontId="42" fillId="0" borderId="0" xfId="0" applyFont="1" applyAlignment="1">
      <alignment horizontal="center" vertical="center"/>
    </xf>
    <xf numFmtId="0" fontId="0" fillId="30" borderId="0" xfId="0" applyFill="1"/>
    <xf numFmtId="0" fontId="16" fillId="30" borderId="0" xfId="0" applyFont="1" applyFill="1" applyAlignment="1" applyProtection="1">
      <alignment vertical="center"/>
      <protection locked="0"/>
    </xf>
    <xf numFmtId="0" fontId="0" fillId="30" borderId="0" xfId="0" applyFill="1" applyAlignment="1">
      <alignment wrapText="1"/>
    </xf>
    <xf numFmtId="0" fontId="0" fillId="57" borderId="0" xfId="0" applyFill="1"/>
    <xf numFmtId="0" fontId="0" fillId="58" borderId="0" xfId="0" applyFill="1" applyAlignment="1">
      <alignment horizontal="center" vertical="center"/>
    </xf>
    <xf numFmtId="0" fontId="0" fillId="58" borderId="0" xfId="0" applyFill="1"/>
    <xf numFmtId="0" fontId="0" fillId="59" borderId="0" xfId="0" applyFill="1"/>
    <xf numFmtId="0" fontId="0" fillId="60" borderId="10" xfId="0" applyFill="1" applyBorder="1"/>
    <xf numFmtId="0" fontId="0" fillId="60" borderId="0" xfId="0" applyFill="1"/>
    <xf numFmtId="0" fontId="0" fillId="60" borderId="11" xfId="0" applyFill="1" applyBorder="1"/>
    <xf numFmtId="0" fontId="0" fillId="60" borderId="7" xfId="0" applyFill="1" applyBorder="1"/>
    <xf numFmtId="0" fontId="0" fillId="60" borderId="8" xfId="0" applyFill="1" applyBorder="1"/>
    <xf numFmtId="0" fontId="0" fillId="60" borderId="9" xfId="0" applyFill="1" applyBorder="1"/>
    <xf numFmtId="0" fontId="0" fillId="60" borderId="4" xfId="0" applyFill="1" applyBorder="1"/>
    <xf numFmtId="0" fontId="0" fillId="60" borderId="6" xfId="0" applyFill="1" applyBorder="1"/>
    <xf numFmtId="0" fontId="0" fillId="60" borderId="0" xfId="0" applyFill="1" applyAlignment="1">
      <alignment horizontal="center" vertical="center"/>
    </xf>
    <xf numFmtId="0" fontId="0" fillId="60" borderId="11" xfId="0" applyFill="1" applyBorder="1" applyAlignment="1">
      <alignment horizontal="center" vertical="center"/>
    </xf>
    <xf numFmtId="0" fontId="45" fillId="60" borderId="4" xfId="0" applyFont="1" applyFill="1" applyBorder="1"/>
    <xf numFmtId="0" fontId="45" fillId="60" borderId="6" xfId="0" applyFont="1" applyFill="1" applyBorder="1"/>
    <xf numFmtId="0" fontId="46" fillId="0" borderId="4" xfId="0" applyFont="1" applyBorder="1" applyAlignment="1">
      <alignment horizontal="center" vertical="center" wrapText="1"/>
    </xf>
    <xf numFmtId="0" fontId="40" fillId="0" borderId="0" xfId="0" applyFont="1" applyAlignment="1" applyProtection="1">
      <alignment horizontal="center" vertical="center"/>
      <protection locked="0"/>
    </xf>
    <xf numFmtId="0" fontId="49" fillId="23" borderId="37" xfId="0" applyFont="1" applyFill="1" applyBorder="1" applyAlignment="1">
      <alignment horizontal="center" vertical="center" wrapText="1"/>
    </xf>
    <xf numFmtId="0" fontId="51" fillId="23" borderId="37" xfId="0" applyFont="1" applyFill="1" applyBorder="1" applyAlignment="1">
      <alignment horizontal="right" vertical="center" wrapText="1"/>
    </xf>
    <xf numFmtId="0" fontId="52" fillId="23" borderId="6" xfId="0" applyFont="1" applyFill="1" applyBorder="1" applyAlignment="1">
      <alignment horizontal="center"/>
    </xf>
    <xf numFmtId="0" fontId="49" fillId="23" borderId="38" xfId="0" applyFont="1" applyFill="1" applyBorder="1" applyAlignment="1" applyProtection="1">
      <alignment horizontal="center" vertical="center"/>
      <protection locked="0"/>
    </xf>
    <xf numFmtId="0" fontId="14" fillId="0" borderId="7" xfId="0" applyFont="1" applyBorder="1" applyAlignment="1">
      <alignment horizontal="center" vertical="center"/>
    </xf>
    <xf numFmtId="11" fontId="0" fillId="0" borderId="0" xfId="0" applyNumberFormat="1" applyProtection="1">
      <protection locked="0"/>
    </xf>
    <xf numFmtId="0" fontId="1" fillId="30" borderId="47" xfId="0" applyFont="1" applyFill="1" applyBorder="1" applyAlignment="1">
      <alignment horizontal="center" vertical="center" wrapText="1"/>
    </xf>
    <xf numFmtId="0" fontId="21" fillId="0" borderId="46" xfId="0" applyFont="1" applyBorder="1" applyAlignment="1">
      <alignment horizontal="center" vertical="center"/>
    </xf>
    <xf numFmtId="0" fontId="3" fillId="4" borderId="0" xfId="0" applyFont="1" applyFill="1" applyAlignment="1">
      <alignment horizontal="right"/>
    </xf>
    <xf numFmtId="0" fontId="3" fillId="4" borderId="0" xfId="0" applyFont="1" applyFill="1" applyAlignment="1">
      <alignment horizontal="left"/>
    </xf>
    <xf numFmtId="0" fontId="3" fillId="4" borderId="0" xfId="0" applyFont="1" applyFill="1"/>
    <xf numFmtId="1" fontId="3" fillId="4" borderId="0" xfId="0" applyNumberFormat="1" applyFont="1" applyFill="1" applyAlignment="1">
      <alignment horizontal="left"/>
    </xf>
    <xf numFmtId="10" fontId="3" fillId="4" borderId="0" xfId="0" applyNumberFormat="1" applyFont="1" applyFill="1"/>
    <xf numFmtId="0" fontId="4" fillId="62" borderId="0" xfId="0" applyFont="1" applyFill="1" applyAlignment="1">
      <alignment horizontal="center" vertical="center"/>
    </xf>
    <xf numFmtId="1" fontId="4" fillId="62" borderId="0" xfId="0" applyNumberFormat="1" applyFont="1" applyFill="1" applyAlignment="1">
      <alignment horizontal="center" vertical="center"/>
    </xf>
    <xf numFmtId="0" fontId="17" fillId="4" borderId="0" xfId="0" applyFont="1" applyFill="1" applyAlignment="1">
      <alignment horizontal="center" vertical="center"/>
    </xf>
    <xf numFmtId="1" fontId="0" fillId="4" borderId="0" xfId="0" applyNumberFormat="1" applyFill="1" applyAlignment="1">
      <alignment horizontal="center" vertical="center"/>
    </xf>
    <xf numFmtId="9" fontId="0" fillId="4" borderId="0" xfId="0" applyNumberFormat="1" applyFill="1"/>
    <xf numFmtId="0" fontId="55" fillId="61" borderId="0" xfId="0" applyFont="1" applyFill="1" applyAlignment="1">
      <alignment horizontal="center" vertical="center"/>
    </xf>
    <xf numFmtId="0" fontId="56" fillId="5" borderId="2" xfId="0" applyFont="1" applyFill="1" applyBorder="1" applyAlignment="1">
      <alignment horizontal="center" vertical="center" wrapText="1"/>
    </xf>
    <xf numFmtId="0" fontId="57" fillId="3" borderId="2" xfId="0" applyFont="1" applyFill="1" applyBorder="1" applyAlignment="1">
      <alignment horizontal="center" vertical="center" wrapText="1"/>
    </xf>
    <xf numFmtId="0" fontId="58" fillId="3" borderId="2" xfId="0" applyFont="1" applyFill="1" applyBorder="1" applyAlignment="1">
      <alignment horizontal="center" vertical="center"/>
    </xf>
    <xf numFmtId="0" fontId="59"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2" fontId="8" fillId="2" borderId="2" xfId="0" applyNumberFormat="1" applyFont="1" applyFill="1" applyBorder="1" applyAlignment="1">
      <alignment horizontal="center" vertical="center"/>
    </xf>
    <xf numFmtId="10" fontId="8" fillId="2" borderId="2" xfId="0" applyNumberFormat="1" applyFont="1" applyFill="1" applyBorder="1" applyAlignment="1">
      <alignment horizontal="center" vertical="center"/>
    </xf>
    <xf numFmtId="49" fontId="0" fillId="5" borderId="0" xfId="0" applyNumberFormat="1" applyFill="1"/>
    <xf numFmtId="49" fontId="0" fillId="39" borderId="0" xfId="0" applyNumberFormat="1" applyFill="1"/>
    <xf numFmtId="0" fontId="61" fillId="63" borderId="0" xfId="0" applyFont="1" applyFill="1" applyAlignment="1">
      <alignment horizontal="center" vertical="center"/>
    </xf>
    <xf numFmtId="0" fontId="0" fillId="63" borderId="2" xfId="0" applyFill="1" applyBorder="1" applyAlignment="1">
      <alignment horizontal="center" vertical="center"/>
    </xf>
    <xf numFmtId="0" fontId="61" fillId="0" borderId="0" xfId="0" applyFont="1" applyAlignment="1">
      <alignment horizontal="left" vertical="top"/>
    </xf>
    <xf numFmtId="0" fontId="0" fillId="0" borderId="0" xfId="0" applyAlignment="1">
      <alignment horizontal="left" vertical="top"/>
    </xf>
    <xf numFmtId="0" fontId="0" fillId="0" borderId="11" xfId="0" applyBorder="1" applyAlignment="1">
      <alignment horizontal="left" vertical="center"/>
    </xf>
    <xf numFmtId="0" fontId="0" fillId="39" borderId="0" xfId="0" applyFill="1" applyAlignment="1">
      <alignment horizontal="left"/>
    </xf>
    <xf numFmtId="0" fontId="0" fillId="5" borderId="0" xfId="0" applyFill="1" applyAlignment="1">
      <alignment horizontal="left"/>
    </xf>
    <xf numFmtId="0" fontId="60" fillId="23" borderId="0" xfId="0" applyFont="1" applyFill="1" applyAlignment="1">
      <alignment horizontal="center"/>
    </xf>
    <xf numFmtId="0" fontId="26" fillId="22" borderId="4" xfId="0" applyFont="1" applyFill="1" applyBorder="1" applyAlignment="1">
      <alignment horizontal="center"/>
    </xf>
    <xf numFmtId="0" fontId="26" fillId="22" borderId="5" xfId="0" applyFont="1" applyFill="1" applyBorder="1" applyAlignment="1">
      <alignment horizontal="center"/>
    </xf>
    <xf numFmtId="0" fontId="26" fillId="22" borderId="6" xfId="0" applyFont="1" applyFill="1" applyBorder="1" applyAlignment="1">
      <alignment horizontal="center"/>
    </xf>
    <xf numFmtId="0" fontId="3" fillId="39" borderId="10" xfId="0" applyFont="1" applyFill="1" applyBorder="1" applyAlignment="1">
      <alignment horizontal="center"/>
    </xf>
    <xf numFmtId="0" fontId="3" fillId="39" borderId="0" xfId="0" applyFont="1" applyFill="1" applyAlignment="1">
      <alignment horizontal="center"/>
    </xf>
    <xf numFmtId="0" fontId="3" fillId="39" borderId="11" xfId="0" applyFont="1" applyFill="1" applyBorder="1" applyAlignment="1">
      <alignment horizontal="center"/>
    </xf>
    <xf numFmtId="0" fontId="16" fillId="0" borderId="7"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50" fillId="23" borderId="37" xfId="0" applyFont="1" applyFill="1" applyBorder="1" applyAlignment="1">
      <alignment horizontal="center" vertical="center" wrapText="1"/>
    </xf>
    <xf numFmtId="0" fontId="48" fillId="0" borderId="0" xfId="0" applyFont="1" applyAlignment="1">
      <alignment horizontal="left"/>
    </xf>
    <xf numFmtId="0" fontId="49" fillId="23" borderId="5" xfId="0" applyFont="1" applyFill="1" applyBorder="1" applyAlignment="1">
      <alignment horizontal="center" vertical="center"/>
    </xf>
    <xf numFmtId="0" fontId="48" fillId="0" borderId="0" xfId="0" applyFont="1" applyAlignment="1">
      <alignment horizontal="left" wrapText="1"/>
    </xf>
    <xf numFmtId="0" fontId="48" fillId="0" borderId="8" xfId="0" applyFont="1" applyBorder="1" applyAlignment="1">
      <alignment horizontal="left" wrapText="1"/>
    </xf>
    <xf numFmtId="0" fontId="29" fillId="0" borderId="10" xfId="0" applyFont="1" applyBorder="1" applyAlignment="1" applyProtection="1">
      <alignment horizontal="left" vertical="top"/>
      <protection locked="0"/>
    </xf>
    <xf numFmtId="0" fontId="29" fillId="0" borderId="0" xfId="0" applyFont="1" applyAlignment="1" applyProtection="1">
      <alignment horizontal="left" vertical="top"/>
      <protection locked="0"/>
    </xf>
    <xf numFmtId="0" fontId="29" fillId="0" borderId="11" xfId="0" applyFont="1" applyBorder="1" applyAlignment="1" applyProtection="1">
      <alignment horizontal="left" vertical="top"/>
      <protection locked="0"/>
    </xf>
    <xf numFmtId="0" fontId="53" fillId="6" borderId="0" xfId="0" applyFont="1" applyFill="1" applyAlignment="1">
      <alignment horizontal="center"/>
    </xf>
    <xf numFmtId="0" fontId="41" fillId="61" borderId="0" xfId="0" applyFont="1" applyFill="1" applyAlignment="1">
      <alignment horizontal="center"/>
    </xf>
    <xf numFmtId="164" fontId="24" fillId="0" borderId="10" xfId="0" applyNumberFormat="1" applyFont="1" applyBorder="1" applyAlignment="1">
      <alignment horizontal="center"/>
    </xf>
    <xf numFmtId="164" fontId="18" fillId="0" borderId="0" xfId="0" applyNumberFormat="1" applyFont="1" applyAlignment="1">
      <alignment horizontal="center"/>
    </xf>
    <xf numFmtId="164" fontId="18" fillId="0" borderId="11" xfId="0" applyNumberFormat="1" applyFont="1" applyBorder="1" applyAlignment="1">
      <alignment horizontal="center"/>
    </xf>
    <xf numFmtId="0" fontId="2" fillId="0" borderId="0" xfId="1" applyAlignment="1">
      <alignment horizontal="center"/>
    </xf>
    <xf numFmtId="0" fontId="3" fillId="0" borderId="0" xfId="0" applyFont="1" applyAlignment="1">
      <alignment horizontal="center"/>
    </xf>
    <xf numFmtId="0" fontId="55" fillId="61" borderId="0" xfId="0" applyFont="1" applyFill="1" applyAlignment="1">
      <alignment horizontal="center" vertical="center"/>
    </xf>
    <xf numFmtId="0" fontId="43" fillId="0" borderId="0" xfId="0" applyFont="1" applyAlignment="1" applyProtection="1">
      <alignment horizontal="center" vertical="center"/>
      <protection locked="0"/>
    </xf>
    <xf numFmtId="0" fontId="41" fillId="0" borderId="0" xfId="0" applyFont="1" applyAlignment="1">
      <alignment horizontal="center"/>
    </xf>
    <xf numFmtId="0" fontId="26" fillId="59" borderId="0" xfId="0" applyFont="1" applyFill="1" applyAlignment="1">
      <alignment horizontal="center"/>
    </xf>
    <xf numFmtId="0" fontId="0" fillId="0" borderId="0" xfId="0" applyAlignment="1">
      <alignment horizontal="center"/>
    </xf>
    <xf numFmtId="0" fontId="16" fillId="0" borderId="0" xfId="0" applyFont="1" applyAlignment="1">
      <alignment horizontal="center" vertical="center"/>
    </xf>
    <xf numFmtId="0" fontId="47" fillId="60" borderId="5" xfId="0" applyFont="1" applyFill="1" applyBorder="1" applyAlignment="1">
      <alignment horizontal="center"/>
    </xf>
    <xf numFmtId="0" fontId="44" fillId="59" borderId="0" xfId="0" applyFont="1" applyFill="1" applyAlignment="1">
      <alignment horizontal="center" wrapText="1"/>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14" xfId="0" applyFont="1" applyBorder="1" applyAlignment="1">
      <alignment horizontal="center" vertical="center"/>
    </xf>
    <xf numFmtId="0" fontId="6" fillId="0" borderId="19" xfId="0" applyFont="1" applyBorder="1" applyAlignment="1">
      <alignment horizontal="center" vertical="center"/>
    </xf>
    <xf numFmtId="0" fontId="6" fillId="0" borderId="15" xfId="0" applyFont="1" applyBorder="1" applyAlignment="1">
      <alignment horizontal="center" vertical="center"/>
    </xf>
    <xf numFmtId="0" fontId="6" fillId="0" borderId="40"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7" fillId="46" borderId="4" xfId="0" applyFont="1" applyFill="1" applyBorder="1" applyAlignment="1">
      <alignment horizontal="center" vertical="center" wrapText="1"/>
    </xf>
    <xf numFmtId="0" fontId="7" fillId="46" borderId="6" xfId="0" applyFont="1" applyFill="1" applyBorder="1" applyAlignment="1">
      <alignment horizontal="center" vertical="center" wrapText="1"/>
    </xf>
    <xf numFmtId="0" fontId="22" fillId="31" borderId="10" xfId="0" applyFont="1" applyFill="1" applyBorder="1" applyAlignment="1">
      <alignment horizontal="center"/>
    </xf>
    <xf numFmtId="0" fontId="22" fillId="31" borderId="0" xfId="0" applyFont="1" applyFill="1" applyAlignment="1">
      <alignment horizontal="center"/>
    </xf>
    <xf numFmtId="0" fontId="32" fillId="51" borderId="23" xfId="0" applyFont="1" applyFill="1" applyBorder="1" applyAlignment="1">
      <alignment horizontal="right" vertical="center" wrapText="1"/>
    </xf>
    <xf numFmtId="0" fontId="32" fillId="51" borderId="45" xfId="0" applyFont="1" applyFill="1" applyBorder="1" applyAlignment="1">
      <alignment horizontal="right" vertical="center" wrapText="1"/>
    </xf>
    <xf numFmtId="0" fontId="7" fillId="53" borderId="10" xfId="0" applyFont="1" applyFill="1" applyBorder="1" applyAlignment="1">
      <alignment horizontal="center" vertical="center" wrapText="1"/>
    </xf>
    <xf numFmtId="0" fontId="7" fillId="53" borderId="0" xfId="0" applyFont="1" applyFill="1" applyAlignment="1">
      <alignment horizontal="center" vertical="center" wrapText="1"/>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0" fillId="22" borderId="18" xfId="0" applyFont="1" applyFill="1" applyBorder="1" applyAlignment="1">
      <alignment horizontal="center" vertical="center"/>
    </xf>
    <xf numFmtId="0" fontId="20" fillId="22" borderId="28" xfId="0" applyFont="1" applyFill="1" applyBorder="1" applyAlignment="1">
      <alignment horizontal="center" vertical="center"/>
    </xf>
    <xf numFmtId="0" fontId="20" fillId="22" borderId="29" xfId="0" applyFont="1" applyFill="1" applyBorder="1" applyAlignment="1">
      <alignment horizontal="center" vertical="center"/>
    </xf>
    <xf numFmtId="0" fontId="20" fillId="25" borderId="30" xfId="0" applyFont="1" applyFill="1" applyBorder="1" applyAlignment="1">
      <alignment horizontal="center" vertical="center"/>
    </xf>
    <xf numFmtId="0" fontId="20" fillId="25" borderId="31" xfId="0" applyFont="1" applyFill="1" applyBorder="1" applyAlignment="1">
      <alignment horizontal="center" vertical="center"/>
    </xf>
    <xf numFmtId="0" fontId="0" fillId="13" borderId="32" xfId="0" applyFill="1" applyBorder="1" applyAlignment="1">
      <alignment horizontal="center" vertical="center"/>
    </xf>
    <xf numFmtId="0" fontId="0" fillId="13" borderId="33" xfId="0" applyFill="1" applyBorder="1" applyAlignment="1">
      <alignment horizontal="center" vertical="center"/>
    </xf>
    <xf numFmtId="0" fontId="3" fillId="2" borderId="14"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55" borderId="10" xfId="0" applyFont="1" applyFill="1" applyBorder="1" applyAlignment="1">
      <alignment horizontal="center" vertical="center"/>
    </xf>
    <xf numFmtId="0" fontId="9" fillId="55" borderId="11" xfId="0" applyFont="1" applyFill="1" applyBorder="1" applyAlignment="1">
      <alignment horizontal="center" vertical="center"/>
    </xf>
    <xf numFmtId="0" fontId="20" fillId="54" borderId="36" xfId="0" applyFont="1" applyFill="1" applyBorder="1" applyAlignment="1">
      <alignment horizontal="center" vertical="center"/>
    </xf>
    <xf numFmtId="0" fontId="20" fillId="54" borderId="37" xfId="0" applyFont="1" applyFill="1" applyBorder="1" applyAlignment="1">
      <alignment horizontal="center" vertical="center"/>
    </xf>
    <xf numFmtId="0" fontId="20" fillId="54" borderId="38" xfId="0" applyFont="1" applyFill="1" applyBorder="1" applyAlignment="1">
      <alignment horizontal="center" vertical="center"/>
    </xf>
    <xf numFmtId="0" fontId="9" fillId="55" borderId="43" xfId="0" applyFont="1" applyFill="1" applyBorder="1" applyAlignment="1">
      <alignment horizontal="center" vertical="center"/>
    </xf>
    <xf numFmtId="0" fontId="1" fillId="19" borderId="4" xfId="0" applyFont="1" applyFill="1" applyBorder="1" applyAlignment="1">
      <alignment horizontal="center" vertical="center" wrapText="1"/>
    </xf>
    <xf numFmtId="0" fontId="4" fillId="19" borderId="6" xfId="0" applyFont="1" applyFill="1" applyBorder="1" applyAlignment="1">
      <alignment horizontal="center" vertical="center" wrapText="1"/>
    </xf>
    <xf numFmtId="0" fontId="20" fillId="18" borderId="1" xfId="0" applyFont="1" applyFill="1" applyBorder="1" applyAlignment="1">
      <alignment horizontal="center" vertical="center" wrapText="1"/>
    </xf>
    <xf numFmtId="0" fontId="20" fillId="18" borderId="3" xfId="0" applyFont="1" applyFill="1" applyBorder="1" applyAlignment="1">
      <alignment horizontal="center" vertical="center" wrapText="1"/>
    </xf>
    <xf numFmtId="0" fontId="7" fillId="50" borderId="10" xfId="0" applyFont="1" applyFill="1" applyBorder="1" applyAlignment="1">
      <alignment horizontal="center" vertical="center" wrapText="1"/>
    </xf>
    <xf numFmtId="0" fontId="7" fillId="50" borderId="0" xfId="0" applyFont="1" applyFill="1" applyAlignment="1">
      <alignment horizontal="center" vertical="center" wrapText="1"/>
    </xf>
    <xf numFmtId="0" fontId="7" fillId="50" borderId="11" xfId="0" applyFont="1" applyFill="1" applyBorder="1" applyAlignment="1">
      <alignment horizontal="center" vertical="center" wrapText="1"/>
    </xf>
    <xf numFmtId="0" fontId="9" fillId="55" borderId="0" xfId="0" applyFont="1" applyFill="1" applyAlignment="1">
      <alignment horizontal="center" vertical="center"/>
    </xf>
    <xf numFmtId="0" fontId="31" fillId="53" borderId="10" xfId="0" applyFont="1" applyFill="1" applyBorder="1" applyAlignment="1">
      <alignment horizontal="center" vertical="center" wrapText="1"/>
    </xf>
    <xf numFmtId="0" fontId="31" fillId="53" borderId="0" xfId="0" applyFont="1" applyFill="1" applyAlignment="1">
      <alignment horizontal="center" vertical="center" wrapText="1"/>
    </xf>
    <xf numFmtId="0" fontId="32" fillId="54" borderId="37" xfId="0" applyFont="1" applyFill="1" applyBorder="1" applyAlignment="1">
      <alignment horizontal="center" vertical="center"/>
    </xf>
  </cellXfs>
  <cellStyles count="2">
    <cellStyle name="Explanatory Text" xfId="1" builtinId="53"/>
    <cellStyle name="Normal" xfId="0" builtinId="0"/>
  </cellStyles>
  <dxfs count="136">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theme="7"/>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8CEB8C"/>
        </patternFill>
      </fill>
    </dxf>
    <dxf>
      <fill>
        <patternFill>
          <bgColor rgb="FF8CEB8C"/>
        </patternFill>
      </fill>
    </dxf>
    <dxf>
      <font>
        <color theme="0" tint="-0.499984740745262"/>
      </font>
    </dxf>
    <dxf>
      <fill>
        <patternFill>
          <bgColor rgb="FFFF4B32"/>
        </patternFill>
      </fill>
    </dxf>
    <dxf>
      <fill>
        <patternFill>
          <bgColor rgb="FFFF964B"/>
        </patternFill>
      </fill>
    </dxf>
    <dxf>
      <fill>
        <patternFill>
          <bgColor rgb="FFFF4B32"/>
        </patternFill>
      </fill>
    </dxf>
    <dxf>
      <fill>
        <patternFill>
          <bgColor rgb="FFFF964B"/>
        </patternFill>
      </fill>
    </dxf>
    <dxf>
      <font>
        <color auto="1"/>
      </font>
      <fill>
        <patternFill>
          <bgColor rgb="FF92D050"/>
        </patternFill>
      </fill>
    </dxf>
    <dxf>
      <fill>
        <patternFill>
          <bgColor rgb="FFFF4B32"/>
        </patternFill>
      </fill>
    </dxf>
    <dxf>
      <font>
        <color auto="1"/>
      </font>
      <fill>
        <patternFill>
          <bgColor rgb="FF00B050"/>
        </patternFill>
      </fill>
    </dxf>
    <dxf>
      <fill>
        <patternFill>
          <bgColor rgb="FFFF4B32"/>
        </patternFill>
      </fill>
    </dxf>
    <dxf>
      <fill>
        <patternFill>
          <bgColor rgb="FF92D050"/>
        </patternFill>
      </fill>
    </dxf>
    <dxf>
      <font>
        <color theme="0" tint="-0.24994659260841701"/>
      </font>
    </dxf>
    <dxf>
      <fill>
        <patternFill>
          <bgColor rgb="FF00B050"/>
        </patternFill>
      </fill>
    </dxf>
    <dxf>
      <fill>
        <patternFill>
          <bgColor rgb="FFFF9933"/>
        </patternFill>
      </fill>
    </dxf>
    <dxf>
      <fill>
        <patternFill>
          <bgColor rgb="FFFF0000"/>
        </patternFill>
      </fill>
    </dxf>
    <dxf>
      <fill>
        <patternFill>
          <bgColor rgb="FFFF0000"/>
        </patternFill>
      </fill>
    </dxf>
    <dxf>
      <fill>
        <patternFill>
          <bgColor rgb="FF00B050"/>
        </patternFill>
      </fill>
    </dxf>
    <dxf>
      <fill>
        <patternFill>
          <bgColor rgb="FFFF9933"/>
        </patternFill>
      </fill>
    </dxf>
    <dxf>
      <fill>
        <patternFill>
          <bgColor rgb="FFFF0000"/>
        </patternFill>
      </fill>
    </dxf>
    <dxf>
      <fill>
        <patternFill>
          <bgColor rgb="FF00B050"/>
        </patternFill>
      </fill>
    </dxf>
    <dxf>
      <fill>
        <patternFill>
          <bgColor rgb="FFFF9933"/>
        </patternFill>
      </fill>
    </dxf>
    <dxf>
      <fill>
        <patternFill>
          <bgColor rgb="FFFF9933"/>
        </patternFill>
      </fill>
    </dxf>
    <dxf>
      <fill>
        <patternFill>
          <bgColor rgb="FFFF0000"/>
        </patternFill>
      </fill>
    </dxf>
    <dxf>
      <fill>
        <patternFill>
          <bgColor rgb="FF00B050"/>
        </patternFill>
      </fill>
    </dxf>
    <dxf>
      <fill>
        <patternFill>
          <bgColor rgb="FFFF9933"/>
        </patternFill>
      </fill>
    </dxf>
    <dxf>
      <fill>
        <patternFill>
          <bgColor rgb="FF00B050"/>
        </patternFill>
      </fill>
    </dxf>
    <dxf>
      <fill>
        <patternFill>
          <bgColor rgb="FFFF0000"/>
        </patternFill>
      </fill>
    </dxf>
    <dxf>
      <fill>
        <patternFill>
          <bgColor rgb="FFFF0000"/>
        </patternFill>
      </fill>
    </dxf>
    <dxf>
      <fill>
        <patternFill>
          <bgColor rgb="FFFF9933"/>
        </patternFill>
      </fill>
    </dxf>
    <dxf>
      <fill>
        <patternFill>
          <bgColor rgb="FF00B050"/>
        </patternFill>
      </fill>
    </dxf>
    <dxf>
      <fill>
        <patternFill>
          <bgColor rgb="FFFF0000"/>
        </patternFill>
      </fill>
    </dxf>
    <dxf>
      <fill>
        <patternFill>
          <bgColor rgb="FF00B050"/>
        </patternFill>
      </fill>
    </dxf>
    <dxf>
      <fill>
        <patternFill>
          <bgColor rgb="FFFF9933"/>
        </patternFill>
      </fill>
    </dxf>
    <dxf>
      <fill>
        <patternFill>
          <bgColor rgb="FFFF0000"/>
        </patternFill>
      </fill>
    </dxf>
    <dxf>
      <fill>
        <patternFill>
          <bgColor rgb="FF00B050"/>
        </patternFill>
      </fill>
    </dxf>
    <dxf>
      <fill>
        <patternFill>
          <bgColor rgb="FFFF9933"/>
        </patternFill>
      </fill>
    </dxf>
    <dxf>
      <fill>
        <patternFill>
          <bgColor rgb="FFFF0000"/>
        </patternFill>
      </fill>
    </dxf>
    <dxf>
      <fill>
        <patternFill>
          <bgColor rgb="FF00B050"/>
        </patternFill>
      </fill>
    </dxf>
    <dxf>
      <fill>
        <patternFill>
          <bgColor rgb="FFFF9933"/>
        </patternFill>
      </fill>
    </dxf>
    <dxf>
      <fill>
        <patternFill>
          <bgColor rgb="FFFF9933"/>
        </patternFill>
      </fill>
    </dxf>
    <dxf>
      <fill>
        <patternFill>
          <bgColor rgb="FF00B050"/>
        </patternFill>
      </fill>
    </dxf>
    <dxf>
      <fill>
        <patternFill>
          <bgColor rgb="FFFF0000"/>
        </patternFill>
      </fill>
    </dxf>
    <dxf>
      <fill>
        <patternFill>
          <bgColor rgb="FF00B050"/>
        </patternFill>
      </fill>
    </dxf>
    <dxf>
      <fill>
        <patternFill>
          <bgColor rgb="FFFF9933"/>
        </patternFill>
      </fill>
    </dxf>
    <dxf>
      <fill>
        <patternFill>
          <bgColor rgb="FFFF0000"/>
        </patternFill>
      </fill>
    </dxf>
    <dxf>
      <fill>
        <patternFill>
          <bgColor rgb="FFFF9933"/>
        </patternFill>
      </fill>
    </dxf>
    <dxf>
      <fill>
        <patternFill>
          <bgColor rgb="FFFF0000"/>
        </patternFill>
      </fill>
    </dxf>
    <dxf>
      <fill>
        <patternFill>
          <bgColor rgb="FF00B050"/>
        </patternFill>
      </fill>
    </dxf>
    <dxf>
      <font>
        <color theme="0" tint="-0.24994659260841701"/>
      </font>
    </dxf>
    <dxf>
      <fill>
        <patternFill>
          <bgColor rgb="FF92D050"/>
        </patternFill>
      </fill>
    </dxf>
    <dxf>
      <font>
        <color theme="0" tint="-0.24994659260841701"/>
      </font>
    </dxf>
    <dxf>
      <font>
        <color theme="0" tint="-0.24994659260841701"/>
      </font>
    </dxf>
    <dxf>
      <fill>
        <patternFill>
          <bgColor rgb="FF92D050"/>
        </patternFill>
      </fill>
    </dxf>
    <dxf>
      <fill>
        <patternFill>
          <bgColor rgb="FFFF964B"/>
        </patternFill>
      </fill>
    </dxf>
    <dxf>
      <fill>
        <patternFill>
          <bgColor rgb="FFFF0000"/>
        </patternFill>
      </fill>
    </dxf>
  </dxfs>
  <tableStyles count="0" defaultTableStyle="TableStyleMedium2" defaultPivotStyle="PivotStyleLight16"/>
  <colors>
    <mruColors>
      <color rgb="FFEADCF4"/>
      <color rgb="FF264378"/>
      <color rgb="FF305496"/>
      <color rgb="FFB4C6E7"/>
      <color rgb="FF89E0FF"/>
      <color rgb="FF71DAFF"/>
      <color rgb="FF33CCFF"/>
      <color rgb="FFC1E0FF"/>
      <color rgb="FF0D01FF"/>
      <color rgb="FF4600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Radio" firstButton="1" fmlaLink="$Z$35"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Z$38"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firstButton="1" fmlaLink="$Z$39"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Z$36"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Z$37"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35</xdr:row>
          <xdr:rowOff>0</xdr:rowOff>
        </xdr:from>
        <xdr:to>
          <xdr:col>9</xdr:col>
          <xdr:colOff>447675</xdr:colOff>
          <xdr:row>36</xdr:row>
          <xdr:rowOff>0</xdr:rowOff>
        </xdr:to>
        <xdr:grpSp>
          <xdr:nvGrpSpPr>
            <xdr:cNvPr id="5" name="Group 4">
              <a:extLst>
                <a:ext uri="{FF2B5EF4-FFF2-40B4-BE49-F238E27FC236}">
                  <a16:creationId xmlns:a16="http://schemas.microsoft.com/office/drawing/2014/main" id="{00000000-0008-0000-0300-000005000000}"/>
                </a:ext>
              </a:extLst>
            </xdr:cNvPr>
            <xdr:cNvGrpSpPr/>
          </xdr:nvGrpSpPr>
          <xdr:grpSpPr>
            <a:xfrm>
              <a:off x="361950" y="6772275"/>
              <a:ext cx="5133975" cy="190500"/>
              <a:chOff x="361950" y="6753225"/>
              <a:chExt cx="5133975" cy="190500"/>
            </a:xfrm>
          </xdr:grpSpPr>
          <xdr:sp macro="" textlink="">
            <xdr:nvSpPr>
              <xdr:cNvPr id="2049" name="Option Button 1" descr="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361950" y="6753225"/>
                <a:ext cx="257175" cy="1905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 name="Option Button 28" descr="1"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1581150" y="6753225"/>
                <a:ext cx="257175" cy="1905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7" name="Option Button 29" descr="1"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2800350" y="6753225"/>
                <a:ext cx="257175" cy="1905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8" name="Option Button 30" descr="1"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4019550" y="6753225"/>
                <a:ext cx="257175" cy="1905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9" name="Option Button 31" descr="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5238750" y="6753225"/>
                <a:ext cx="257175" cy="1905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65</xdr:row>
          <xdr:rowOff>0</xdr:rowOff>
        </xdr:from>
        <xdr:to>
          <xdr:col>1</xdr:col>
          <xdr:colOff>476250</xdr:colOff>
          <xdr:row>65</xdr:row>
          <xdr:rowOff>171450</xdr:rowOff>
        </xdr:to>
        <xdr:sp macro="" textlink="">
          <xdr:nvSpPr>
            <xdr:cNvPr id="2115" name="Option Button 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65</xdr:row>
          <xdr:rowOff>0</xdr:rowOff>
        </xdr:from>
        <xdr:to>
          <xdr:col>3</xdr:col>
          <xdr:colOff>476250</xdr:colOff>
          <xdr:row>65</xdr:row>
          <xdr:rowOff>171450</xdr:rowOff>
        </xdr:to>
        <xdr:sp macro="" textlink="">
          <xdr:nvSpPr>
            <xdr:cNvPr id="2121" name="Option Button 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65</xdr:row>
          <xdr:rowOff>0</xdr:rowOff>
        </xdr:from>
        <xdr:to>
          <xdr:col>5</xdr:col>
          <xdr:colOff>476250</xdr:colOff>
          <xdr:row>65</xdr:row>
          <xdr:rowOff>171450</xdr:rowOff>
        </xdr:to>
        <xdr:sp macro="" textlink="">
          <xdr:nvSpPr>
            <xdr:cNvPr id="2122" name="Option Button 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65</xdr:row>
          <xdr:rowOff>0</xdr:rowOff>
        </xdr:from>
        <xdr:to>
          <xdr:col>7</xdr:col>
          <xdr:colOff>476250</xdr:colOff>
          <xdr:row>65</xdr:row>
          <xdr:rowOff>171450</xdr:rowOff>
        </xdr:to>
        <xdr:sp macro="" textlink="">
          <xdr:nvSpPr>
            <xdr:cNvPr id="2123" name="Option Button 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65</xdr:row>
          <xdr:rowOff>0</xdr:rowOff>
        </xdr:from>
        <xdr:to>
          <xdr:col>9</xdr:col>
          <xdr:colOff>476250</xdr:colOff>
          <xdr:row>65</xdr:row>
          <xdr:rowOff>171450</xdr:rowOff>
        </xdr:to>
        <xdr:sp macro="" textlink="">
          <xdr:nvSpPr>
            <xdr:cNvPr id="2124" name="Option Button 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64</xdr:row>
          <xdr:rowOff>161925</xdr:rowOff>
        </xdr:from>
        <xdr:to>
          <xdr:col>9</xdr:col>
          <xdr:colOff>561975</xdr:colOff>
          <xdr:row>65</xdr:row>
          <xdr:rowOff>171450</xdr:rowOff>
        </xdr:to>
        <xdr:sp macro="" textlink="">
          <xdr:nvSpPr>
            <xdr:cNvPr id="2130" name="Group Box 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Segoe UI"/>
                  <a:cs typeface="Segoe UI"/>
                </a:rPr>
                <a:t>Group Box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80</xdr:row>
          <xdr:rowOff>0</xdr:rowOff>
        </xdr:from>
        <xdr:to>
          <xdr:col>1</xdr:col>
          <xdr:colOff>476250</xdr:colOff>
          <xdr:row>80</xdr:row>
          <xdr:rowOff>171450</xdr:rowOff>
        </xdr:to>
        <xdr:sp macro="" textlink="">
          <xdr:nvSpPr>
            <xdr:cNvPr id="2131" name="Option Button 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80</xdr:row>
          <xdr:rowOff>0</xdr:rowOff>
        </xdr:from>
        <xdr:to>
          <xdr:col>3</xdr:col>
          <xdr:colOff>476250</xdr:colOff>
          <xdr:row>80</xdr:row>
          <xdr:rowOff>171450</xdr:rowOff>
        </xdr:to>
        <xdr:sp macro="" textlink="">
          <xdr:nvSpPr>
            <xdr:cNvPr id="2132" name="Option Button 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80</xdr:row>
          <xdr:rowOff>0</xdr:rowOff>
        </xdr:from>
        <xdr:to>
          <xdr:col>5</xdr:col>
          <xdr:colOff>476250</xdr:colOff>
          <xdr:row>80</xdr:row>
          <xdr:rowOff>171450</xdr:rowOff>
        </xdr:to>
        <xdr:sp macro="" textlink="">
          <xdr:nvSpPr>
            <xdr:cNvPr id="2133" name="Option Button 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80</xdr:row>
          <xdr:rowOff>0</xdr:rowOff>
        </xdr:from>
        <xdr:to>
          <xdr:col>7</xdr:col>
          <xdr:colOff>476250</xdr:colOff>
          <xdr:row>80</xdr:row>
          <xdr:rowOff>171450</xdr:rowOff>
        </xdr:to>
        <xdr:sp macro="" textlink="">
          <xdr:nvSpPr>
            <xdr:cNvPr id="2134" name="Option Button 86" hidden="1">
              <a:extLst>
                <a:ext uri="{63B3BB69-23CF-44E3-9099-C40C66FF867C}">
                  <a14:compatExt spid="_x0000_s2134"/>
                </a:ext>
                <a:ext uri="{FF2B5EF4-FFF2-40B4-BE49-F238E27FC236}">
                  <a16:creationId xmlns:a16="http://schemas.microsoft.com/office/drawing/2014/main" id="{00000000-0008-0000-03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80</xdr:row>
          <xdr:rowOff>0</xdr:rowOff>
        </xdr:from>
        <xdr:to>
          <xdr:col>9</xdr:col>
          <xdr:colOff>476250</xdr:colOff>
          <xdr:row>80</xdr:row>
          <xdr:rowOff>171450</xdr:rowOff>
        </xdr:to>
        <xdr:sp macro="" textlink="">
          <xdr:nvSpPr>
            <xdr:cNvPr id="2135" name="Option Button 87" hidden="1">
              <a:extLst>
                <a:ext uri="{63B3BB69-23CF-44E3-9099-C40C66FF867C}">
                  <a14:compatExt spid="_x0000_s2135"/>
                </a:ext>
                <a:ext uri="{FF2B5EF4-FFF2-40B4-BE49-F238E27FC236}">
                  <a16:creationId xmlns:a16="http://schemas.microsoft.com/office/drawing/2014/main" id="{00000000-0008-0000-03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79</xdr:row>
          <xdr:rowOff>171450</xdr:rowOff>
        </xdr:from>
        <xdr:to>
          <xdr:col>9</xdr:col>
          <xdr:colOff>571500</xdr:colOff>
          <xdr:row>81</xdr:row>
          <xdr:rowOff>0</xdr:rowOff>
        </xdr:to>
        <xdr:sp macro="" textlink="">
          <xdr:nvSpPr>
            <xdr:cNvPr id="2141" name="Group Box 93" hidden="1">
              <a:extLst>
                <a:ext uri="{63B3BB69-23CF-44E3-9099-C40C66FF867C}">
                  <a14:compatExt spid="_x0000_s2141"/>
                </a:ext>
                <a:ext uri="{FF2B5EF4-FFF2-40B4-BE49-F238E27FC236}">
                  <a16:creationId xmlns:a16="http://schemas.microsoft.com/office/drawing/2014/main" id="{00000000-0008-0000-0300-00005D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Segoe UI"/>
                  <a:cs typeface="Segoe UI"/>
                </a:rPr>
                <a:t>Group Box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95</xdr:row>
          <xdr:rowOff>0</xdr:rowOff>
        </xdr:from>
        <xdr:to>
          <xdr:col>1</xdr:col>
          <xdr:colOff>476250</xdr:colOff>
          <xdr:row>95</xdr:row>
          <xdr:rowOff>171450</xdr:rowOff>
        </xdr:to>
        <xdr:sp macro="" textlink="">
          <xdr:nvSpPr>
            <xdr:cNvPr id="2142" name="Option Button 94" hidden="1">
              <a:extLst>
                <a:ext uri="{63B3BB69-23CF-44E3-9099-C40C66FF867C}">
                  <a14:compatExt spid="_x0000_s2142"/>
                </a:ext>
                <a:ext uri="{FF2B5EF4-FFF2-40B4-BE49-F238E27FC236}">
                  <a16:creationId xmlns:a16="http://schemas.microsoft.com/office/drawing/2014/main" id="{00000000-0008-0000-03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95</xdr:row>
          <xdr:rowOff>0</xdr:rowOff>
        </xdr:from>
        <xdr:to>
          <xdr:col>3</xdr:col>
          <xdr:colOff>476250</xdr:colOff>
          <xdr:row>95</xdr:row>
          <xdr:rowOff>171450</xdr:rowOff>
        </xdr:to>
        <xdr:sp macro="" textlink="">
          <xdr:nvSpPr>
            <xdr:cNvPr id="2143" name="Option Button 95" hidden="1">
              <a:extLst>
                <a:ext uri="{63B3BB69-23CF-44E3-9099-C40C66FF867C}">
                  <a14:compatExt spid="_x0000_s2143"/>
                </a:ext>
                <a:ext uri="{FF2B5EF4-FFF2-40B4-BE49-F238E27FC236}">
                  <a16:creationId xmlns:a16="http://schemas.microsoft.com/office/drawing/2014/main" id="{00000000-0008-0000-03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95</xdr:row>
          <xdr:rowOff>0</xdr:rowOff>
        </xdr:from>
        <xdr:to>
          <xdr:col>5</xdr:col>
          <xdr:colOff>476250</xdr:colOff>
          <xdr:row>95</xdr:row>
          <xdr:rowOff>171450</xdr:rowOff>
        </xdr:to>
        <xdr:sp macro="" textlink="">
          <xdr:nvSpPr>
            <xdr:cNvPr id="2144" name="Option Button 96" hidden="1">
              <a:extLst>
                <a:ext uri="{63B3BB69-23CF-44E3-9099-C40C66FF867C}">
                  <a14:compatExt spid="_x0000_s2144"/>
                </a:ext>
                <a:ext uri="{FF2B5EF4-FFF2-40B4-BE49-F238E27FC236}">
                  <a16:creationId xmlns:a16="http://schemas.microsoft.com/office/drawing/2014/main" id="{00000000-0008-0000-03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95</xdr:row>
          <xdr:rowOff>0</xdr:rowOff>
        </xdr:from>
        <xdr:to>
          <xdr:col>7</xdr:col>
          <xdr:colOff>476250</xdr:colOff>
          <xdr:row>95</xdr:row>
          <xdr:rowOff>171450</xdr:rowOff>
        </xdr:to>
        <xdr:sp macro="" textlink="">
          <xdr:nvSpPr>
            <xdr:cNvPr id="2145" name="Option Button 97" hidden="1">
              <a:extLst>
                <a:ext uri="{63B3BB69-23CF-44E3-9099-C40C66FF867C}">
                  <a14:compatExt spid="_x0000_s2145"/>
                </a:ext>
                <a:ext uri="{FF2B5EF4-FFF2-40B4-BE49-F238E27FC236}">
                  <a16:creationId xmlns:a16="http://schemas.microsoft.com/office/drawing/2014/main" id="{00000000-0008-0000-03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95</xdr:row>
          <xdr:rowOff>0</xdr:rowOff>
        </xdr:from>
        <xdr:to>
          <xdr:col>9</xdr:col>
          <xdr:colOff>476250</xdr:colOff>
          <xdr:row>95</xdr:row>
          <xdr:rowOff>171450</xdr:rowOff>
        </xdr:to>
        <xdr:sp macro="" textlink="">
          <xdr:nvSpPr>
            <xdr:cNvPr id="2146" name="Option Button 98" hidden="1">
              <a:extLst>
                <a:ext uri="{63B3BB69-23CF-44E3-9099-C40C66FF867C}">
                  <a14:compatExt spid="_x0000_s2146"/>
                </a:ext>
                <a:ext uri="{FF2B5EF4-FFF2-40B4-BE49-F238E27FC236}">
                  <a16:creationId xmlns:a16="http://schemas.microsoft.com/office/drawing/2014/main" id="{00000000-0008-0000-03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94</xdr:row>
          <xdr:rowOff>161925</xdr:rowOff>
        </xdr:from>
        <xdr:to>
          <xdr:col>9</xdr:col>
          <xdr:colOff>561975</xdr:colOff>
          <xdr:row>96</xdr:row>
          <xdr:rowOff>0</xdr:rowOff>
        </xdr:to>
        <xdr:sp macro="" textlink="">
          <xdr:nvSpPr>
            <xdr:cNvPr id="2152" name="Group Box 104" hidden="1">
              <a:extLst>
                <a:ext uri="{63B3BB69-23CF-44E3-9099-C40C66FF867C}">
                  <a14:compatExt spid="_x0000_s2152"/>
                </a:ext>
                <a:ext uri="{FF2B5EF4-FFF2-40B4-BE49-F238E27FC236}">
                  <a16:creationId xmlns:a16="http://schemas.microsoft.com/office/drawing/2014/main" id="{00000000-0008-0000-0300-00006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Segoe UI"/>
                  <a:cs typeface="Segoe UI"/>
                </a:rPr>
                <a:t>Group Box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161925</xdr:rowOff>
        </xdr:from>
        <xdr:to>
          <xdr:col>9</xdr:col>
          <xdr:colOff>542925</xdr:colOff>
          <xdr:row>36</xdr:row>
          <xdr:rowOff>28575</xdr:rowOff>
        </xdr:to>
        <xdr:sp macro="" textlink="">
          <xdr:nvSpPr>
            <xdr:cNvPr id="2153" name="Group Box 105" hidden="1">
              <a:extLst>
                <a:ext uri="{63B3BB69-23CF-44E3-9099-C40C66FF867C}">
                  <a14:compatExt spid="_x0000_s2153"/>
                </a:ext>
                <a:ext uri="{FF2B5EF4-FFF2-40B4-BE49-F238E27FC236}">
                  <a16:creationId xmlns:a16="http://schemas.microsoft.com/office/drawing/2014/main" id="{00000000-0008-0000-0300-000069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Segoe UI"/>
                  <a:cs typeface="Segoe UI"/>
                </a:rPr>
                <a:t>Group Box 105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49</xdr:row>
          <xdr:rowOff>180975</xdr:rowOff>
        </xdr:from>
        <xdr:to>
          <xdr:col>1</xdr:col>
          <xdr:colOff>485775</xdr:colOff>
          <xdr:row>51</xdr:row>
          <xdr:rowOff>19050</xdr:rowOff>
        </xdr:to>
        <xdr:sp macro="" textlink="">
          <xdr:nvSpPr>
            <xdr:cNvPr id="2154" name="Option Button 106" hidden="1">
              <a:extLst>
                <a:ext uri="{63B3BB69-23CF-44E3-9099-C40C66FF867C}">
                  <a14:compatExt spid="_x0000_s2154"/>
                </a:ext>
                <a:ext uri="{FF2B5EF4-FFF2-40B4-BE49-F238E27FC236}">
                  <a16:creationId xmlns:a16="http://schemas.microsoft.com/office/drawing/2014/main" id="{00000000-0008-0000-03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49</xdr:row>
          <xdr:rowOff>161925</xdr:rowOff>
        </xdr:from>
        <xdr:to>
          <xdr:col>3</xdr:col>
          <xdr:colOff>485775</xdr:colOff>
          <xdr:row>51</xdr:row>
          <xdr:rowOff>0</xdr:rowOff>
        </xdr:to>
        <xdr:sp macro="" textlink="">
          <xdr:nvSpPr>
            <xdr:cNvPr id="2156" name="Option Button 108" hidden="1">
              <a:extLst>
                <a:ext uri="{63B3BB69-23CF-44E3-9099-C40C66FF867C}">
                  <a14:compatExt spid="_x0000_s2156"/>
                </a:ext>
                <a:ext uri="{FF2B5EF4-FFF2-40B4-BE49-F238E27FC236}">
                  <a16:creationId xmlns:a16="http://schemas.microsoft.com/office/drawing/2014/main" id="{00000000-0008-0000-03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49</xdr:row>
          <xdr:rowOff>171450</xdr:rowOff>
        </xdr:from>
        <xdr:to>
          <xdr:col>5</xdr:col>
          <xdr:colOff>504825</xdr:colOff>
          <xdr:row>51</xdr:row>
          <xdr:rowOff>9525</xdr:rowOff>
        </xdr:to>
        <xdr:sp macro="" textlink="">
          <xdr:nvSpPr>
            <xdr:cNvPr id="2157" name="Option Button 109" hidden="1">
              <a:extLst>
                <a:ext uri="{63B3BB69-23CF-44E3-9099-C40C66FF867C}">
                  <a14:compatExt spid="_x0000_s2157"/>
                </a:ext>
                <a:ext uri="{FF2B5EF4-FFF2-40B4-BE49-F238E27FC236}">
                  <a16:creationId xmlns:a16="http://schemas.microsoft.com/office/drawing/2014/main" id="{00000000-0008-0000-03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49</xdr:row>
          <xdr:rowOff>180975</xdr:rowOff>
        </xdr:from>
        <xdr:to>
          <xdr:col>7</xdr:col>
          <xdr:colOff>504825</xdr:colOff>
          <xdr:row>51</xdr:row>
          <xdr:rowOff>19050</xdr:rowOff>
        </xdr:to>
        <xdr:sp macro="" textlink="">
          <xdr:nvSpPr>
            <xdr:cNvPr id="2158" name="Option Button 110" hidden="1">
              <a:extLst>
                <a:ext uri="{63B3BB69-23CF-44E3-9099-C40C66FF867C}">
                  <a14:compatExt spid="_x0000_s2158"/>
                </a:ext>
                <a:ext uri="{FF2B5EF4-FFF2-40B4-BE49-F238E27FC236}">
                  <a16:creationId xmlns:a16="http://schemas.microsoft.com/office/drawing/2014/main" id="{00000000-0008-0000-03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161925</xdr:rowOff>
        </xdr:from>
        <xdr:to>
          <xdr:col>10</xdr:col>
          <xdr:colOff>228600</xdr:colOff>
          <xdr:row>51</xdr:row>
          <xdr:rowOff>38100</xdr:rowOff>
        </xdr:to>
        <xdr:sp macro="" textlink="">
          <xdr:nvSpPr>
            <xdr:cNvPr id="2159" name="Group Box 111" hidden="1">
              <a:extLst>
                <a:ext uri="{63B3BB69-23CF-44E3-9099-C40C66FF867C}">
                  <a14:compatExt spid="_x0000_s2159"/>
                </a:ext>
                <a:ext uri="{FF2B5EF4-FFF2-40B4-BE49-F238E27FC236}">
                  <a16:creationId xmlns:a16="http://schemas.microsoft.com/office/drawing/2014/main" id="{00000000-0008-0000-0300-00006F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Segoe UI"/>
                  <a:cs typeface="Segoe UI"/>
                </a:rPr>
                <a:t>Group Box 111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49</xdr:row>
          <xdr:rowOff>171450</xdr:rowOff>
        </xdr:from>
        <xdr:to>
          <xdr:col>9</xdr:col>
          <xdr:colOff>514350</xdr:colOff>
          <xdr:row>51</xdr:row>
          <xdr:rowOff>9525</xdr:rowOff>
        </xdr:to>
        <xdr:sp macro="" textlink="">
          <xdr:nvSpPr>
            <xdr:cNvPr id="2161" name="Option Button 113" hidden="1">
              <a:extLst>
                <a:ext uri="{63B3BB69-23CF-44E3-9099-C40C66FF867C}">
                  <a14:compatExt spid="_x0000_s2161"/>
                </a:ext>
                <a:ext uri="{FF2B5EF4-FFF2-40B4-BE49-F238E27FC236}">
                  <a16:creationId xmlns:a16="http://schemas.microsoft.com/office/drawing/2014/main" id="{00000000-0008-0000-03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9525</xdr:colOff>
      <xdr:row>36</xdr:row>
      <xdr:rowOff>28575</xdr:rowOff>
    </xdr:from>
    <xdr:to>
      <xdr:col>9</xdr:col>
      <xdr:colOff>532725</xdr:colOff>
      <xdr:row>45</xdr:row>
      <xdr:rowOff>114075</xdr:rowOff>
    </xdr:to>
    <xdr:grpSp>
      <xdr:nvGrpSpPr>
        <xdr:cNvPr id="11" name="Group 10">
          <a:extLst>
            <a:ext uri="{FF2B5EF4-FFF2-40B4-BE49-F238E27FC236}">
              <a16:creationId xmlns:a16="http://schemas.microsoft.com/office/drawing/2014/main" id="{00000000-0008-0000-0300-00000B000000}"/>
            </a:ext>
          </a:extLst>
        </xdr:cNvPr>
        <xdr:cNvGrpSpPr/>
      </xdr:nvGrpSpPr>
      <xdr:grpSpPr>
        <a:xfrm>
          <a:off x="180975" y="6991350"/>
          <a:ext cx="5400000" cy="1800000"/>
          <a:chOff x="1767497" y="2529000"/>
          <a:chExt cx="5400000" cy="1800000"/>
        </a:xfrm>
      </xdr:grpSpPr>
      <xdr:pic>
        <xdr:nvPicPr>
          <xdr:cNvPr id="12" name="Picture 11">
            <a:extLst>
              <a:ext uri="{FF2B5EF4-FFF2-40B4-BE49-F238E27FC236}">
                <a16:creationId xmlns:a16="http://schemas.microsoft.com/office/drawing/2014/main" id="{00000000-0008-0000-03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497" y="2529000"/>
            <a:ext cx="5400000" cy="1800000"/>
          </a:xfrm>
          <a:prstGeom prst="rect">
            <a:avLst/>
          </a:prstGeom>
        </xdr:spPr>
      </xdr:pic>
      <xdr:sp macro="" textlink="">
        <xdr:nvSpPr>
          <xdr:cNvPr id="13" name="TextBox 2">
            <a:extLst>
              <a:ext uri="{FF2B5EF4-FFF2-40B4-BE49-F238E27FC236}">
                <a16:creationId xmlns:a16="http://schemas.microsoft.com/office/drawing/2014/main" id="{00000000-0008-0000-0300-00000D000000}"/>
              </a:ext>
            </a:extLst>
          </xdr:cNvPr>
          <xdr:cNvSpPr txBox="1"/>
        </xdr:nvSpPr>
        <xdr:spPr>
          <a:xfrm>
            <a:off x="3796959" y="2529000"/>
            <a:ext cx="3370538" cy="37414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1: Signal is low/noise is high</a:t>
            </a:r>
          </a:p>
        </xdr:txBody>
      </xdr:sp>
    </xdr:grpSp>
    <xdr:clientData/>
  </xdr:twoCellAnchor>
  <xdr:twoCellAnchor>
    <xdr:from>
      <xdr:col>10</xdr:col>
      <xdr:colOff>0</xdr:colOff>
      <xdr:row>36</xdr:row>
      <xdr:rowOff>28575</xdr:rowOff>
    </xdr:from>
    <xdr:to>
      <xdr:col>18</xdr:col>
      <xdr:colOff>523200</xdr:colOff>
      <xdr:row>45</xdr:row>
      <xdr:rowOff>114075</xdr:rowOff>
    </xdr:to>
    <xdr:grpSp>
      <xdr:nvGrpSpPr>
        <xdr:cNvPr id="15" name="Group 14">
          <a:extLst>
            <a:ext uri="{FF2B5EF4-FFF2-40B4-BE49-F238E27FC236}">
              <a16:creationId xmlns:a16="http://schemas.microsoft.com/office/drawing/2014/main" id="{00000000-0008-0000-0300-00000F000000}"/>
            </a:ext>
          </a:extLst>
        </xdr:cNvPr>
        <xdr:cNvGrpSpPr/>
      </xdr:nvGrpSpPr>
      <xdr:grpSpPr>
        <a:xfrm>
          <a:off x="5657850" y="6991350"/>
          <a:ext cx="5400000" cy="1800000"/>
          <a:chOff x="3396000" y="2529000"/>
          <a:chExt cx="5400000" cy="1800000"/>
        </a:xfrm>
      </xdr:grpSpPr>
      <xdr:pic>
        <xdr:nvPicPr>
          <xdr:cNvPr id="16" name="Picture 15">
            <a:extLst>
              <a:ext uri="{FF2B5EF4-FFF2-40B4-BE49-F238E27FC236}">
                <a16:creationId xmlns:a16="http://schemas.microsoft.com/office/drawing/2014/main" id="{00000000-0008-0000-0300-000010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6000" y="2529000"/>
            <a:ext cx="5400000" cy="1800000"/>
          </a:xfrm>
          <a:prstGeom prst="rect">
            <a:avLst/>
          </a:prstGeom>
        </xdr:spPr>
      </xdr:pic>
      <xdr:sp macro="" textlink="">
        <xdr:nvSpPr>
          <xdr:cNvPr id="17" name="TextBox 5">
            <a:extLst>
              <a:ext uri="{FF2B5EF4-FFF2-40B4-BE49-F238E27FC236}">
                <a16:creationId xmlns:a16="http://schemas.microsoft.com/office/drawing/2014/main" id="{00000000-0008-0000-0300-000011000000}"/>
              </a:ext>
            </a:extLst>
          </xdr:cNvPr>
          <xdr:cNvSpPr txBox="1"/>
        </xdr:nvSpPr>
        <xdr:spPr>
          <a:xfrm>
            <a:off x="4861561" y="2529000"/>
            <a:ext cx="3931461" cy="37414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5: Peaks are clear and noise is low</a:t>
            </a:r>
          </a:p>
        </xdr:txBody>
      </xdr:sp>
    </xdr:grpSp>
    <xdr:clientData/>
  </xdr:twoCellAnchor>
  <xdr:twoCellAnchor>
    <xdr:from>
      <xdr:col>1</xdr:col>
      <xdr:colOff>9525</xdr:colOff>
      <xdr:row>51</xdr:row>
      <xdr:rowOff>28575</xdr:rowOff>
    </xdr:from>
    <xdr:to>
      <xdr:col>9</xdr:col>
      <xdr:colOff>532725</xdr:colOff>
      <xdr:row>60</xdr:row>
      <xdr:rowOff>114075</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180975" y="9867900"/>
          <a:ext cx="5400000" cy="1800000"/>
          <a:chOff x="374126" y="526028"/>
          <a:chExt cx="5400000" cy="1800000"/>
        </a:xfrm>
      </xdr:grpSpPr>
      <xdr:pic>
        <xdr:nvPicPr>
          <xdr:cNvPr id="19" name="Picture 18">
            <a:extLst>
              <a:ext uri="{FF2B5EF4-FFF2-40B4-BE49-F238E27FC236}">
                <a16:creationId xmlns:a16="http://schemas.microsoft.com/office/drawing/2014/main" id="{00000000-0008-0000-0300-000013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4126" y="526028"/>
            <a:ext cx="5400000" cy="1800000"/>
          </a:xfrm>
          <a:prstGeom prst="rect">
            <a:avLst/>
          </a:prstGeom>
        </xdr:spPr>
      </xdr:pic>
      <xdr:sp macro="" textlink="">
        <xdr:nvSpPr>
          <xdr:cNvPr id="20" name="TextBox 4">
            <a:extLst>
              <a:ext uri="{FF2B5EF4-FFF2-40B4-BE49-F238E27FC236}">
                <a16:creationId xmlns:a16="http://schemas.microsoft.com/office/drawing/2014/main" id="{00000000-0008-0000-0300-000014000000}"/>
              </a:ext>
            </a:extLst>
          </xdr:cNvPr>
          <xdr:cNvSpPr txBox="1"/>
        </xdr:nvSpPr>
        <xdr:spPr>
          <a:xfrm>
            <a:off x="2669651" y="526028"/>
            <a:ext cx="3104475" cy="37414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1: Peaks are very broad</a:t>
            </a:r>
          </a:p>
        </xdr:txBody>
      </xdr:sp>
    </xdr:grpSp>
    <xdr:clientData/>
  </xdr:twoCellAnchor>
  <xdr:twoCellAnchor>
    <xdr:from>
      <xdr:col>1</xdr:col>
      <xdr:colOff>9525</xdr:colOff>
      <xdr:row>66</xdr:row>
      <xdr:rowOff>19050</xdr:rowOff>
    </xdr:from>
    <xdr:to>
      <xdr:col>9</xdr:col>
      <xdr:colOff>532725</xdr:colOff>
      <xdr:row>75</xdr:row>
      <xdr:rowOff>104550</xdr:rowOff>
    </xdr:to>
    <xdr:grpSp>
      <xdr:nvGrpSpPr>
        <xdr:cNvPr id="24" name="Group 23">
          <a:extLst>
            <a:ext uri="{FF2B5EF4-FFF2-40B4-BE49-F238E27FC236}">
              <a16:creationId xmlns:a16="http://schemas.microsoft.com/office/drawing/2014/main" id="{00000000-0008-0000-0300-000018000000}"/>
            </a:ext>
          </a:extLst>
        </xdr:cNvPr>
        <xdr:cNvGrpSpPr/>
      </xdr:nvGrpSpPr>
      <xdr:grpSpPr>
        <a:xfrm>
          <a:off x="180975" y="12734925"/>
          <a:ext cx="5400000" cy="1800000"/>
          <a:chOff x="0" y="0"/>
          <a:chExt cx="5400000" cy="1800000"/>
        </a:xfrm>
      </xdr:grpSpPr>
      <xdr:pic>
        <xdr:nvPicPr>
          <xdr:cNvPr id="25" name="Picture 24">
            <a:extLst>
              <a:ext uri="{FF2B5EF4-FFF2-40B4-BE49-F238E27FC236}">
                <a16:creationId xmlns:a16="http://schemas.microsoft.com/office/drawing/2014/main" id="{00000000-0008-0000-0300-000019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5400000" cy="1800000"/>
          </a:xfrm>
          <a:prstGeom prst="rect">
            <a:avLst/>
          </a:prstGeom>
        </xdr:spPr>
      </xdr:pic>
      <xdr:sp macro="" textlink="">
        <xdr:nvSpPr>
          <xdr:cNvPr id="29" name="Rectangle 28">
            <a:extLst>
              <a:ext uri="{FF2B5EF4-FFF2-40B4-BE49-F238E27FC236}">
                <a16:creationId xmlns:a16="http://schemas.microsoft.com/office/drawing/2014/main" id="{00000000-0008-0000-0300-00001D000000}"/>
              </a:ext>
            </a:extLst>
          </xdr:cNvPr>
          <xdr:cNvSpPr/>
        </xdr:nvSpPr>
        <xdr:spPr>
          <a:xfrm>
            <a:off x="482600" y="0"/>
            <a:ext cx="3257550" cy="1746250"/>
          </a:xfrm>
          <a:prstGeom prst="rect">
            <a:avLst/>
          </a:prstGeom>
          <a:solidFill>
            <a:srgbClr val="66FF6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2048" name="TextBox 8">
            <a:extLst>
              <a:ext uri="{FF2B5EF4-FFF2-40B4-BE49-F238E27FC236}">
                <a16:creationId xmlns:a16="http://schemas.microsoft.com/office/drawing/2014/main" id="{00000000-0008-0000-0300-000000080000}"/>
              </a:ext>
            </a:extLst>
          </xdr:cNvPr>
          <xdr:cNvSpPr txBox="1"/>
        </xdr:nvSpPr>
        <xdr:spPr>
          <a:xfrm>
            <a:off x="1119757" y="576834"/>
            <a:ext cx="1983235"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AU">
                <a:solidFill>
                  <a:srgbClr val="304A1E"/>
                </a:solidFill>
              </a:rPr>
              <a:t>Diagnostic Range</a:t>
            </a:r>
          </a:p>
          <a:p>
            <a:pPr algn="ctr"/>
            <a:r>
              <a:rPr lang="en-AU">
                <a:solidFill>
                  <a:srgbClr val="304A1E"/>
                </a:solidFill>
              </a:rPr>
              <a:t>(3,000-15,000 m/z)</a:t>
            </a:r>
          </a:p>
        </xdr:txBody>
      </xdr:sp>
      <xdr:sp macro="" textlink="">
        <xdr:nvSpPr>
          <xdr:cNvPr id="2050" name="TextBox 9">
            <a:extLst>
              <a:ext uri="{FF2B5EF4-FFF2-40B4-BE49-F238E27FC236}">
                <a16:creationId xmlns:a16="http://schemas.microsoft.com/office/drawing/2014/main" id="{00000000-0008-0000-0300-000002080000}"/>
              </a:ext>
            </a:extLst>
          </xdr:cNvPr>
          <xdr:cNvSpPr txBox="1"/>
        </xdr:nvSpPr>
        <xdr:spPr>
          <a:xfrm>
            <a:off x="267633" y="2068"/>
            <a:ext cx="5132367"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1: Peaks are poorly distributed </a:t>
            </a:r>
          </a:p>
          <a:p>
            <a:pPr algn="r"/>
            <a:r>
              <a:rPr lang="en-AU">
                <a:solidFill>
                  <a:srgbClr val="0070C0"/>
                </a:solidFill>
              </a:rPr>
              <a:t>(significant amount are outside the diagnostic range)</a:t>
            </a:r>
          </a:p>
        </xdr:txBody>
      </xdr:sp>
    </xdr:grpSp>
    <xdr:clientData/>
  </xdr:twoCellAnchor>
  <xdr:twoCellAnchor>
    <xdr:from>
      <xdr:col>10</xdr:col>
      <xdr:colOff>0</xdr:colOff>
      <xdr:row>66</xdr:row>
      <xdr:rowOff>19050</xdr:rowOff>
    </xdr:from>
    <xdr:to>
      <xdr:col>18</xdr:col>
      <xdr:colOff>523200</xdr:colOff>
      <xdr:row>75</xdr:row>
      <xdr:rowOff>104550</xdr:rowOff>
    </xdr:to>
    <xdr:grpSp>
      <xdr:nvGrpSpPr>
        <xdr:cNvPr id="2054" name="Group 2053">
          <a:extLst>
            <a:ext uri="{FF2B5EF4-FFF2-40B4-BE49-F238E27FC236}">
              <a16:creationId xmlns:a16="http://schemas.microsoft.com/office/drawing/2014/main" id="{00000000-0008-0000-0300-000006080000}"/>
            </a:ext>
          </a:extLst>
        </xdr:cNvPr>
        <xdr:cNvGrpSpPr/>
      </xdr:nvGrpSpPr>
      <xdr:grpSpPr>
        <a:xfrm>
          <a:off x="5657850" y="12734925"/>
          <a:ext cx="5400000" cy="1800000"/>
          <a:chOff x="0" y="3429000"/>
          <a:chExt cx="5400000" cy="1800000"/>
        </a:xfrm>
      </xdr:grpSpPr>
      <xdr:pic>
        <xdr:nvPicPr>
          <xdr:cNvPr id="2055" name="Picture 2054">
            <a:extLst>
              <a:ext uri="{FF2B5EF4-FFF2-40B4-BE49-F238E27FC236}">
                <a16:creationId xmlns:a16="http://schemas.microsoft.com/office/drawing/2014/main" id="{00000000-0008-0000-0300-00000708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429000"/>
            <a:ext cx="5400000" cy="1800000"/>
          </a:xfrm>
          <a:prstGeom prst="rect">
            <a:avLst/>
          </a:prstGeom>
        </xdr:spPr>
      </xdr:pic>
      <xdr:sp macro="" textlink="">
        <xdr:nvSpPr>
          <xdr:cNvPr id="2056" name="TextBox 11">
            <a:extLst>
              <a:ext uri="{FF2B5EF4-FFF2-40B4-BE49-F238E27FC236}">
                <a16:creationId xmlns:a16="http://schemas.microsoft.com/office/drawing/2014/main" id="{00000000-0008-0000-0300-000008080000}"/>
              </a:ext>
            </a:extLst>
          </xdr:cNvPr>
          <xdr:cNvSpPr txBox="1"/>
        </xdr:nvSpPr>
        <xdr:spPr>
          <a:xfrm>
            <a:off x="1957263" y="3429000"/>
            <a:ext cx="344273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5: Peaks are well distributed</a:t>
            </a:r>
          </a:p>
        </xdr:txBody>
      </xdr:sp>
    </xdr:grpSp>
    <xdr:clientData/>
  </xdr:twoCellAnchor>
  <xdr:twoCellAnchor>
    <xdr:from>
      <xdr:col>1</xdr:col>
      <xdr:colOff>9525</xdr:colOff>
      <xdr:row>81</xdr:row>
      <xdr:rowOff>19050</xdr:rowOff>
    </xdr:from>
    <xdr:to>
      <xdr:col>9</xdr:col>
      <xdr:colOff>532725</xdr:colOff>
      <xdr:row>90</xdr:row>
      <xdr:rowOff>104550</xdr:rowOff>
    </xdr:to>
    <xdr:grpSp>
      <xdr:nvGrpSpPr>
        <xdr:cNvPr id="2060" name="Group 2059">
          <a:extLst>
            <a:ext uri="{FF2B5EF4-FFF2-40B4-BE49-F238E27FC236}">
              <a16:creationId xmlns:a16="http://schemas.microsoft.com/office/drawing/2014/main" id="{00000000-0008-0000-0300-00000C080000}"/>
            </a:ext>
          </a:extLst>
        </xdr:cNvPr>
        <xdr:cNvGrpSpPr/>
      </xdr:nvGrpSpPr>
      <xdr:grpSpPr>
        <a:xfrm>
          <a:off x="180975" y="15611475"/>
          <a:ext cx="5400000" cy="1800000"/>
          <a:chOff x="400251" y="621823"/>
          <a:chExt cx="5400000" cy="1800000"/>
        </a:xfrm>
      </xdr:grpSpPr>
      <xdr:pic>
        <xdr:nvPicPr>
          <xdr:cNvPr id="2061" name="Picture 2060">
            <a:extLst>
              <a:ext uri="{FF2B5EF4-FFF2-40B4-BE49-F238E27FC236}">
                <a16:creationId xmlns:a16="http://schemas.microsoft.com/office/drawing/2014/main" id="{00000000-0008-0000-0300-00000D08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0251" y="621823"/>
            <a:ext cx="5400000" cy="1800000"/>
          </a:xfrm>
          <a:prstGeom prst="rect">
            <a:avLst/>
          </a:prstGeom>
        </xdr:spPr>
      </xdr:pic>
      <xdr:sp macro="" textlink="">
        <xdr:nvSpPr>
          <xdr:cNvPr id="2062" name="TextBox 7">
            <a:extLst>
              <a:ext uri="{FF2B5EF4-FFF2-40B4-BE49-F238E27FC236}">
                <a16:creationId xmlns:a16="http://schemas.microsoft.com/office/drawing/2014/main" id="{00000000-0008-0000-0300-00000E080000}"/>
              </a:ext>
            </a:extLst>
          </xdr:cNvPr>
          <xdr:cNvSpPr txBox="1"/>
        </xdr:nvSpPr>
        <xdr:spPr>
          <a:xfrm>
            <a:off x="2066471" y="621823"/>
            <a:ext cx="373377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1: Few diagnostic peaks present</a:t>
            </a:r>
          </a:p>
        </xdr:txBody>
      </xdr:sp>
    </xdr:grpSp>
    <xdr:clientData/>
  </xdr:twoCellAnchor>
  <xdr:twoCellAnchor>
    <xdr:from>
      <xdr:col>10</xdr:col>
      <xdr:colOff>0</xdr:colOff>
      <xdr:row>81</xdr:row>
      <xdr:rowOff>19050</xdr:rowOff>
    </xdr:from>
    <xdr:to>
      <xdr:col>18</xdr:col>
      <xdr:colOff>523200</xdr:colOff>
      <xdr:row>90</xdr:row>
      <xdr:rowOff>104550</xdr:rowOff>
    </xdr:to>
    <xdr:grpSp>
      <xdr:nvGrpSpPr>
        <xdr:cNvPr id="2063" name="Group 2062">
          <a:extLst>
            <a:ext uri="{FF2B5EF4-FFF2-40B4-BE49-F238E27FC236}">
              <a16:creationId xmlns:a16="http://schemas.microsoft.com/office/drawing/2014/main" id="{00000000-0008-0000-0300-00000F080000}"/>
            </a:ext>
          </a:extLst>
        </xdr:cNvPr>
        <xdr:cNvGrpSpPr/>
      </xdr:nvGrpSpPr>
      <xdr:grpSpPr>
        <a:xfrm>
          <a:off x="5657850" y="15611475"/>
          <a:ext cx="5400000" cy="1800000"/>
          <a:chOff x="400251" y="3536178"/>
          <a:chExt cx="5400000" cy="1800000"/>
        </a:xfrm>
      </xdr:grpSpPr>
      <xdr:pic>
        <xdr:nvPicPr>
          <xdr:cNvPr id="2064" name="Picture 2063">
            <a:extLst>
              <a:ext uri="{FF2B5EF4-FFF2-40B4-BE49-F238E27FC236}">
                <a16:creationId xmlns:a16="http://schemas.microsoft.com/office/drawing/2014/main" id="{00000000-0008-0000-0300-00001008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251" y="3536178"/>
            <a:ext cx="5400000" cy="1800000"/>
          </a:xfrm>
          <a:prstGeom prst="rect">
            <a:avLst/>
          </a:prstGeom>
        </xdr:spPr>
      </xdr:pic>
      <xdr:sp macro="" textlink="">
        <xdr:nvSpPr>
          <xdr:cNvPr id="2065" name="TextBox 6">
            <a:extLst>
              <a:ext uri="{FF2B5EF4-FFF2-40B4-BE49-F238E27FC236}">
                <a16:creationId xmlns:a16="http://schemas.microsoft.com/office/drawing/2014/main" id="{00000000-0008-0000-0300-000011080000}"/>
              </a:ext>
            </a:extLst>
          </xdr:cNvPr>
          <xdr:cNvSpPr txBox="1"/>
        </xdr:nvSpPr>
        <xdr:spPr>
          <a:xfrm>
            <a:off x="1918739" y="3536178"/>
            <a:ext cx="3881512"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5: Many diagnostic peaks present</a:t>
            </a:r>
          </a:p>
        </xdr:txBody>
      </xdr:sp>
    </xdr:grpSp>
    <xdr:clientData/>
  </xdr:twoCellAnchor>
  <xdr:twoCellAnchor>
    <xdr:from>
      <xdr:col>1</xdr:col>
      <xdr:colOff>9525</xdr:colOff>
      <xdr:row>96</xdr:row>
      <xdr:rowOff>38100</xdr:rowOff>
    </xdr:from>
    <xdr:to>
      <xdr:col>9</xdr:col>
      <xdr:colOff>532725</xdr:colOff>
      <xdr:row>105</xdr:row>
      <xdr:rowOff>123600</xdr:rowOff>
    </xdr:to>
    <xdr:grpSp>
      <xdr:nvGrpSpPr>
        <xdr:cNvPr id="2066" name="Group 2065">
          <a:extLst>
            <a:ext uri="{FF2B5EF4-FFF2-40B4-BE49-F238E27FC236}">
              <a16:creationId xmlns:a16="http://schemas.microsoft.com/office/drawing/2014/main" id="{00000000-0008-0000-0300-000012080000}"/>
            </a:ext>
          </a:extLst>
        </xdr:cNvPr>
        <xdr:cNvGrpSpPr/>
      </xdr:nvGrpSpPr>
      <xdr:grpSpPr>
        <a:xfrm>
          <a:off x="180975" y="18507075"/>
          <a:ext cx="5400000" cy="1800000"/>
          <a:chOff x="782340" y="730680"/>
          <a:chExt cx="5400000" cy="1800000"/>
        </a:xfrm>
      </xdr:grpSpPr>
      <xdr:pic>
        <xdr:nvPicPr>
          <xdr:cNvPr id="2067" name="Picture 2066">
            <a:extLst>
              <a:ext uri="{FF2B5EF4-FFF2-40B4-BE49-F238E27FC236}">
                <a16:creationId xmlns:a16="http://schemas.microsoft.com/office/drawing/2014/main" id="{00000000-0008-0000-0300-00001308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2340" y="730680"/>
            <a:ext cx="5400000" cy="1800000"/>
          </a:xfrm>
          <a:prstGeom prst="rect">
            <a:avLst/>
          </a:prstGeom>
        </xdr:spPr>
      </xdr:pic>
      <xdr:sp macro="" textlink="">
        <xdr:nvSpPr>
          <xdr:cNvPr id="2068" name="TextBox 4">
            <a:extLst>
              <a:ext uri="{FF2B5EF4-FFF2-40B4-BE49-F238E27FC236}">
                <a16:creationId xmlns:a16="http://schemas.microsoft.com/office/drawing/2014/main" id="{00000000-0008-0000-0300-000014080000}"/>
              </a:ext>
            </a:extLst>
          </xdr:cNvPr>
          <xdr:cNvSpPr txBox="1"/>
        </xdr:nvSpPr>
        <xdr:spPr>
          <a:xfrm>
            <a:off x="2754927" y="730680"/>
            <a:ext cx="342741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1: Significant low mass noise</a:t>
            </a:r>
          </a:p>
        </xdr:txBody>
      </xdr:sp>
    </xdr:grpSp>
    <xdr:clientData/>
  </xdr:twoCellAnchor>
  <xdr:twoCellAnchor>
    <xdr:from>
      <xdr:col>10</xdr:col>
      <xdr:colOff>0</xdr:colOff>
      <xdr:row>96</xdr:row>
      <xdr:rowOff>38100</xdr:rowOff>
    </xdr:from>
    <xdr:to>
      <xdr:col>18</xdr:col>
      <xdr:colOff>523200</xdr:colOff>
      <xdr:row>105</xdr:row>
      <xdr:rowOff>123600</xdr:rowOff>
    </xdr:to>
    <xdr:grpSp>
      <xdr:nvGrpSpPr>
        <xdr:cNvPr id="2069" name="Group 2068">
          <a:extLst>
            <a:ext uri="{FF2B5EF4-FFF2-40B4-BE49-F238E27FC236}">
              <a16:creationId xmlns:a16="http://schemas.microsoft.com/office/drawing/2014/main" id="{00000000-0008-0000-0300-000015080000}"/>
            </a:ext>
          </a:extLst>
        </xdr:cNvPr>
        <xdr:cNvGrpSpPr/>
      </xdr:nvGrpSpPr>
      <xdr:grpSpPr>
        <a:xfrm>
          <a:off x="5657850" y="18507075"/>
          <a:ext cx="5400000" cy="1800000"/>
          <a:chOff x="927120" y="3641520"/>
          <a:chExt cx="5400000" cy="1800000"/>
        </a:xfrm>
      </xdr:grpSpPr>
      <xdr:pic>
        <xdr:nvPicPr>
          <xdr:cNvPr id="2070" name="Picture 2069">
            <a:extLst>
              <a:ext uri="{FF2B5EF4-FFF2-40B4-BE49-F238E27FC236}">
                <a16:creationId xmlns:a16="http://schemas.microsoft.com/office/drawing/2014/main" id="{00000000-0008-0000-0300-00001608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120" y="3641520"/>
            <a:ext cx="5400000" cy="1800000"/>
          </a:xfrm>
          <a:prstGeom prst="rect">
            <a:avLst/>
          </a:prstGeom>
        </xdr:spPr>
      </xdr:pic>
      <xdr:sp macro="" textlink="">
        <xdr:nvSpPr>
          <xdr:cNvPr id="2071" name="TextBox 5">
            <a:extLst>
              <a:ext uri="{FF2B5EF4-FFF2-40B4-BE49-F238E27FC236}">
                <a16:creationId xmlns:a16="http://schemas.microsoft.com/office/drawing/2014/main" id="{00000000-0008-0000-0300-000017080000}"/>
              </a:ext>
            </a:extLst>
          </xdr:cNvPr>
          <xdr:cNvSpPr txBox="1"/>
        </xdr:nvSpPr>
        <xdr:spPr>
          <a:xfrm>
            <a:off x="2419832" y="3641520"/>
            <a:ext cx="390728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5: No noise in the low mass range</a:t>
            </a:r>
          </a:p>
        </xdr:txBody>
      </xdr:sp>
    </xdr:grpSp>
    <xdr:clientData/>
  </xdr:twoCellAnchor>
  <xdr:twoCellAnchor>
    <xdr:from>
      <xdr:col>10</xdr:col>
      <xdr:colOff>0</xdr:colOff>
      <xdr:row>51</xdr:row>
      <xdr:rowOff>28575</xdr:rowOff>
    </xdr:from>
    <xdr:to>
      <xdr:col>18</xdr:col>
      <xdr:colOff>523200</xdr:colOff>
      <xdr:row>60</xdr:row>
      <xdr:rowOff>114075</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5657850" y="9867900"/>
          <a:ext cx="5400000" cy="1800000"/>
          <a:chOff x="3396000" y="2529000"/>
          <a:chExt cx="5400000" cy="1800000"/>
        </a:xfrm>
      </xdr:grpSpPr>
      <xdr:pic>
        <xdr:nvPicPr>
          <xdr:cNvPr id="3" name="Picture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96000" y="2529000"/>
            <a:ext cx="5400000" cy="1800000"/>
          </a:xfrm>
          <a:prstGeom prst="rect">
            <a:avLst/>
          </a:prstGeom>
        </xdr:spPr>
      </xdr:pic>
      <xdr:sp macro="" textlink="">
        <xdr:nvSpPr>
          <xdr:cNvPr id="4" name="TextBox 5">
            <a:extLst>
              <a:ext uri="{FF2B5EF4-FFF2-40B4-BE49-F238E27FC236}">
                <a16:creationId xmlns:a16="http://schemas.microsoft.com/office/drawing/2014/main" id="{00000000-0008-0000-0300-000004000000}"/>
              </a:ext>
            </a:extLst>
          </xdr:cNvPr>
          <xdr:cNvSpPr txBox="1"/>
        </xdr:nvSpPr>
        <xdr:spPr>
          <a:xfrm>
            <a:off x="5057041" y="2529000"/>
            <a:ext cx="3738959" cy="65594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a:solidFill>
                  <a:srgbClr val="0070C0"/>
                </a:solidFill>
              </a:rPr>
              <a:t>Ex. of 5: Peaks are well resolved, </a:t>
            </a:r>
          </a:p>
          <a:p>
            <a:pPr algn="r"/>
            <a:r>
              <a:rPr lang="en-AU">
                <a:solidFill>
                  <a:srgbClr val="0070C0"/>
                </a:solidFill>
              </a:rPr>
              <a:t>with minimal</a:t>
            </a:r>
            <a:r>
              <a:rPr lang="en-AU" baseline="0">
                <a:solidFill>
                  <a:srgbClr val="0070C0"/>
                </a:solidFill>
              </a:rPr>
              <a:t> peak</a:t>
            </a:r>
            <a:r>
              <a:rPr lang="en-AU">
                <a:solidFill>
                  <a:srgbClr val="0070C0"/>
                </a:solidFill>
              </a:rPr>
              <a:t> broadening</a:t>
            </a:r>
          </a:p>
        </xdr:txBody>
      </xdr: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2C8AF-3979-4FE0-ACD5-D3F8EA89B217}">
  <sheetPr codeName="Sheet1"/>
  <dimension ref="A1:J11"/>
  <sheetViews>
    <sheetView workbookViewId="0">
      <selection sqref="A1:J1"/>
    </sheetView>
  </sheetViews>
  <sheetFormatPr defaultRowHeight="15" x14ac:dyDescent="0.25"/>
  <cols>
    <col min="1" max="1" width="8.85546875" customWidth="1"/>
    <col min="2" max="2" width="197.7109375" bestFit="1" customWidth="1"/>
  </cols>
  <sheetData>
    <row r="1" spans="1:10" ht="18.75" x14ac:dyDescent="0.3">
      <c r="A1" s="219" t="s">
        <v>78</v>
      </c>
      <c r="B1" s="219"/>
      <c r="C1" s="219"/>
      <c r="D1" s="219"/>
      <c r="E1" s="219"/>
      <c r="F1" s="219"/>
      <c r="G1" s="219"/>
      <c r="H1" s="219"/>
      <c r="I1" s="219"/>
      <c r="J1" s="219"/>
    </row>
    <row r="2" spans="1:10" x14ac:dyDescent="0.25">
      <c r="A2" s="210" t="s">
        <v>79</v>
      </c>
      <c r="B2" s="218" t="s">
        <v>335</v>
      </c>
      <c r="C2" s="218"/>
      <c r="D2" s="218"/>
      <c r="E2" s="218"/>
      <c r="F2" s="218"/>
      <c r="G2" s="218"/>
      <c r="H2" s="218"/>
      <c r="I2" s="218"/>
      <c r="J2" s="218"/>
    </row>
    <row r="3" spans="1:10" x14ac:dyDescent="0.25">
      <c r="A3" s="211" t="s">
        <v>80</v>
      </c>
      <c r="B3" s="217" t="s">
        <v>330</v>
      </c>
      <c r="C3" s="217"/>
      <c r="D3" s="217"/>
      <c r="E3" s="217"/>
      <c r="F3" s="217"/>
      <c r="G3" s="217"/>
      <c r="H3" s="217"/>
      <c r="I3" s="217"/>
      <c r="J3" s="217"/>
    </row>
    <row r="4" spans="1:10" x14ac:dyDescent="0.25">
      <c r="A4" s="210" t="s">
        <v>81</v>
      </c>
      <c r="B4" s="218" t="s">
        <v>327</v>
      </c>
      <c r="C4" s="218"/>
      <c r="D4" s="218"/>
      <c r="E4" s="218"/>
      <c r="F4" s="218"/>
      <c r="G4" s="218"/>
      <c r="H4" s="218"/>
      <c r="I4" s="218"/>
      <c r="J4" s="218"/>
    </row>
    <row r="5" spans="1:10" x14ac:dyDescent="0.25">
      <c r="A5" s="211" t="s">
        <v>82</v>
      </c>
      <c r="B5" s="217" t="s">
        <v>328</v>
      </c>
      <c r="C5" s="217"/>
      <c r="D5" s="217"/>
      <c r="E5" s="217"/>
      <c r="F5" s="217"/>
      <c r="G5" s="217"/>
      <c r="H5" s="217"/>
      <c r="I5" s="217"/>
      <c r="J5" s="217"/>
    </row>
    <row r="6" spans="1:10" x14ac:dyDescent="0.25">
      <c r="A6" s="210" t="s">
        <v>83</v>
      </c>
      <c r="B6" s="218" t="s">
        <v>331</v>
      </c>
      <c r="C6" s="218"/>
      <c r="D6" s="218"/>
      <c r="E6" s="218"/>
      <c r="F6" s="218"/>
      <c r="G6" s="218"/>
      <c r="H6" s="218"/>
      <c r="I6" s="218"/>
      <c r="J6" s="218"/>
    </row>
    <row r="7" spans="1:10" x14ac:dyDescent="0.25">
      <c r="A7" s="211" t="s">
        <v>84</v>
      </c>
      <c r="B7" s="217" t="s">
        <v>329</v>
      </c>
      <c r="C7" s="217"/>
      <c r="D7" s="217"/>
      <c r="E7" s="217"/>
      <c r="F7" s="217"/>
      <c r="G7" s="217"/>
      <c r="H7" s="217"/>
      <c r="I7" s="217"/>
      <c r="J7" s="217"/>
    </row>
    <row r="8" spans="1:10" x14ac:dyDescent="0.25">
      <c r="A8" s="210" t="s">
        <v>85</v>
      </c>
      <c r="B8" s="218" t="s">
        <v>332</v>
      </c>
      <c r="C8" s="218"/>
      <c r="D8" s="218"/>
      <c r="E8" s="218"/>
      <c r="F8" s="218"/>
      <c r="G8" s="218"/>
      <c r="H8" s="218"/>
      <c r="I8" s="218"/>
      <c r="J8" s="218"/>
    </row>
    <row r="9" spans="1:10" x14ac:dyDescent="0.25">
      <c r="A9" s="211" t="s">
        <v>96</v>
      </c>
      <c r="B9" s="217" t="s">
        <v>181</v>
      </c>
      <c r="C9" s="217"/>
      <c r="D9" s="217"/>
      <c r="E9" s="217"/>
      <c r="F9" s="217"/>
      <c r="G9" s="217"/>
      <c r="H9" s="217"/>
      <c r="I9" s="217"/>
      <c r="J9" s="217"/>
    </row>
    <row r="10" spans="1:10" x14ac:dyDescent="0.25">
      <c r="A10" s="210" t="s">
        <v>97</v>
      </c>
      <c r="B10" s="218" t="s">
        <v>333</v>
      </c>
      <c r="C10" s="218"/>
      <c r="D10" s="218"/>
      <c r="E10" s="218"/>
      <c r="F10" s="218"/>
      <c r="G10" s="218"/>
      <c r="H10" s="218"/>
      <c r="I10" s="218"/>
      <c r="J10" s="218"/>
    </row>
    <row r="11" spans="1:10" x14ac:dyDescent="0.25">
      <c r="A11" s="211" t="s">
        <v>182</v>
      </c>
      <c r="B11" s="217" t="s">
        <v>334</v>
      </c>
      <c r="C11" s="217"/>
      <c r="D11" s="217"/>
      <c r="E11" s="217"/>
      <c r="F11" s="217"/>
      <c r="G11" s="217"/>
      <c r="H11" s="217"/>
      <c r="I11" s="217"/>
      <c r="J11" s="217"/>
    </row>
  </sheetData>
  <sheetProtection sheet="1" objects="1" scenarios="1"/>
  <mergeCells count="11">
    <mergeCell ref="A1:J1"/>
    <mergeCell ref="B2:J2"/>
    <mergeCell ref="B3:J3"/>
    <mergeCell ref="B4:J4"/>
    <mergeCell ref="B5:J5"/>
    <mergeCell ref="B11:J11"/>
    <mergeCell ref="B6:J6"/>
    <mergeCell ref="B8:J8"/>
    <mergeCell ref="B10:J10"/>
    <mergeCell ref="B7:J7"/>
    <mergeCell ref="B9:J9"/>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FAD14-B5B9-47E0-B992-A56F81CFBE26}">
  <sheetPr codeName="Sheet10"/>
  <dimension ref="A1:XFC112"/>
  <sheetViews>
    <sheetView zoomScaleNormal="100" workbookViewId="0"/>
  </sheetViews>
  <sheetFormatPr defaultColWidth="0" defaultRowHeight="15" zeroHeight="1" x14ac:dyDescent="0.25"/>
  <cols>
    <col min="1" max="1" width="10" style="71" bestFit="1" customWidth="1"/>
    <col min="2" max="2" width="7.28515625" style="71" bestFit="1" customWidth="1"/>
    <col min="3" max="3" width="11.28515625" style="71" bestFit="1" customWidth="1"/>
    <col min="4" max="4" width="7.28515625" style="71" bestFit="1" customWidth="1"/>
    <col min="5" max="5" width="8.42578125" style="71" bestFit="1" customWidth="1"/>
    <col min="6" max="6" width="7.7109375" style="71" bestFit="1" customWidth="1"/>
    <col min="7" max="7" width="4.28515625" hidden="1" customWidth="1"/>
    <col min="8" max="8" width="19.140625" style="72" customWidth="1"/>
    <col min="9" max="9" width="3.140625" hidden="1" customWidth="1"/>
    <col min="10" max="10" width="9" style="5" hidden="1" customWidth="1"/>
    <col min="11" max="11" width="7" style="1" hidden="1" customWidth="1"/>
    <col min="12" max="12" width="9" style="1" hidden="1" customWidth="1"/>
    <col min="13" max="13" width="8" style="1" hidden="1" customWidth="1"/>
    <col min="14" max="14" width="9" style="1" hidden="1" customWidth="1"/>
    <col min="15" max="15" width="8" style="1" hidden="1" customWidth="1"/>
    <col min="16" max="16" width="9" style="1" hidden="1" customWidth="1"/>
    <col min="17" max="17" width="8" style="1" hidden="1" customWidth="1"/>
    <col min="18" max="18" width="9" style="1" hidden="1" customWidth="1"/>
    <col min="19" max="19" width="8" style="1" hidden="1" customWidth="1"/>
    <col min="20" max="20" width="9" style="1" hidden="1" customWidth="1"/>
    <col min="21" max="21" width="8" style="1" hidden="1" customWidth="1"/>
    <col min="22" max="22" width="9" style="1" hidden="1" customWidth="1"/>
    <col min="23" max="23" width="8" style="1" hidden="1" customWidth="1"/>
    <col min="24" max="24" width="9" style="1" hidden="1" customWidth="1"/>
    <col min="25" max="25" width="8" style="1" hidden="1" customWidth="1"/>
    <col min="26" max="26" width="11.42578125" style="6" hidden="1" customWidth="1"/>
    <col min="27" max="27" width="9.5703125" style="1" hidden="1" customWidth="1"/>
    <col min="28" max="28" width="8.5703125" style="5" hidden="1" customWidth="1"/>
    <col min="29" max="29" width="12" style="1" hidden="1" customWidth="1"/>
    <col min="30" max="30" width="17.140625" style="1" hidden="1" customWidth="1"/>
    <col min="31" max="31" width="16" style="5" hidden="1" customWidth="1"/>
    <col min="32" max="32" width="13.42578125" style="1" hidden="1" customWidth="1"/>
    <col min="33" max="33" width="19.42578125" style="8" hidden="1" customWidth="1"/>
    <col min="34" max="34" width="9.85546875" style="8" hidden="1" customWidth="1"/>
    <col min="35" max="35" width="15.5703125" style="8" hidden="1" customWidth="1"/>
    <col min="36" max="36" width="13.7109375" style="5" hidden="1" customWidth="1"/>
    <col min="37" max="37" width="16.5703125" style="8" hidden="1" customWidth="1"/>
    <col min="38" max="38" width="16.42578125" style="8" hidden="1" customWidth="1"/>
    <col min="39" max="39" width="16.42578125" style="9" hidden="1" customWidth="1"/>
    <col min="40" max="40" width="32" hidden="1" customWidth="1"/>
    <col min="41" max="41" width="17" style="72" hidden="1" customWidth="1"/>
    <col min="42" max="42" width="11.5703125" style="72" hidden="1" customWidth="1"/>
    <col min="43" max="43" width="6.28515625" style="72" hidden="1" customWidth="1"/>
    <col min="44" max="44" width="10.85546875" style="72" hidden="1" customWidth="1"/>
    <col min="45" max="45" width="12.7109375" style="72" hidden="1" customWidth="1"/>
    <col min="46" max="46" width="18.140625" style="72" hidden="1" customWidth="1"/>
    <col min="47" max="47" width="12.7109375" style="72" hidden="1" customWidth="1"/>
    <col min="48" max="48" width="8.7109375" style="72" hidden="1" customWidth="1"/>
    <col min="49" max="49" width="12.7109375" style="72" hidden="1" customWidth="1"/>
    <col min="50" max="50" width="7.7109375" style="72" hidden="1" customWidth="1"/>
    <col min="51" max="51" width="21.85546875" style="72" hidden="1" customWidth="1"/>
    <col min="52" max="52" width="6" style="72" hidden="1" customWidth="1"/>
    <col min="53" max="53" width="21.85546875" style="72" hidden="1" customWidth="1"/>
    <col min="54" max="54" width="6" style="72" hidden="1" customWidth="1"/>
    <col min="55" max="55" width="22.7109375" style="72" hidden="1" customWidth="1"/>
    <col min="56" max="56" width="10" style="72" hidden="1" customWidth="1"/>
    <col min="57" max="57" width="17.28515625" style="72" hidden="1" customWidth="1"/>
    <col min="58" max="58" width="41.85546875" style="72" hidden="1" customWidth="1"/>
    <col min="59" max="59" width="45.42578125" style="72" hidden="1" customWidth="1"/>
    <col min="60" max="60" width="14.7109375" style="72" hidden="1" customWidth="1"/>
    <col min="61" max="61" width="49.85546875" style="72" hidden="1" customWidth="1"/>
    <col min="62" max="62" width="28.28515625" style="72" hidden="1" customWidth="1"/>
    <col min="63" max="63" width="38.5703125" style="72" hidden="1" customWidth="1"/>
    <col min="64" max="16383" width="3.140625" style="72" hidden="1"/>
    <col min="16384" max="16384" width="3.425781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41.2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5</v>
      </c>
      <c r="BF4" s="127">
        <f>IF((BE4-1)&gt;0, (BE4-1), "Compared in Spectrum no. 2")</f>
        <v>4</v>
      </c>
      <c r="BG4" s="127">
        <f>COUNT(BG5:BG112)</f>
        <v>0</v>
      </c>
      <c r="BH4" s="127"/>
      <c r="BI4" s="127"/>
      <c r="BJ4" s="127">
        <f>SUM(BJ5:BJ111)</f>
        <v>0</v>
      </c>
      <c r="BK4" s="127">
        <f>SUM(BK5:BK111)</f>
        <v>0</v>
      </c>
    </row>
    <row r="5" spans="8:63" ht="28.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4'!BD5&gt;0,'Spectrum 4'!BD5,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4'!BD6&gt;0,'Spectrum 4'!BD6,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4'!BD7&gt;0,'Spectrum 4'!BD7,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4'!BD8&gt;0,'Spectrum 4'!BD8,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4'!BD9&gt;0,'Spectrum 4'!BD9,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4'!BD10&gt;0,'Spectrum 4'!BD10,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4'!BD11&gt;0,'Spectrum 4'!BD11,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4'!BD12&gt;0,'Spectrum 4'!BD12,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4'!BD13&gt;0,'Spectrum 4'!BD13,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4'!BD14&gt;0,'Spectrum 4'!BD14,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4'!BD15&gt;0,'Spectrum 4'!BD15,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4'!BD16&gt;0,'Spectrum 4'!BD16,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6: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4'!BD17&gt;0,'Spectrum 4'!BD17,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6: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4'!BD18&gt;0,'Spectrum 4'!BD18,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6: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4'!BD19&gt;0,'Spectrum 4'!BD19,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6: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4'!BD20&gt;0,'Spectrum 4'!BD20,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6: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4'!BD21&gt;0,'Spectrum 4'!BD21,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6: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4'!BD22&gt;0,'Spectrum 4'!BD22,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6: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4'!BD23&gt;0,'Spectrum 4'!BD23,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6: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4'!BD24&gt;0,'Spectrum 4'!BD24,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6: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4'!BD25&gt;0,'Spectrum 4'!BD25,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6: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4'!BD26&gt;0,'Spectrum 4'!BD26,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6: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4'!BD27&gt;0,'Spectrum 4'!BD27,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6: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4'!BD28&gt;0,'Spectrum 4'!BD28,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6:63" x14ac:dyDescent="0.25">
      <c r="F29" s="189"/>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4'!BD29&gt;0,'Spectrum 4'!BD29,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6:63" x14ac:dyDescent="0.25">
      <c r="F30" s="189"/>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4'!BD30&gt;0,'Spectrum 4'!BD30,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6:63" x14ac:dyDescent="0.25">
      <c r="F31" s="189"/>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4'!BD31&gt;0,'Spectrum 4'!BD31,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6: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4'!BD32&gt;0,'Spectrum 4'!BD32,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6:63" x14ac:dyDescent="0.25">
      <c r="F33" s="189"/>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4'!BD33&gt;0,'Spectrum 4'!BD33,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6:63" x14ac:dyDescent="0.25">
      <c r="F34" s="189"/>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4'!BD34&gt;0,'Spectrum 4'!BD34,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6: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4'!BD35&gt;0,'Spectrum 4'!BD35,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6: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4'!BD36&gt;0,'Spectrum 4'!BD36,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6: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4'!BD37&gt;0,'Spectrum 4'!BD37,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6: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4'!BD38&gt;0,'Spectrum 4'!BD38,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6: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4'!BD39&gt;0,'Spectrum 4'!BD39,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6:63" x14ac:dyDescent="0.25">
      <c r="F40" s="189"/>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4'!BD40&gt;0,'Spectrum 4'!BD40,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6:63" x14ac:dyDescent="0.25">
      <c r="F41" s="189"/>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4'!BD41&gt;0,'Spectrum 4'!BD41,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6:63" x14ac:dyDescent="0.25">
      <c r="F42" s="189"/>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4'!BD42&gt;0,'Spectrum 4'!BD42,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6:63" x14ac:dyDescent="0.25">
      <c r="F43" s="189"/>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4'!BD43&gt;0,'Spectrum 4'!BD43,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6:63" x14ac:dyDescent="0.25">
      <c r="F44" s="189"/>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4'!BD44&gt;0,'Spectrum 4'!BD44,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6: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4'!BD45&gt;0,'Spectrum 4'!BD45,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6: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4'!BD46&gt;0,'Spectrum 4'!BD46,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6: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4'!BD47&gt;0,'Spectrum 4'!BD47,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6: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4'!BD48&gt;0,'Spectrum 4'!BD48,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6: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4'!BD49&gt;0,'Spectrum 4'!BD49,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6:63" x14ac:dyDescent="0.25">
      <c r="F50" s="189"/>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4'!BD50&gt;0,'Spectrum 4'!BD50,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6: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4'!BD51&gt;0,'Spectrum 4'!BD51,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6: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4'!BD52&gt;0,'Spectrum 4'!BD52,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6: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4'!BD53&gt;0,'Spectrum 4'!BD53,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6: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4'!BD54&gt;0,'Spectrum 4'!BD54,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6: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4'!BD55&gt;0,'Spectrum 4'!BD55,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6: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4'!BD56&gt;0,'Spectrum 4'!BD56,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6: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4'!BD57&gt;0,'Spectrum 4'!BD57,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6: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4'!BD58&gt;0,'Spectrum 4'!BD58,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6: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4'!BD59&gt;0,'Spectrum 4'!BD59,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6: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4'!BD60&gt;0,'Spectrum 4'!BD60,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6: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4'!BD61&gt;0,'Spectrum 4'!BD61,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6: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4'!BD62&gt;0,'Spectrum 4'!BD62,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6: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4'!BD63&gt;0,'Spectrum 4'!BD63,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6: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4'!BD64&gt;0,'Spectrum 4'!BD64,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4'!BD65&gt;0,'Spectrum 4'!BD65,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4'!BD66&gt;0,'Spectrum 4'!BD66,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4'!BD67&gt;0,'Spectrum 4'!BD67,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4'!BD68&gt;0,'Spectrum 4'!BD68,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4'!BD69&gt;0,'Spectrum 4'!BD69,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4'!BD70&gt;0,'Spectrum 4'!BD70,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4'!BD71&gt;0,'Spectrum 4'!BD71,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4'!BD72&gt;0,'Spectrum 4'!BD72,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4'!BD73&gt;0,'Spectrum 4'!BD73,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4'!BD74&gt;0,'Spectrum 4'!BD74,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4'!BD75&gt;0,'Spectrum 4'!BD75,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4'!BD76&gt;0,'Spectrum 4'!BD76,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4'!BD77&gt;0,'Spectrum 4'!BD77,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4'!BD78&gt;0,'Spectrum 4'!BD78,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4'!BD79&gt;0,'Spectrum 4'!BD79,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4'!BD80&gt;0,'Spectrum 4'!BD80,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4'!BD81&gt;0,'Spectrum 4'!BD81,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4'!BD82&gt;0,'Spectrum 4'!BD82,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4'!BD83&gt;0,'Spectrum 4'!BD83,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4'!BD84&gt;0,'Spectrum 4'!BD84,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4'!BD85&gt;0,'Spectrum 4'!BD85,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4'!BD86&gt;0,'Spectrum 4'!BD86,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4'!BD87&gt;0,'Spectrum 4'!BD87,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4'!BD88&gt;0,'Spectrum 4'!BD88,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4'!BD89&gt;0,'Spectrum 4'!BD89,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4'!BD90&gt;0,'Spectrum 4'!BD90,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4'!BD91&gt;0,'Spectrum 4'!BD91,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4'!BD92&gt;0,'Spectrum 4'!BD92,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4'!BD93&gt;0,'Spectrum 4'!BD93,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4'!BD94&gt;0,'Spectrum 4'!BD94,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4'!BD95&gt;0,'Spectrum 4'!BD95,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4'!BD96&gt;0,'Spectrum 4'!BD96,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4'!BD97&gt;0,'Spectrum 4'!BD97,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4'!BD98&gt;0,'Spectrum 4'!BD98,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4'!BD99&gt;0,'Spectrum 4'!BD99,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4'!BD100&gt;0,'Spectrum 4'!BD100,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4'!BD101&gt;0,'Spectrum 4'!BD101,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4'!BD102&gt;0,'Spectrum 4'!BD102,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4'!BD103&gt;0,'Spectrum 4'!BD103,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4'!BD104&gt;0,'Spectrum 4'!BD104,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4'!BD105&gt;0,'Spectrum 4'!BD105,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4'!BD106&gt;0,'Spectrum 4'!BD106,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4'!BD107&gt;0,'Spectrum 4'!BD107,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4'!BD108&gt;0,'Spectrum 4'!BD108,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4'!BD109&gt;0,'Spectrum 4'!BD109,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4'!BD110&gt;0,'Spectrum 4'!BD110,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4'!BD111&gt;0,'Spectrum 4'!BD111,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62" priority="1" operator="containsText" text="Low">
      <formula>NOT(ISERROR(SEARCH("Low",H2)))</formula>
    </cfRule>
    <cfRule type="containsText" dxfId="61" priority="2" operator="containsText" text="High">
      <formula>NOT(ISERROR(SEARCH("High",H2)))</formula>
    </cfRule>
    <cfRule type="containsText" dxfId="60" priority="3" operator="containsText" text="Medium">
      <formula>NOT(ISERROR(SEARCH("Medium",H2)))</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EED16-8D74-4ACD-A051-F94F57BB1B17}">
  <sheetPr codeName="Sheet11"/>
  <dimension ref="A1:XFC112"/>
  <sheetViews>
    <sheetView zoomScaleNormal="100"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3.85546875" style="72" hidden="1" customWidth="1"/>
    <col min="10" max="10" width="9" style="5" hidden="1" customWidth="1"/>
    <col min="11" max="11" width="7" style="1" hidden="1" customWidth="1"/>
    <col min="12" max="12" width="9" style="1" hidden="1" customWidth="1"/>
    <col min="13" max="13" width="8" style="1" hidden="1" customWidth="1"/>
    <col min="14" max="14" width="9" style="1" hidden="1" customWidth="1"/>
    <col min="15" max="15" width="8" style="1" hidden="1" customWidth="1"/>
    <col min="16" max="16" width="9" style="1" hidden="1" customWidth="1"/>
    <col min="17" max="17" width="8" style="1" hidden="1" customWidth="1"/>
    <col min="18" max="18" width="9" style="1" hidden="1" customWidth="1"/>
    <col min="19" max="19" width="8" style="1" hidden="1" customWidth="1"/>
    <col min="20" max="20" width="9" style="1" hidden="1" customWidth="1"/>
    <col min="21" max="21" width="8" style="1" hidden="1" customWidth="1"/>
    <col min="22" max="22" width="9" style="1" hidden="1" customWidth="1"/>
    <col min="23" max="23" width="8" style="1" hidden="1" customWidth="1"/>
    <col min="24" max="24" width="9" style="1" hidden="1" customWidth="1"/>
    <col min="25" max="25" width="8" style="1" hidden="1" customWidth="1"/>
    <col min="26" max="26" width="11.42578125" style="6" hidden="1" customWidth="1"/>
    <col min="27" max="27" width="9.5703125" style="1" hidden="1" customWidth="1"/>
    <col min="28" max="28" width="8.5703125" style="5" hidden="1" customWidth="1"/>
    <col min="29" max="29" width="12" style="1" hidden="1" customWidth="1"/>
    <col min="30" max="30" width="17.140625" style="1" hidden="1" customWidth="1"/>
    <col min="31" max="31" width="25.140625" style="5" hidden="1" customWidth="1"/>
    <col min="32" max="32" width="23" style="1" hidden="1" customWidth="1"/>
    <col min="33" max="33" width="19.42578125" style="8" hidden="1" customWidth="1"/>
    <col min="34" max="34" width="9.85546875" style="8" hidden="1" customWidth="1"/>
    <col min="35" max="35" width="15.5703125" style="8" hidden="1" customWidth="1"/>
    <col min="36" max="36" width="13.7109375" style="5" hidden="1" customWidth="1"/>
    <col min="37" max="37" width="16.5703125" style="8" hidden="1" customWidth="1"/>
    <col min="38" max="38" width="16.42578125" style="8" hidden="1" customWidth="1"/>
    <col min="39" max="39" width="16.42578125" style="9" hidden="1" customWidth="1"/>
    <col min="40" max="40" width="32" style="72" hidden="1" customWidth="1"/>
    <col min="41" max="41" width="17" style="72" hidden="1" customWidth="1"/>
    <col min="42" max="42" width="11.5703125" style="72" hidden="1" customWidth="1"/>
    <col min="43" max="43" width="6.28515625" style="72" hidden="1" customWidth="1"/>
    <col min="44" max="44" width="10.85546875" style="72" hidden="1" customWidth="1"/>
    <col min="45" max="45" width="14.5703125" style="72" hidden="1" customWidth="1"/>
    <col min="46" max="46" width="14" style="72" hidden="1" customWidth="1"/>
    <col min="47" max="47" width="14.5703125" style="72" hidden="1" customWidth="1"/>
    <col min="48" max="48" width="14" style="72" hidden="1" customWidth="1"/>
    <col min="49" max="49" width="15.5703125" style="72" hidden="1" customWidth="1"/>
    <col min="50" max="50" width="15" style="72" hidden="1" customWidth="1"/>
    <col min="51" max="51" width="21.85546875" style="72" hidden="1" customWidth="1"/>
    <col min="52" max="52" width="6" style="72" hidden="1" customWidth="1"/>
    <col min="53" max="53" width="21.85546875" style="72" hidden="1" customWidth="1"/>
    <col min="54" max="54" width="6" style="72" hidden="1" customWidth="1"/>
    <col min="55" max="55" width="22.7109375" style="72" hidden="1" customWidth="1"/>
    <col min="56" max="56" width="10" style="72" hidden="1" customWidth="1"/>
    <col min="57" max="57" width="17.28515625" style="72" hidden="1" customWidth="1"/>
    <col min="58" max="58" width="41.85546875" style="72" hidden="1" customWidth="1"/>
    <col min="59" max="59" width="45.42578125" style="72" hidden="1" customWidth="1"/>
    <col min="60" max="60" width="14.7109375" style="72" hidden="1" customWidth="1"/>
    <col min="61" max="61" width="49.85546875" style="72" hidden="1" customWidth="1"/>
    <col min="62" max="62" width="28.28515625" style="72" hidden="1" customWidth="1"/>
    <col min="63" max="63" width="38.5703125" style="72" hidden="1" customWidth="1"/>
    <col min="64" max="16383" width="3.85546875" style="72" hidden="1"/>
    <col min="16384" max="16384" width="2.28515625" style="72" hidden="1"/>
  </cols>
  <sheetData>
    <row r="1" spans="8:63" ht="29.25" customHeight="1" thickBot="1" x14ac:dyDescent="0.55000000000000004">
      <c r="H1" s="32" t="s">
        <v>71</v>
      </c>
      <c r="I1"/>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I2"/>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I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42.75" customHeight="1" thickBot="1" x14ac:dyDescent="0.3">
      <c r="I4"/>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6</v>
      </c>
      <c r="BF4" s="127">
        <f>IF((BE4-1)&gt;0, (BE4-1), "Compared in Spectrum no. 2")</f>
        <v>5</v>
      </c>
      <c r="BG4" s="127">
        <f>COUNT(BG5:BG112)</f>
        <v>0</v>
      </c>
      <c r="BH4" s="127"/>
      <c r="BI4" s="127"/>
      <c r="BJ4" s="127">
        <f>SUM(BJ5:BJ111)</f>
        <v>0</v>
      </c>
      <c r="BK4" s="127">
        <f>SUM(BK5:BK111)</f>
        <v>0</v>
      </c>
    </row>
    <row r="5" spans="8:63" ht="35.25" customHeight="1" thickBot="1" x14ac:dyDescent="0.3">
      <c r="I5"/>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5'!BD5&gt;0,'Spectrum 5'!BD5, "")</f>
        <v/>
      </c>
      <c r="BG5" s="119" t="e">
        <f>SMALL(BF$5:BF$110,BC5)</f>
        <v>#NUM!</v>
      </c>
      <c r="BH5" s="119" t="e">
        <f>SMALL(BD$5:BD$110,BC5)</f>
        <v>#NUM!</v>
      </c>
      <c r="BI5" s="119" t="e">
        <f>LOOKUP(BH5+2, BG$5:BG$111)</f>
        <v>#NUM!</v>
      </c>
      <c r="BJ5" s="119" t="str">
        <f>IF(ISERROR(BH5-BI5)=TRUE, "", IF(ABS(BH5-BI5)&lt;5, 1, 0))</f>
        <v/>
      </c>
      <c r="BK5" s="119" t="str">
        <f>IF(ISERROR(1/BH5),"",IF(ISERROR(1/BI5),"",IF(Calculations!$J$3&gt;ABS(((BH5-BI5)/BH5)*1000000),1,0)))</f>
        <v/>
      </c>
    </row>
    <row r="6" spans="8:63" ht="19.5" x14ac:dyDescent="0.25">
      <c r="I6"/>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5'!BD6&gt;0,'Spectrum 5'!BD6, "")</f>
        <v/>
      </c>
      <c r="BG6" s="119" t="e">
        <f t="shared" ref="BG6:BG69" si="31">SMALL(BF$5:BF$110,BC6)</f>
        <v>#NUM!</v>
      </c>
      <c r="BH6" s="119" t="e">
        <f t="shared" ref="BH6:BH69" si="32">SMALL(BD$5:BD$110,BC6)</f>
        <v>#NUM!</v>
      </c>
      <c r="BI6" s="119" t="e">
        <f t="shared" ref="BI6:BI69" si="33">LOOKUP(BH6+2, BG$5:BG$111)</f>
        <v>#NUM!</v>
      </c>
      <c r="BJ6" s="119" t="str">
        <f t="shared" ref="BJ6:BJ69" si="34">IF(ISERROR(BH6-BI6)=TRUE, "", IF(ABS(BH6-BI6)&lt;5, 1, 0))</f>
        <v/>
      </c>
      <c r="BK6" s="119" t="str">
        <f>IF(ISERROR(1/BH6),"",IF(ISERROR(1/BI6),"",IF(Calculations!$J$3&gt;ABS(((BH6-BI6)/BH6)*1000000),1,0)))</f>
        <v/>
      </c>
    </row>
    <row r="7" spans="8:63" x14ac:dyDescent="0.25">
      <c r="I7"/>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5'!BD7&gt;0,'Spectrum 5'!BD7, "")</f>
        <v/>
      </c>
      <c r="BG7" s="119" t="e">
        <f t="shared" si="31"/>
        <v>#NUM!</v>
      </c>
      <c r="BH7" s="119" t="e">
        <f t="shared" si="32"/>
        <v>#NUM!</v>
      </c>
      <c r="BI7" s="119" t="e">
        <f t="shared" si="33"/>
        <v>#NUM!</v>
      </c>
      <c r="BJ7" s="119" t="str">
        <f t="shared" si="34"/>
        <v/>
      </c>
      <c r="BK7" s="119" t="str">
        <f>IF(ISERROR(1/BH7),"",IF(ISERROR(1/BI7),"",IF(Calculations!$J$3&gt;ABS(((BH7-BI7)/BH7)*1000000),1,0)))</f>
        <v/>
      </c>
    </row>
    <row r="8" spans="8:63" x14ac:dyDescent="0.25">
      <c r="I8"/>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5'!BD8&gt;0,'Spectrum 5'!BD8, "")</f>
        <v/>
      </c>
      <c r="BG8" s="119" t="e">
        <f t="shared" si="31"/>
        <v>#NUM!</v>
      </c>
      <c r="BH8" s="119" t="e">
        <f t="shared" si="32"/>
        <v>#NUM!</v>
      </c>
      <c r="BI8" s="119" t="e">
        <f t="shared" si="33"/>
        <v>#NUM!</v>
      </c>
      <c r="BJ8" s="119" t="str">
        <f t="shared" si="34"/>
        <v/>
      </c>
      <c r="BK8" s="119" t="str">
        <f>IF(ISERROR(1/BH8),"",IF(ISERROR(1/BI8),"",IF(Calculations!$J$3&gt;ABS(((BH8-BI8)/BH8)*1000000),1,0)))</f>
        <v/>
      </c>
    </row>
    <row r="9" spans="8:63" x14ac:dyDescent="0.25">
      <c r="I9"/>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5'!BD9&gt;0,'Spectrum 5'!BD9, "")</f>
        <v/>
      </c>
      <c r="BG9" s="119" t="e">
        <f t="shared" si="31"/>
        <v>#NUM!</v>
      </c>
      <c r="BH9" s="119" t="e">
        <f t="shared" si="32"/>
        <v>#NUM!</v>
      </c>
      <c r="BI9" s="119" t="e">
        <f t="shared" si="33"/>
        <v>#NUM!</v>
      </c>
      <c r="BJ9" s="119" t="str">
        <f t="shared" si="34"/>
        <v/>
      </c>
      <c r="BK9" s="119" t="str">
        <f>IF(ISERROR(1/BH9),"",IF(ISERROR(1/BI9),"",IF(Calculations!$J$3&gt;ABS(((BH9-BI9)/BH9)*1000000),1,0)))</f>
        <v/>
      </c>
    </row>
    <row r="10" spans="8:63" x14ac:dyDescent="0.25">
      <c r="I10"/>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5'!BD10&gt;0,'Spectrum 5'!BD10, "")</f>
        <v/>
      </c>
      <c r="BG10" s="119" t="e">
        <f t="shared" si="31"/>
        <v>#NUM!</v>
      </c>
      <c r="BH10" s="119" t="e">
        <f t="shared" si="32"/>
        <v>#NUM!</v>
      </c>
      <c r="BI10" s="119" t="e">
        <f t="shared" si="33"/>
        <v>#NUM!</v>
      </c>
      <c r="BJ10" s="119" t="str">
        <f t="shared" si="34"/>
        <v/>
      </c>
      <c r="BK10" s="119" t="str">
        <f>IF(ISERROR(1/BH10),"",IF(ISERROR(1/BI10),"",IF(Calculations!$J$3&gt;ABS(((BH10-BI10)/BH10)*1000000),1,0)))</f>
        <v/>
      </c>
    </row>
    <row r="11" spans="8:63" x14ac:dyDescent="0.25">
      <c r="I11"/>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5'!BD11&gt;0,'Spectrum 5'!BD11, "")</f>
        <v/>
      </c>
      <c r="BG11" s="119" t="e">
        <f t="shared" si="31"/>
        <v>#NUM!</v>
      </c>
      <c r="BH11" s="119" t="e">
        <f t="shared" si="32"/>
        <v>#NUM!</v>
      </c>
      <c r="BI11" s="119" t="e">
        <f t="shared" si="33"/>
        <v>#NUM!</v>
      </c>
      <c r="BJ11" s="119" t="str">
        <f t="shared" si="34"/>
        <v/>
      </c>
      <c r="BK11" s="119" t="str">
        <f>IF(ISERROR(1/BH11),"",IF(ISERROR(1/BI11),"",IF(Calculations!$J$3&gt;ABS(((BH11-BI11)/BH11)*1000000),1,0)))</f>
        <v/>
      </c>
    </row>
    <row r="12" spans="8:63" x14ac:dyDescent="0.25">
      <c r="I12"/>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5'!BD12&gt;0,'Spectrum 5'!BD12, "")</f>
        <v/>
      </c>
      <c r="BG12" s="119" t="e">
        <f t="shared" si="31"/>
        <v>#NUM!</v>
      </c>
      <c r="BH12" s="119" t="e">
        <f t="shared" si="32"/>
        <v>#NUM!</v>
      </c>
      <c r="BI12" s="119" t="e">
        <f t="shared" si="33"/>
        <v>#NUM!</v>
      </c>
      <c r="BJ12" s="119" t="str">
        <f t="shared" si="34"/>
        <v/>
      </c>
      <c r="BK12" s="119" t="str">
        <f>IF(ISERROR(1/BH12),"",IF(ISERROR(1/BI12),"",IF(Calculations!$J$3&gt;ABS(((BH12-BI12)/BH12)*1000000),1,0)))</f>
        <v/>
      </c>
    </row>
    <row r="13" spans="8:63" x14ac:dyDescent="0.25">
      <c r="I13"/>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5'!BD13&gt;0,'Spectrum 5'!BD13, "")</f>
        <v/>
      </c>
      <c r="BG13" s="119" t="e">
        <f t="shared" si="31"/>
        <v>#NUM!</v>
      </c>
      <c r="BH13" s="119" t="e">
        <f t="shared" si="32"/>
        <v>#NUM!</v>
      </c>
      <c r="BI13" s="119" t="e">
        <f t="shared" si="33"/>
        <v>#NUM!</v>
      </c>
      <c r="BJ13" s="119" t="str">
        <f t="shared" si="34"/>
        <v/>
      </c>
      <c r="BK13" s="119" t="str">
        <f>IF(ISERROR(1/BH13),"",IF(ISERROR(1/BI13),"",IF(Calculations!$J$3&gt;ABS(((BH13-BI13)/BH13)*1000000),1,0)))</f>
        <v/>
      </c>
    </row>
    <row r="14" spans="8:63" x14ac:dyDescent="0.25">
      <c r="I14"/>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5'!BD14&gt;0,'Spectrum 5'!BD14, "")</f>
        <v/>
      </c>
      <c r="BG14" s="119" t="e">
        <f t="shared" si="31"/>
        <v>#NUM!</v>
      </c>
      <c r="BH14" s="119" t="e">
        <f t="shared" si="32"/>
        <v>#NUM!</v>
      </c>
      <c r="BI14" s="119" t="e">
        <f t="shared" si="33"/>
        <v>#NUM!</v>
      </c>
      <c r="BJ14" s="119" t="str">
        <f t="shared" si="34"/>
        <v/>
      </c>
      <c r="BK14" s="119" t="str">
        <f>IF(ISERROR(1/BH14),"",IF(ISERROR(1/BI14),"",IF(Calculations!$J$3&gt;ABS(((BH14-BI14)/BH14)*1000000),1,0)))</f>
        <v/>
      </c>
    </row>
    <row r="15" spans="8:63" x14ac:dyDescent="0.25">
      <c r="I1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5'!BD15&gt;0,'Spectrum 5'!BD15, "")</f>
        <v/>
      </c>
      <c r="BG15" s="119" t="e">
        <f t="shared" si="31"/>
        <v>#NUM!</v>
      </c>
      <c r="BH15" s="119" t="e">
        <f t="shared" si="32"/>
        <v>#NUM!</v>
      </c>
      <c r="BI15" s="119" t="e">
        <f t="shared" si="33"/>
        <v>#NUM!</v>
      </c>
      <c r="BJ15" s="119" t="str">
        <f t="shared" si="34"/>
        <v/>
      </c>
      <c r="BK15" s="119" t="str">
        <f>IF(ISERROR(1/BH15),"",IF(ISERROR(1/BI15),"",IF(Calculations!$J$3&gt;ABS(((BH15-BI15)/BH15)*1000000),1,0)))</f>
        <v/>
      </c>
    </row>
    <row r="16" spans="8:63" x14ac:dyDescent="0.25">
      <c r="I16"/>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5'!BD16&gt;0,'Spectrum 5'!BD16, "")</f>
        <v/>
      </c>
      <c r="BG16" s="119" t="e">
        <f t="shared" si="31"/>
        <v>#NUM!</v>
      </c>
      <c r="BH16" s="119" t="e">
        <f t="shared" si="32"/>
        <v>#NUM!</v>
      </c>
      <c r="BI16" s="119" t="e">
        <f t="shared" si="33"/>
        <v>#NUM!</v>
      </c>
      <c r="BJ16" s="119" t="str">
        <f t="shared" si="34"/>
        <v/>
      </c>
      <c r="BK16" s="119" t="str">
        <f>IF(ISERROR(1/BH16),"",IF(ISERROR(1/BI16),"",IF(Calculations!$J$3&gt;ABS(((BH16-BI16)/BH16)*1000000),1,0)))</f>
        <v/>
      </c>
    </row>
    <row r="17" spans="9:63" x14ac:dyDescent="0.25">
      <c r="I17"/>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5'!BD17&gt;0,'Spectrum 5'!BD17, "")</f>
        <v/>
      </c>
      <c r="BG17" s="119" t="e">
        <f t="shared" si="31"/>
        <v>#NUM!</v>
      </c>
      <c r="BH17" s="119" t="e">
        <f t="shared" si="32"/>
        <v>#NUM!</v>
      </c>
      <c r="BI17" s="119" t="e">
        <f t="shared" si="33"/>
        <v>#NUM!</v>
      </c>
      <c r="BJ17" s="119" t="str">
        <f t="shared" si="34"/>
        <v/>
      </c>
      <c r="BK17" s="119" t="str">
        <f>IF(ISERROR(1/BH17),"",IF(ISERROR(1/BI17),"",IF(Calculations!$J$3&gt;ABS(((BH17-BI17)/BH17)*1000000),1,0)))</f>
        <v/>
      </c>
    </row>
    <row r="18" spans="9:63" x14ac:dyDescent="0.25">
      <c r="I18"/>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5'!BD18&gt;0,'Spectrum 5'!BD18, "")</f>
        <v/>
      </c>
      <c r="BG18" s="119" t="e">
        <f t="shared" si="31"/>
        <v>#NUM!</v>
      </c>
      <c r="BH18" s="119" t="e">
        <f t="shared" si="32"/>
        <v>#NUM!</v>
      </c>
      <c r="BI18" s="119" t="e">
        <f t="shared" si="33"/>
        <v>#NUM!</v>
      </c>
      <c r="BJ18" s="119" t="str">
        <f t="shared" si="34"/>
        <v/>
      </c>
      <c r="BK18" s="119" t="str">
        <f>IF(ISERROR(1/BH18),"",IF(ISERROR(1/BI18),"",IF(Calculations!$J$3&gt;ABS(((BH18-BI18)/BH18)*1000000),1,0)))</f>
        <v/>
      </c>
    </row>
    <row r="19" spans="9:63" x14ac:dyDescent="0.25">
      <c r="I19"/>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5'!BD19&gt;0,'Spectrum 5'!BD19, "")</f>
        <v/>
      </c>
      <c r="BG19" s="119" t="e">
        <f t="shared" si="31"/>
        <v>#NUM!</v>
      </c>
      <c r="BH19" s="119" t="e">
        <f t="shared" si="32"/>
        <v>#NUM!</v>
      </c>
      <c r="BI19" s="119" t="e">
        <f t="shared" si="33"/>
        <v>#NUM!</v>
      </c>
      <c r="BJ19" s="119" t="str">
        <f t="shared" si="34"/>
        <v/>
      </c>
      <c r="BK19" s="119" t="str">
        <f>IF(ISERROR(1/BH19),"",IF(ISERROR(1/BI19),"",IF(Calculations!$J$3&gt;ABS(((BH19-BI19)/BH19)*1000000),1,0)))</f>
        <v/>
      </c>
    </row>
    <row r="20" spans="9:63" x14ac:dyDescent="0.25">
      <c r="I20"/>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5'!BD20&gt;0,'Spectrum 5'!BD20, "")</f>
        <v/>
      </c>
      <c r="BG20" s="119" t="e">
        <f t="shared" si="31"/>
        <v>#NUM!</v>
      </c>
      <c r="BH20" s="119" t="e">
        <f t="shared" si="32"/>
        <v>#NUM!</v>
      </c>
      <c r="BI20" s="119" t="e">
        <f t="shared" si="33"/>
        <v>#NUM!</v>
      </c>
      <c r="BJ20" s="119" t="str">
        <f t="shared" si="34"/>
        <v/>
      </c>
      <c r="BK20" s="119" t="str">
        <f>IF(ISERROR(1/BH20),"",IF(ISERROR(1/BI20),"",IF(Calculations!$J$3&gt;ABS(((BH20-BI20)/BH20)*1000000),1,0)))</f>
        <v/>
      </c>
    </row>
    <row r="21" spans="9:63" x14ac:dyDescent="0.25">
      <c r="I21"/>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5'!BD21&gt;0,'Spectrum 5'!BD21, "")</f>
        <v/>
      </c>
      <c r="BG21" s="119" t="e">
        <f t="shared" si="31"/>
        <v>#NUM!</v>
      </c>
      <c r="BH21" s="119" t="e">
        <f t="shared" si="32"/>
        <v>#NUM!</v>
      </c>
      <c r="BI21" s="119" t="e">
        <f t="shared" si="33"/>
        <v>#NUM!</v>
      </c>
      <c r="BJ21" s="119" t="str">
        <f t="shared" si="34"/>
        <v/>
      </c>
      <c r="BK21" s="119" t="str">
        <f>IF(ISERROR(1/BH21),"",IF(ISERROR(1/BI21),"",IF(Calculations!$J$3&gt;ABS(((BH21-BI21)/BH21)*1000000),1,0)))</f>
        <v/>
      </c>
    </row>
    <row r="22" spans="9:63" x14ac:dyDescent="0.25">
      <c r="I22"/>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5'!BD22&gt;0,'Spectrum 5'!BD22, "")</f>
        <v/>
      </c>
      <c r="BG22" s="119" t="e">
        <f t="shared" si="31"/>
        <v>#NUM!</v>
      </c>
      <c r="BH22" s="119" t="e">
        <f t="shared" si="32"/>
        <v>#NUM!</v>
      </c>
      <c r="BI22" s="119" t="e">
        <f t="shared" si="33"/>
        <v>#NUM!</v>
      </c>
      <c r="BJ22" s="119" t="str">
        <f t="shared" si="34"/>
        <v/>
      </c>
      <c r="BK22" s="119" t="str">
        <f>IF(ISERROR(1/BH22),"",IF(ISERROR(1/BI22),"",IF(Calculations!$J$3&gt;ABS(((BH22-BI22)/BH22)*1000000),1,0)))</f>
        <v/>
      </c>
    </row>
    <row r="23" spans="9:63" x14ac:dyDescent="0.25">
      <c r="I23"/>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5'!BD23&gt;0,'Spectrum 5'!BD23, "")</f>
        <v/>
      </c>
      <c r="BG23" s="119" t="e">
        <f t="shared" si="31"/>
        <v>#NUM!</v>
      </c>
      <c r="BH23" s="119" t="e">
        <f t="shared" si="32"/>
        <v>#NUM!</v>
      </c>
      <c r="BI23" s="119" t="e">
        <f t="shared" si="33"/>
        <v>#NUM!</v>
      </c>
      <c r="BJ23" s="119" t="str">
        <f t="shared" si="34"/>
        <v/>
      </c>
      <c r="BK23" s="119" t="str">
        <f>IF(ISERROR(1/BH23),"",IF(ISERROR(1/BI23),"",IF(Calculations!$J$3&gt;ABS(((BH23-BI23)/BH23)*1000000),1,0)))</f>
        <v/>
      </c>
    </row>
    <row r="24" spans="9:63" x14ac:dyDescent="0.25">
      <c r="I24"/>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5'!BD24&gt;0,'Spectrum 5'!BD24, "")</f>
        <v/>
      </c>
      <c r="BG24" s="119" t="e">
        <f t="shared" si="31"/>
        <v>#NUM!</v>
      </c>
      <c r="BH24" s="119" t="e">
        <f t="shared" si="32"/>
        <v>#NUM!</v>
      </c>
      <c r="BI24" s="119" t="e">
        <f t="shared" si="33"/>
        <v>#NUM!</v>
      </c>
      <c r="BJ24" s="119" t="str">
        <f t="shared" si="34"/>
        <v/>
      </c>
      <c r="BK24" s="119" t="str">
        <f>IF(ISERROR(1/BH24),"",IF(ISERROR(1/BI24),"",IF(Calculations!$J$3&gt;ABS(((BH24-BI24)/BH24)*1000000),1,0)))</f>
        <v/>
      </c>
    </row>
    <row r="25" spans="9:63" x14ac:dyDescent="0.25">
      <c r="I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5'!BD25&gt;0,'Spectrum 5'!BD25, "")</f>
        <v/>
      </c>
      <c r="BG25" s="119" t="e">
        <f t="shared" si="31"/>
        <v>#NUM!</v>
      </c>
      <c r="BH25" s="119" t="e">
        <f t="shared" si="32"/>
        <v>#NUM!</v>
      </c>
      <c r="BI25" s="119" t="e">
        <f t="shared" si="33"/>
        <v>#NUM!</v>
      </c>
      <c r="BJ25" s="119" t="str">
        <f t="shared" si="34"/>
        <v/>
      </c>
      <c r="BK25" s="119" t="str">
        <f>IF(ISERROR(1/BH25),"",IF(ISERROR(1/BI25),"",IF(Calculations!$J$3&gt;ABS(((BH25-BI25)/BH25)*1000000),1,0)))</f>
        <v/>
      </c>
    </row>
    <row r="26" spans="9:63" x14ac:dyDescent="0.25">
      <c r="I26"/>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5'!BD26&gt;0,'Spectrum 5'!BD26, "")</f>
        <v/>
      </c>
      <c r="BG26" s="119" t="e">
        <f t="shared" si="31"/>
        <v>#NUM!</v>
      </c>
      <c r="BH26" s="119" t="e">
        <f t="shared" si="32"/>
        <v>#NUM!</v>
      </c>
      <c r="BI26" s="119" t="e">
        <f t="shared" si="33"/>
        <v>#NUM!</v>
      </c>
      <c r="BJ26" s="119" t="str">
        <f t="shared" si="34"/>
        <v/>
      </c>
      <c r="BK26" s="119" t="str">
        <f>IF(ISERROR(1/BH26),"",IF(ISERROR(1/BI26),"",IF(Calculations!$J$3&gt;ABS(((BH26-BI26)/BH26)*1000000),1,0)))</f>
        <v/>
      </c>
    </row>
    <row r="27" spans="9:63" x14ac:dyDescent="0.25">
      <c r="I27"/>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5'!BD27&gt;0,'Spectrum 5'!BD27, "")</f>
        <v/>
      </c>
      <c r="BG27" s="119" t="e">
        <f t="shared" si="31"/>
        <v>#NUM!</v>
      </c>
      <c r="BH27" s="119" t="e">
        <f t="shared" si="32"/>
        <v>#NUM!</v>
      </c>
      <c r="BI27" s="119" t="e">
        <f t="shared" si="33"/>
        <v>#NUM!</v>
      </c>
      <c r="BJ27" s="119" t="str">
        <f t="shared" si="34"/>
        <v/>
      </c>
      <c r="BK27" s="119" t="str">
        <f>IF(ISERROR(1/BH27),"",IF(ISERROR(1/BI27),"",IF(Calculations!$J$3&gt;ABS(((BH27-BI27)/BH27)*1000000),1,0)))</f>
        <v/>
      </c>
    </row>
    <row r="28" spans="9:63" x14ac:dyDescent="0.25">
      <c r="I28"/>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5'!BD28&gt;0,'Spectrum 5'!BD28, "")</f>
        <v/>
      </c>
      <c r="BG28" s="119" t="e">
        <f t="shared" si="31"/>
        <v>#NUM!</v>
      </c>
      <c r="BH28" s="119" t="e">
        <f t="shared" si="32"/>
        <v>#NUM!</v>
      </c>
      <c r="BI28" s="119" t="e">
        <f t="shared" si="33"/>
        <v>#NUM!</v>
      </c>
      <c r="BJ28" s="119" t="str">
        <f t="shared" si="34"/>
        <v/>
      </c>
      <c r="BK28" s="119" t="str">
        <f>IF(ISERROR(1/BH28),"",IF(ISERROR(1/BI28),"",IF(Calculations!$J$3&gt;ABS(((BH28-BI28)/BH28)*1000000),1,0)))</f>
        <v/>
      </c>
    </row>
    <row r="29" spans="9:63" x14ac:dyDescent="0.25">
      <c r="I29"/>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5'!BD29&gt;0,'Spectrum 5'!BD29, "")</f>
        <v/>
      </c>
      <c r="BG29" s="119" t="e">
        <f t="shared" si="31"/>
        <v>#NUM!</v>
      </c>
      <c r="BH29" s="119" t="e">
        <f t="shared" si="32"/>
        <v>#NUM!</v>
      </c>
      <c r="BI29" s="119" t="e">
        <f t="shared" si="33"/>
        <v>#NUM!</v>
      </c>
      <c r="BJ29" s="119" t="str">
        <f t="shared" si="34"/>
        <v/>
      </c>
      <c r="BK29" s="119" t="str">
        <f>IF(ISERROR(1/BH29),"",IF(ISERROR(1/BI29),"",IF(Calculations!$J$3&gt;ABS(((BH29-BI29)/BH29)*1000000),1,0)))</f>
        <v/>
      </c>
    </row>
    <row r="30" spans="9:63" x14ac:dyDescent="0.25">
      <c r="I30"/>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5'!BD30&gt;0,'Spectrum 5'!BD30, "")</f>
        <v/>
      </c>
      <c r="BG30" s="119" t="e">
        <f t="shared" si="31"/>
        <v>#NUM!</v>
      </c>
      <c r="BH30" s="119" t="e">
        <f t="shared" si="32"/>
        <v>#NUM!</v>
      </c>
      <c r="BI30" s="119" t="e">
        <f t="shared" si="33"/>
        <v>#NUM!</v>
      </c>
      <c r="BJ30" s="119" t="str">
        <f t="shared" si="34"/>
        <v/>
      </c>
      <c r="BK30" s="119" t="str">
        <f>IF(ISERROR(1/BH30),"",IF(ISERROR(1/BI30),"",IF(Calculations!$J$3&gt;ABS(((BH30-BI30)/BH30)*1000000),1,0)))</f>
        <v/>
      </c>
    </row>
    <row r="31" spans="9:63" x14ac:dyDescent="0.25">
      <c r="I31"/>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5'!BD31&gt;0,'Spectrum 5'!BD31, "")</f>
        <v/>
      </c>
      <c r="BG31" s="119" t="e">
        <f t="shared" si="31"/>
        <v>#NUM!</v>
      </c>
      <c r="BH31" s="119" t="e">
        <f t="shared" si="32"/>
        <v>#NUM!</v>
      </c>
      <c r="BI31" s="119" t="e">
        <f t="shared" si="33"/>
        <v>#NUM!</v>
      </c>
      <c r="BJ31" s="119" t="str">
        <f t="shared" si="34"/>
        <v/>
      </c>
      <c r="BK31" s="119" t="str">
        <f>IF(ISERROR(1/BH31),"",IF(ISERROR(1/BI31),"",IF(Calculations!$J$3&gt;ABS(((BH31-BI31)/BH31)*1000000),1,0)))</f>
        <v/>
      </c>
    </row>
    <row r="32" spans="9:63" x14ac:dyDescent="0.25">
      <c r="I32"/>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5'!BD32&gt;0,'Spectrum 5'!BD32, "")</f>
        <v/>
      </c>
      <c r="BG32" s="119" t="e">
        <f t="shared" si="31"/>
        <v>#NUM!</v>
      </c>
      <c r="BH32" s="119" t="e">
        <f t="shared" si="32"/>
        <v>#NUM!</v>
      </c>
      <c r="BI32" s="119" t="e">
        <f t="shared" si="33"/>
        <v>#NUM!</v>
      </c>
      <c r="BJ32" s="119" t="str">
        <f t="shared" si="34"/>
        <v/>
      </c>
      <c r="BK32" s="119" t="str">
        <f>IF(ISERROR(1/BH32),"",IF(ISERROR(1/BI32),"",IF(Calculations!$J$3&gt;ABS(((BH32-BI32)/BH32)*1000000),1,0)))</f>
        <v/>
      </c>
    </row>
    <row r="33" spans="9:63" x14ac:dyDescent="0.25">
      <c r="I33"/>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5'!BD33&gt;0,'Spectrum 5'!BD33, "")</f>
        <v/>
      </c>
      <c r="BG33" s="119" t="e">
        <f t="shared" si="31"/>
        <v>#NUM!</v>
      </c>
      <c r="BH33" s="119" t="e">
        <f t="shared" si="32"/>
        <v>#NUM!</v>
      </c>
      <c r="BI33" s="119" t="e">
        <f t="shared" si="33"/>
        <v>#NUM!</v>
      </c>
      <c r="BJ33" s="119" t="str">
        <f t="shared" si="34"/>
        <v/>
      </c>
      <c r="BK33" s="119" t="str">
        <f>IF(ISERROR(1/BH33),"",IF(ISERROR(1/BI33),"",IF(Calculations!$J$3&gt;ABS(((BH33-BI33)/BH33)*1000000),1,0)))</f>
        <v/>
      </c>
    </row>
    <row r="34" spans="9:63" x14ac:dyDescent="0.25">
      <c r="I34"/>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5'!BD34&gt;0,'Spectrum 5'!BD34, "")</f>
        <v/>
      </c>
      <c r="BG34" s="119" t="e">
        <f t="shared" si="31"/>
        <v>#NUM!</v>
      </c>
      <c r="BH34" s="119" t="e">
        <f t="shared" si="32"/>
        <v>#NUM!</v>
      </c>
      <c r="BI34" s="119" t="e">
        <f t="shared" si="33"/>
        <v>#NUM!</v>
      </c>
      <c r="BJ34" s="119" t="str">
        <f t="shared" si="34"/>
        <v/>
      </c>
      <c r="BK34" s="119" t="str">
        <f>IF(ISERROR(1/BH34),"",IF(ISERROR(1/BI34),"",IF(Calculations!$J$3&gt;ABS(((BH34-BI34)/BH34)*1000000),1,0)))</f>
        <v/>
      </c>
    </row>
    <row r="35" spans="9:63" x14ac:dyDescent="0.25">
      <c r="I3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5'!BD35&gt;0,'Spectrum 5'!BD35, "")</f>
        <v/>
      </c>
      <c r="BG35" s="119" t="e">
        <f t="shared" si="31"/>
        <v>#NUM!</v>
      </c>
      <c r="BH35" s="119" t="e">
        <f t="shared" si="32"/>
        <v>#NUM!</v>
      </c>
      <c r="BI35" s="119" t="e">
        <f t="shared" si="33"/>
        <v>#NUM!</v>
      </c>
      <c r="BJ35" s="119" t="str">
        <f t="shared" si="34"/>
        <v/>
      </c>
      <c r="BK35" s="119" t="str">
        <f>IF(ISERROR(1/BH35),"",IF(ISERROR(1/BI35),"",IF(Calculations!$J$3&gt;ABS(((BH35-BI35)/BH35)*1000000),1,0)))</f>
        <v/>
      </c>
    </row>
    <row r="36" spans="9:63" x14ac:dyDescent="0.25">
      <c r="I36"/>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5'!BD36&gt;0,'Spectrum 5'!BD36, "")</f>
        <v/>
      </c>
      <c r="BG36" s="119" t="e">
        <f t="shared" si="31"/>
        <v>#NUM!</v>
      </c>
      <c r="BH36" s="119" t="e">
        <f t="shared" si="32"/>
        <v>#NUM!</v>
      </c>
      <c r="BI36" s="119" t="e">
        <f t="shared" si="33"/>
        <v>#NUM!</v>
      </c>
      <c r="BJ36" s="119" t="str">
        <f t="shared" si="34"/>
        <v/>
      </c>
      <c r="BK36" s="119" t="str">
        <f>IF(ISERROR(1/BH36),"",IF(ISERROR(1/BI36),"",IF(Calculations!$J$3&gt;ABS(((BH36-BI36)/BH36)*1000000),1,0)))</f>
        <v/>
      </c>
    </row>
    <row r="37" spans="9:63" x14ac:dyDescent="0.25">
      <c r="I37"/>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5'!BD37&gt;0,'Spectrum 5'!BD37, "")</f>
        <v/>
      </c>
      <c r="BG37" s="119" t="e">
        <f t="shared" si="31"/>
        <v>#NUM!</v>
      </c>
      <c r="BH37" s="119" t="e">
        <f t="shared" si="32"/>
        <v>#NUM!</v>
      </c>
      <c r="BI37" s="119" t="e">
        <f t="shared" si="33"/>
        <v>#NUM!</v>
      </c>
      <c r="BJ37" s="119" t="str">
        <f t="shared" si="34"/>
        <v/>
      </c>
      <c r="BK37" s="119" t="str">
        <f>IF(ISERROR(1/BH37),"",IF(ISERROR(1/BI37),"",IF(Calculations!$J$3&gt;ABS(((BH37-BI37)/BH37)*1000000),1,0)))</f>
        <v/>
      </c>
    </row>
    <row r="38" spans="9:63" x14ac:dyDescent="0.25">
      <c r="I38"/>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5'!BD38&gt;0,'Spectrum 5'!BD38, "")</f>
        <v/>
      </c>
      <c r="BG38" s="119" t="e">
        <f t="shared" si="31"/>
        <v>#NUM!</v>
      </c>
      <c r="BH38" s="119" t="e">
        <f t="shared" si="32"/>
        <v>#NUM!</v>
      </c>
      <c r="BI38" s="119" t="e">
        <f t="shared" si="33"/>
        <v>#NUM!</v>
      </c>
      <c r="BJ38" s="119" t="str">
        <f t="shared" si="34"/>
        <v/>
      </c>
      <c r="BK38" s="119" t="str">
        <f>IF(ISERROR(1/BH38),"",IF(ISERROR(1/BI38),"",IF(Calculations!$J$3&gt;ABS(((BH38-BI38)/BH38)*1000000),1,0)))</f>
        <v/>
      </c>
    </row>
    <row r="39" spans="9:63" x14ac:dyDescent="0.25">
      <c r="I39"/>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5'!BD39&gt;0,'Spectrum 5'!BD39, "")</f>
        <v/>
      </c>
      <c r="BG39" s="119" t="e">
        <f t="shared" si="31"/>
        <v>#NUM!</v>
      </c>
      <c r="BH39" s="119" t="e">
        <f t="shared" si="32"/>
        <v>#NUM!</v>
      </c>
      <c r="BI39" s="119" t="e">
        <f t="shared" si="33"/>
        <v>#NUM!</v>
      </c>
      <c r="BJ39" s="119" t="str">
        <f t="shared" si="34"/>
        <v/>
      </c>
      <c r="BK39" s="119" t="str">
        <f>IF(ISERROR(1/BH39),"",IF(ISERROR(1/BI39),"",IF(Calculations!$J$3&gt;ABS(((BH39-BI39)/BH39)*1000000),1,0)))</f>
        <v/>
      </c>
    </row>
    <row r="40" spans="9:63" x14ac:dyDescent="0.25">
      <c r="I40"/>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5'!BD40&gt;0,'Spectrum 5'!BD40, "")</f>
        <v/>
      </c>
      <c r="BG40" s="119" t="e">
        <f t="shared" si="31"/>
        <v>#NUM!</v>
      </c>
      <c r="BH40" s="119" t="e">
        <f t="shared" si="32"/>
        <v>#NUM!</v>
      </c>
      <c r="BI40" s="119" t="e">
        <f t="shared" si="33"/>
        <v>#NUM!</v>
      </c>
      <c r="BJ40" s="119" t="str">
        <f t="shared" si="34"/>
        <v/>
      </c>
      <c r="BK40" s="119" t="str">
        <f>IF(ISERROR(1/BH40),"",IF(ISERROR(1/BI40),"",IF(Calculations!$J$3&gt;ABS(((BH40-BI40)/BH40)*1000000),1,0)))</f>
        <v/>
      </c>
    </row>
    <row r="41" spans="9:63" x14ac:dyDescent="0.25">
      <c r="I41"/>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5'!BD41&gt;0,'Spectrum 5'!BD41, "")</f>
        <v/>
      </c>
      <c r="BG41" s="119" t="e">
        <f t="shared" si="31"/>
        <v>#NUM!</v>
      </c>
      <c r="BH41" s="119" t="e">
        <f t="shared" si="32"/>
        <v>#NUM!</v>
      </c>
      <c r="BI41" s="119" t="e">
        <f t="shared" si="33"/>
        <v>#NUM!</v>
      </c>
      <c r="BJ41" s="119" t="str">
        <f t="shared" si="34"/>
        <v/>
      </c>
      <c r="BK41" s="119" t="str">
        <f>IF(ISERROR(1/BH41),"",IF(ISERROR(1/BI41),"",IF(Calculations!$J$3&gt;ABS(((BH41-BI41)/BH41)*1000000),1,0)))</f>
        <v/>
      </c>
    </row>
    <row r="42" spans="9:63" x14ac:dyDescent="0.25">
      <c r="I42"/>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5'!BD42&gt;0,'Spectrum 5'!BD42, "")</f>
        <v/>
      </c>
      <c r="BG42" s="119" t="e">
        <f t="shared" si="31"/>
        <v>#NUM!</v>
      </c>
      <c r="BH42" s="119" t="e">
        <f t="shared" si="32"/>
        <v>#NUM!</v>
      </c>
      <c r="BI42" s="119" t="e">
        <f t="shared" si="33"/>
        <v>#NUM!</v>
      </c>
      <c r="BJ42" s="119" t="str">
        <f t="shared" si="34"/>
        <v/>
      </c>
      <c r="BK42" s="119" t="str">
        <f>IF(ISERROR(1/BH42),"",IF(ISERROR(1/BI42),"",IF(Calculations!$J$3&gt;ABS(((BH42-BI42)/BH42)*1000000),1,0)))</f>
        <v/>
      </c>
    </row>
    <row r="43" spans="9:63" x14ac:dyDescent="0.25">
      <c r="I43"/>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5'!BD43&gt;0,'Spectrum 5'!BD43, "")</f>
        <v/>
      </c>
      <c r="BG43" s="119" t="e">
        <f t="shared" si="31"/>
        <v>#NUM!</v>
      </c>
      <c r="BH43" s="119" t="e">
        <f t="shared" si="32"/>
        <v>#NUM!</v>
      </c>
      <c r="BI43" s="119" t="e">
        <f t="shared" si="33"/>
        <v>#NUM!</v>
      </c>
      <c r="BJ43" s="119" t="str">
        <f t="shared" si="34"/>
        <v/>
      </c>
      <c r="BK43" s="119" t="str">
        <f>IF(ISERROR(1/BH43),"",IF(ISERROR(1/BI43),"",IF(Calculations!$J$3&gt;ABS(((BH43-BI43)/BH43)*1000000),1,0)))</f>
        <v/>
      </c>
    </row>
    <row r="44" spans="9:63" x14ac:dyDescent="0.25">
      <c r="I44"/>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5'!BD44&gt;0,'Spectrum 5'!BD44, "")</f>
        <v/>
      </c>
      <c r="BG44" s="119" t="e">
        <f t="shared" si="31"/>
        <v>#NUM!</v>
      </c>
      <c r="BH44" s="119" t="e">
        <f t="shared" si="32"/>
        <v>#NUM!</v>
      </c>
      <c r="BI44" s="119" t="e">
        <f t="shared" si="33"/>
        <v>#NUM!</v>
      </c>
      <c r="BJ44" s="119" t="str">
        <f t="shared" si="34"/>
        <v/>
      </c>
      <c r="BK44" s="119" t="str">
        <f>IF(ISERROR(1/BH44),"",IF(ISERROR(1/BI44),"",IF(Calculations!$J$3&gt;ABS(((BH44-BI44)/BH44)*1000000),1,0)))</f>
        <v/>
      </c>
    </row>
    <row r="45" spans="9:63" x14ac:dyDescent="0.25">
      <c r="I4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5'!BD45&gt;0,'Spectrum 5'!BD45, "")</f>
        <v/>
      </c>
      <c r="BG45" s="119" t="e">
        <f t="shared" si="31"/>
        <v>#NUM!</v>
      </c>
      <c r="BH45" s="119" t="e">
        <f t="shared" si="32"/>
        <v>#NUM!</v>
      </c>
      <c r="BI45" s="119" t="e">
        <f t="shared" si="33"/>
        <v>#NUM!</v>
      </c>
      <c r="BJ45" s="119" t="str">
        <f t="shared" si="34"/>
        <v/>
      </c>
      <c r="BK45" s="119" t="str">
        <f>IF(ISERROR(1/BH45),"",IF(ISERROR(1/BI45),"",IF(Calculations!$J$3&gt;ABS(((BH45-BI45)/BH45)*1000000),1,0)))</f>
        <v/>
      </c>
    </row>
    <row r="46" spans="9:63" x14ac:dyDescent="0.25">
      <c r="I46"/>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5'!BD46&gt;0,'Spectrum 5'!BD46, "")</f>
        <v/>
      </c>
      <c r="BG46" s="119" t="e">
        <f t="shared" si="31"/>
        <v>#NUM!</v>
      </c>
      <c r="BH46" s="119" t="e">
        <f t="shared" si="32"/>
        <v>#NUM!</v>
      </c>
      <c r="BI46" s="119" t="e">
        <f t="shared" si="33"/>
        <v>#NUM!</v>
      </c>
      <c r="BJ46" s="119" t="str">
        <f t="shared" si="34"/>
        <v/>
      </c>
      <c r="BK46" s="119" t="str">
        <f>IF(ISERROR(1/BH46),"",IF(ISERROR(1/BI46),"",IF(Calculations!$J$3&gt;ABS(((BH46-BI46)/BH46)*1000000),1,0)))</f>
        <v/>
      </c>
    </row>
    <row r="47" spans="9:63" x14ac:dyDescent="0.25">
      <c r="I47"/>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5'!BD47&gt;0,'Spectrum 5'!BD47, "")</f>
        <v/>
      </c>
      <c r="BG47" s="119" t="e">
        <f t="shared" si="31"/>
        <v>#NUM!</v>
      </c>
      <c r="BH47" s="119" t="e">
        <f t="shared" si="32"/>
        <v>#NUM!</v>
      </c>
      <c r="BI47" s="119" t="e">
        <f t="shared" si="33"/>
        <v>#NUM!</v>
      </c>
      <c r="BJ47" s="119" t="str">
        <f t="shared" si="34"/>
        <v/>
      </c>
      <c r="BK47" s="119" t="str">
        <f>IF(ISERROR(1/BH47),"",IF(ISERROR(1/BI47),"",IF(Calculations!$J$3&gt;ABS(((BH47-BI47)/BH47)*1000000),1,0)))</f>
        <v/>
      </c>
    </row>
    <row r="48" spans="9:63" x14ac:dyDescent="0.25">
      <c r="I48"/>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5'!BD48&gt;0,'Spectrum 5'!BD48, "")</f>
        <v/>
      </c>
      <c r="BG48" s="119" t="e">
        <f t="shared" si="31"/>
        <v>#NUM!</v>
      </c>
      <c r="BH48" s="119" t="e">
        <f t="shared" si="32"/>
        <v>#NUM!</v>
      </c>
      <c r="BI48" s="119" t="e">
        <f t="shared" si="33"/>
        <v>#NUM!</v>
      </c>
      <c r="BJ48" s="119" t="str">
        <f t="shared" si="34"/>
        <v/>
      </c>
      <c r="BK48" s="119" t="str">
        <f>IF(ISERROR(1/BH48),"",IF(ISERROR(1/BI48),"",IF(Calculations!$J$3&gt;ABS(((BH48-BI48)/BH48)*1000000),1,0)))</f>
        <v/>
      </c>
    </row>
    <row r="49" spans="9:63" x14ac:dyDescent="0.25">
      <c r="I49"/>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5'!BD49&gt;0,'Spectrum 5'!BD49, "")</f>
        <v/>
      </c>
      <c r="BG49" s="119" t="e">
        <f t="shared" si="31"/>
        <v>#NUM!</v>
      </c>
      <c r="BH49" s="119" t="e">
        <f t="shared" si="32"/>
        <v>#NUM!</v>
      </c>
      <c r="BI49" s="119" t="e">
        <f t="shared" si="33"/>
        <v>#NUM!</v>
      </c>
      <c r="BJ49" s="119" t="str">
        <f t="shared" si="34"/>
        <v/>
      </c>
      <c r="BK49" s="119" t="str">
        <f>IF(ISERROR(1/BH49),"",IF(ISERROR(1/BI49),"",IF(Calculations!$J$3&gt;ABS(((BH49-BI49)/BH49)*1000000),1,0)))</f>
        <v/>
      </c>
    </row>
    <row r="50" spans="9:63" x14ac:dyDescent="0.25">
      <c r="I50"/>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5'!BD50&gt;0,'Spectrum 5'!BD50, "")</f>
        <v/>
      </c>
      <c r="BG50" s="119" t="e">
        <f t="shared" si="31"/>
        <v>#NUM!</v>
      </c>
      <c r="BH50" s="119" t="e">
        <f t="shared" si="32"/>
        <v>#NUM!</v>
      </c>
      <c r="BI50" s="119" t="e">
        <f t="shared" si="33"/>
        <v>#NUM!</v>
      </c>
      <c r="BJ50" s="119" t="str">
        <f t="shared" si="34"/>
        <v/>
      </c>
      <c r="BK50" s="119" t="str">
        <f>IF(ISERROR(1/BH50),"",IF(ISERROR(1/BI50),"",IF(Calculations!$J$3&gt;ABS(((BH50-BI50)/BH50)*1000000),1,0)))</f>
        <v/>
      </c>
    </row>
    <row r="51" spans="9:63" x14ac:dyDescent="0.25">
      <c r="I51"/>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5'!BD51&gt;0,'Spectrum 5'!BD51, "")</f>
        <v/>
      </c>
      <c r="BG51" s="119" t="e">
        <f t="shared" si="31"/>
        <v>#NUM!</v>
      </c>
      <c r="BH51" s="119" t="e">
        <f t="shared" si="32"/>
        <v>#NUM!</v>
      </c>
      <c r="BI51" s="119" t="e">
        <f t="shared" si="33"/>
        <v>#NUM!</v>
      </c>
      <c r="BJ51" s="119" t="str">
        <f t="shared" si="34"/>
        <v/>
      </c>
      <c r="BK51" s="119" t="str">
        <f>IF(ISERROR(1/BH51),"",IF(ISERROR(1/BI51),"",IF(Calculations!$J$3&gt;ABS(((BH51-BI51)/BH51)*1000000),1,0)))</f>
        <v/>
      </c>
    </row>
    <row r="52" spans="9:63" x14ac:dyDescent="0.25">
      <c r="I52"/>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5'!BD52&gt;0,'Spectrum 5'!BD52, "")</f>
        <v/>
      </c>
      <c r="BG52" s="119" t="e">
        <f t="shared" si="31"/>
        <v>#NUM!</v>
      </c>
      <c r="BH52" s="119" t="e">
        <f t="shared" si="32"/>
        <v>#NUM!</v>
      </c>
      <c r="BI52" s="119" t="e">
        <f t="shared" si="33"/>
        <v>#NUM!</v>
      </c>
      <c r="BJ52" s="119" t="str">
        <f t="shared" si="34"/>
        <v/>
      </c>
      <c r="BK52" s="119" t="str">
        <f>IF(ISERROR(1/BH52),"",IF(ISERROR(1/BI52),"",IF(Calculations!$J$3&gt;ABS(((BH52-BI52)/BH52)*1000000),1,0)))</f>
        <v/>
      </c>
    </row>
    <row r="53" spans="9:63" x14ac:dyDescent="0.25">
      <c r="I53"/>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5'!BD53&gt;0,'Spectrum 5'!BD53, "")</f>
        <v/>
      </c>
      <c r="BG53" s="119" t="e">
        <f t="shared" si="31"/>
        <v>#NUM!</v>
      </c>
      <c r="BH53" s="119" t="e">
        <f t="shared" si="32"/>
        <v>#NUM!</v>
      </c>
      <c r="BI53" s="119" t="e">
        <f t="shared" si="33"/>
        <v>#NUM!</v>
      </c>
      <c r="BJ53" s="119" t="str">
        <f t="shared" si="34"/>
        <v/>
      </c>
      <c r="BK53" s="119" t="str">
        <f>IF(ISERROR(1/BH53),"",IF(ISERROR(1/BI53),"",IF(Calculations!$J$3&gt;ABS(((BH53-BI53)/BH53)*1000000),1,0)))</f>
        <v/>
      </c>
    </row>
    <row r="54" spans="9:63" x14ac:dyDescent="0.25">
      <c r="I54"/>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5'!BD54&gt;0,'Spectrum 5'!BD54, "")</f>
        <v/>
      </c>
      <c r="BG54" s="119" t="e">
        <f t="shared" si="31"/>
        <v>#NUM!</v>
      </c>
      <c r="BH54" s="119" t="e">
        <f t="shared" si="32"/>
        <v>#NUM!</v>
      </c>
      <c r="BI54" s="119" t="e">
        <f t="shared" si="33"/>
        <v>#NUM!</v>
      </c>
      <c r="BJ54" s="119" t="str">
        <f t="shared" si="34"/>
        <v/>
      </c>
      <c r="BK54" s="119" t="str">
        <f>IF(ISERROR(1/BH54),"",IF(ISERROR(1/BI54),"",IF(Calculations!$J$3&gt;ABS(((BH54-BI54)/BH54)*1000000),1,0)))</f>
        <v/>
      </c>
    </row>
    <row r="55" spans="9:63" x14ac:dyDescent="0.25">
      <c r="I5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5'!BD55&gt;0,'Spectrum 5'!BD55, "")</f>
        <v/>
      </c>
      <c r="BG55" s="119" t="e">
        <f t="shared" si="31"/>
        <v>#NUM!</v>
      </c>
      <c r="BH55" s="119" t="e">
        <f t="shared" si="32"/>
        <v>#NUM!</v>
      </c>
      <c r="BI55" s="119" t="e">
        <f t="shared" si="33"/>
        <v>#NUM!</v>
      </c>
      <c r="BJ55" s="119" t="str">
        <f t="shared" si="34"/>
        <v/>
      </c>
      <c r="BK55" s="119" t="str">
        <f>IF(ISERROR(1/BH55),"",IF(ISERROR(1/BI55),"",IF(Calculations!$J$3&gt;ABS(((BH55-BI55)/BH55)*1000000),1,0)))</f>
        <v/>
      </c>
    </row>
    <row r="56" spans="9:63" x14ac:dyDescent="0.25">
      <c r="I56"/>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5'!BD56&gt;0,'Spectrum 5'!BD56, "")</f>
        <v/>
      </c>
      <c r="BG56" s="119" t="e">
        <f t="shared" si="31"/>
        <v>#NUM!</v>
      </c>
      <c r="BH56" s="119" t="e">
        <f t="shared" si="32"/>
        <v>#NUM!</v>
      </c>
      <c r="BI56" s="119" t="e">
        <f t="shared" si="33"/>
        <v>#NUM!</v>
      </c>
      <c r="BJ56" s="119" t="str">
        <f t="shared" si="34"/>
        <v/>
      </c>
      <c r="BK56" s="119" t="str">
        <f>IF(ISERROR(1/BH56),"",IF(ISERROR(1/BI56),"",IF(Calculations!$J$3&gt;ABS(((BH56-BI56)/BH56)*1000000),1,0)))</f>
        <v/>
      </c>
    </row>
    <row r="57" spans="9:63" x14ac:dyDescent="0.25">
      <c r="I57"/>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5'!BD57&gt;0,'Spectrum 5'!BD57, "")</f>
        <v/>
      </c>
      <c r="BG57" s="119" t="e">
        <f t="shared" si="31"/>
        <v>#NUM!</v>
      </c>
      <c r="BH57" s="119" t="e">
        <f t="shared" si="32"/>
        <v>#NUM!</v>
      </c>
      <c r="BI57" s="119" t="e">
        <f t="shared" si="33"/>
        <v>#NUM!</v>
      </c>
      <c r="BJ57" s="119" t="str">
        <f t="shared" si="34"/>
        <v/>
      </c>
      <c r="BK57" s="119" t="str">
        <f>IF(ISERROR(1/BH57),"",IF(ISERROR(1/BI57),"",IF(Calculations!$J$3&gt;ABS(((BH57-BI57)/BH57)*1000000),1,0)))</f>
        <v/>
      </c>
    </row>
    <row r="58" spans="9:63" x14ac:dyDescent="0.25">
      <c r="I58"/>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5'!BD58&gt;0,'Spectrum 5'!BD58, "")</f>
        <v/>
      </c>
      <c r="BG58" s="119" t="e">
        <f t="shared" si="31"/>
        <v>#NUM!</v>
      </c>
      <c r="BH58" s="119" t="e">
        <f t="shared" si="32"/>
        <v>#NUM!</v>
      </c>
      <c r="BI58" s="119" t="e">
        <f t="shared" si="33"/>
        <v>#NUM!</v>
      </c>
      <c r="BJ58" s="119" t="str">
        <f t="shared" si="34"/>
        <v/>
      </c>
      <c r="BK58" s="119" t="str">
        <f>IF(ISERROR(1/BH58),"",IF(ISERROR(1/BI58),"",IF(Calculations!$J$3&gt;ABS(((BH58-BI58)/BH58)*1000000),1,0)))</f>
        <v/>
      </c>
    </row>
    <row r="59" spans="9:63" x14ac:dyDescent="0.25">
      <c r="I59"/>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5'!BD59&gt;0,'Spectrum 5'!BD59, "")</f>
        <v/>
      </c>
      <c r="BG59" s="119" t="e">
        <f t="shared" si="31"/>
        <v>#NUM!</v>
      </c>
      <c r="BH59" s="119" t="e">
        <f t="shared" si="32"/>
        <v>#NUM!</v>
      </c>
      <c r="BI59" s="119" t="e">
        <f t="shared" si="33"/>
        <v>#NUM!</v>
      </c>
      <c r="BJ59" s="119" t="str">
        <f t="shared" si="34"/>
        <v/>
      </c>
      <c r="BK59" s="119" t="str">
        <f>IF(ISERROR(1/BH59),"",IF(ISERROR(1/BI59),"",IF(Calculations!$J$3&gt;ABS(((BH59-BI59)/BH59)*1000000),1,0)))</f>
        <v/>
      </c>
    </row>
    <row r="60" spans="9:63" x14ac:dyDescent="0.25">
      <c r="I60"/>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5'!BD60&gt;0,'Spectrum 5'!BD60, "")</f>
        <v/>
      </c>
      <c r="BG60" s="119" t="e">
        <f t="shared" si="31"/>
        <v>#NUM!</v>
      </c>
      <c r="BH60" s="119" t="e">
        <f t="shared" si="32"/>
        <v>#NUM!</v>
      </c>
      <c r="BI60" s="119" t="e">
        <f t="shared" si="33"/>
        <v>#NUM!</v>
      </c>
      <c r="BJ60" s="119" t="str">
        <f t="shared" si="34"/>
        <v/>
      </c>
      <c r="BK60" s="119" t="str">
        <f>IF(ISERROR(1/BH60),"",IF(ISERROR(1/BI60),"",IF(Calculations!$J$3&gt;ABS(((BH60-BI60)/BH60)*1000000),1,0)))</f>
        <v/>
      </c>
    </row>
    <row r="61" spans="9:63" x14ac:dyDescent="0.25">
      <c r="I61"/>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5'!BD61&gt;0,'Spectrum 5'!BD61, "")</f>
        <v/>
      </c>
      <c r="BG61" s="119" t="e">
        <f t="shared" si="31"/>
        <v>#NUM!</v>
      </c>
      <c r="BH61" s="119" t="e">
        <f t="shared" si="32"/>
        <v>#NUM!</v>
      </c>
      <c r="BI61" s="119" t="e">
        <f t="shared" si="33"/>
        <v>#NUM!</v>
      </c>
      <c r="BJ61" s="119" t="str">
        <f t="shared" si="34"/>
        <v/>
      </c>
      <c r="BK61" s="119" t="str">
        <f>IF(ISERROR(1/BH61),"",IF(ISERROR(1/BI61),"",IF(Calculations!$J$3&gt;ABS(((BH61-BI61)/BH61)*1000000),1,0)))</f>
        <v/>
      </c>
    </row>
    <row r="62" spans="9:63" x14ac:dyDescent="0.25">
      <c r="I62"/>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5'!BD62&gt;0,'Spectrum 5'!BD62, "")</f>
        <v/>
      </c>
      <c r="BG62" s="119" t="e">
        <f t="shared" si="31"/>
        <v>#NUM!</v>
      </c>
      <c r="BH62" s="119" t="e">
        <f t="shared" si="32"/>
        <v>#NUM!</v>
      </c>
      <c r="BI62" s="119" t="e">
        <f t="shared" si="33"/>
        <v>#NUM!</v>
      </c>
      <c r="BJ62" s="119" t="str">
        <f t="shared" si="34"/>
        <v/>
      </c>
      <c r="BK62" s="119" t="str">
        <f>IF(ISERROR(1/BH62),"",IF(ISERROR(1/BI62),"",IF(Calculations!$J$3&gt;ABS(((BH62-BI62)/BH62)*1000000),1,0)))</f>
        <v/>
      </c>
    </row>
    <row r="63" spans="9:63" x14ac:dyDescent="0.25">
      <c r="I63"/>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5'!BD63&gt;0,'Spectrum 5'!BD63, "")</f>
        <v/>
      </c>
      <c r="BG63" s="119" t="e">
        <f t="shared" si="31"/>
        <v>#NUM!</v>
      </c>
      <c r="BH63" s="119" t="e">
        <f t="shared" si="32"/>
        <v>#NUM!</v>
      </c>
      <c r="BI63" s="119" t="e">
        <f t="shared" si="33"/>
        <v>#NUM!</v>
      </c>
      <c r="BJ63" s="119" t="str">
        <f t="shared" si="34"/>
        <v/>
      </c>
      <c r="BK63" s="119" t="str">
        <f>IF(ISERROR(1/BH63),"",IF(ISERROR(1/BI63),"",IF(Calculations!$J$3&gt;ABS(((BH63-BI63)/BH63)*1000000),1,0)))</f>
        <v/>
      </c>
    </row>
    <row r="64" spans="9:63" x14ac:dyDescent="0.25">
      <c r="I64"/>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5'!BD64&gt;0,'Spectrum 5'!BD64, "")</f>
        <v/>
      </c>
      <c r="BG64" s="119" t="e">
        <f t="shared" si="31"/>
        <v>#NUM!</v>
      </c>
      <c r="BH64" s="119" t="e">
        <f t="shared" si="32"/>
        <v>#NUM!</v>
      </c>
      <c r="BI64" s="119" t="e">
        <f t="shared" si="33"/>
        <v>#NUM!</v>
      </c>
      <c r="BJ64" s="119" t="str">
        <f t="shared" si="34"/>
        <v/>
      </c>
      <c r="BK64" s="119" t="str">
        <f>IF(ISERROR(1/BH64),"",IF(ISERROR(1/BI64),"",IF(Calculations!$J$3&gt;ABS(((BH64-BI64)/BH64)*1000000),1,0)))</f>
        <v/>
      </c>
    </row>
    <row r="65" spans="9:63" x14ac:dyDescent="0.25">
      <c r="I6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5'!BD65&gt;0,'Spectrum 5'!BD65, "")</f>
        <v/>
      </c>
      <c r="BG65" s="119" t="e">
        <f t="shared" si="31"/>
        <v>#NUM!</v>
      </c>
      <c r="BH65" s="119" t="e">
        <f t="shared" si="32"/>
        <v>#NUM!</v>
      </c>
      <c r="BI65" s="119" t="e">
        <f t="shared" si="33"/>
        <v>#NUM!</v>
      </c>
      <c r="BJ65" s="119" t="str">
        <f t="shared" si="34"/>
        <v/>
      </c>
      <c r="BK65" s="119" t="str">
        <f>IF(ISERROR(1/BH65),"",IF(ISERROR(1/BI65),"",IF(Calculations!$J$3&gt;ABS(((BH65-BI65)/BH65)*1000000),1,0)))</f>
        <v/>
      </c>
    </row>
    <row r="66" spans="9:63" x14ac:dyDescent="0.25">
      <c r="I66"/>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5'!BD66&gt;0,'Spectrum 5'!BD66, "")</f>
        <v/>
      </c>
      <c r="BG66" s="119" t="e">
        <f t="shared" si="31"/>
        <v>#NUM!</v>
      </c>
      <c r="BH66" s="119" t="e">
        <f t="shared" si="32"/>
        <v>#NUM!</v>
      </c>
      <c r="BI66" s="119" t="e">
        <f t="shared" si="33"/>
        <v>#NUM!</v>
      </c>
      <c r="BJ66" s="119" t="str">
        <f t="shared" si="34"/>
        <v/>
      </c>
      <c r="BK66" s="119" t="str">
        <f>IF(ISERROR(1/BH66),"",IF(ISERROR(1/BI66),"",IF(Calculations!$J$3&gt;ABS(((BH66-BI66)/BH66)*1000000),1,0)))</f>
        <v/>
      </c>
    </row>
    <row r="67" spans="9:63" x14ac:dyDescent="0.25">
      <c r="I67"/>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5'!BD67&gt;0,'Spectrum 5'!BD67, "")</f>
        <v/>
      </c>
      <c r="BG67" s="119" t="e">
        <f t="shared" si="31"/>
        <v>#NUM!</v>
      </c>
      <c r="BH67" s="119" t="e">
        <f t="shared" si="32"/>
        <v>#NUM!</v>
      </c>
      <c r="BI67" s="119" t="e">
        <f t="shared" si="33"/>
        <v>#NUM!</v>
      </c>
      <c r="BJ67" s="119" t="str">
        <f t="shared" si="34"/>
        <v/>
      </c>
      <c r="BK67" s="119" t="str">
        <f>IF(ISERROR(1/BH67),"",IF(ISERROR(1/BI67),"",IF(Calculations!$J$3&gt;ABS(((BH67-BI67)/BH67)*1000000),1,0)))</f>
        <v/>
      </c>
    </row>
    <row r="68" spans="9:63" x14ac:dyDescent="0.25">
      <c r="I68"/>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5'!BD68&gt;0,'Spectrum 5'!BD68, "")</f>
        <v/>
      </c>
      <c r="BG68" s="119" t="e">
        <f t="shared" si="31"/>
        <v>#NUM!</v>
      </c>
      <c r="BH68" s="119" t="e">
        <f t="shared" si="32"/>
        <v>#NUM!</v>
      </c>
      <c r="BI68" s="119" t="e">
        <f t="shared" si="33"/>
        <v>#NUM!</v>
      </c>
      <c r="BJ68" s="119" t="str">
        <f t="shared" si="34"/>
        <v/>
      </c>
      <c r="BK68" s="119" t="str">
        <f>IF(ISERROR(1/BH68),"",IF(ISERROR(1/BI68),"",IF(Calculations!$J$3&gt;ABS(((BH68-BI68)/BH68)*1000000),1,0)))</f>
        <v/>
      </c>
    </row>
    <row r="69" spans="9:63" x14ac:dyDescent="0.25">
      <c r="I69"/>
      <c r="J69" s="5" t="str">
        <f t="shared" ref="J69:J111" si="35">IF(ISNUMBER($A66)=TRUE, IF($A66&gt;(J$4), IF($A66&lt;(K$4), $A66, ""), ""), "")</f>
        <v/>
      </c>
      <c r="K69" s="1" t="str">
        <f t="shared" ref="K69:K111" si="36">IF(ISNUMBER(J69)=TRUE, $B66+$Z69, "")</f>
        <v/>
      </c>
      <c r="L69" s="1" t="str">
        <f t="shared" ref="L69:L111" si="37">IF(ISNUMBER($A66)=TRUE,IF($A66&gt;(L$4), IF($A66&lt;(M$4), $A66, ""), ""), "")</f>
        <v/>
      </c>
      <c r="M69" s="1" t="str">
        <f t="shared" ref="M69:M111" si="38">IF(ISNUMBER(L69)=TRUE, $B66+$Z69, "")</f>
        <v/>
      </c>
      <c r="N69" s="1" t="str">
        <f t="shared" ref="N69:N111" si="39">IF(ISNUMBER($A66)=TRUE,IF($A66&gt;(N$4), IF($A66&lt;(O$4), $A66, ""), ""), "")</f>
        <v/>
      </c>
      <c r="O69" s="1" t="str">
        <f t="shared" ref="O69:O111" si="40">IF(ISNUMBER(N69)=TRUE, $B66+$Z69, "")</f>
        <v/>
      </c>
      <c r="P69" s="1" t="str">
        <f t="shared" ref="P69:P111" si="41">IF(ISNUMBER($A66)=TRUE,IF($A66&gt;(P$4), IF($A66&lt;(Q$4), $A66, ""), ""), "")</f>
        <v/>
      </c>
      <c r="Q69" s="1" t="str">
        <f t="shared" ref="Q69:Q111" si="42">IF(ISNUMBER(P69)=TRUE, $B66+$Z69, "")</f>
        <v/>
      </c>
      <c r="R69" s="1" t="str">
        <f t="shared" si="20"/>
        <v/>
      </c>
      <c r="S69" s="1" t="str">
        <f t="shared" ref="S69:S111" si="43">IF(ISNUMBER(R69)=TRUE, $B66+$Z69, "")</f>
        <v/>
      </c>
      <c r="T69" s="1" t="str">
        <f t="shared" ref="T69:T111" si="44">IF(ISNUMBER($A66)=TRUE,IF($A66&gt;(T$4), IF($A66&lt;(U$4), $A66, ""), ""), "")</f>
        <v/>
      </c>
      <c r="U69" s="1" t="str">
        <f t="shared" ref="U69:U111" si="45">IF(ISNUMBER(T69)=TRUE, $B66+$Z69, "")</f>
        <v/>
      </c>
      <c r="V69" s="1" t="str">
        <f t="shared" ref="V69:V111" si="46">IF(ISNUMBER($A66)=TRUE,IF($A66&gt;(V$4), IF($A66&lt;(W$4), $A66, ""), ""), "")</f>
        <v/>
      </c>
      <c r="W69" s="1" t="str">
        <f t="shared" ref="W69:W111" si="47">IF(ISNUMBER(V69)=TRUE, $B66+$Z69, "")</f>
        <v/>
      </c>
      <c r="X69" s="1" t="str">
        <f t="shared" ref="X69:X111" si="48">IF(ISNUMBER($A66)=TRUE,IF($A66&gt;(X$4), IF($A66&lt;(Y$4), $A66, ""), ""), "")</f>
        <v/>
      </c>
      <c r="Y69" s="1" t="str">
        <f t="shared" ref="Y69:Y111" si="49">IF(ISNUMBER(X69)=TRUE, $B66+$Z69, "")</f>
        <v/>
      </c>
      <c r="Z69" s="6">
        <v>6.4999999999999997E-3</v>
      </c>
      <c r="AB69" s="5" t="str">
        <f t="shared" ref="AB69:AB111" si="50">IF(ISNUMBER($A66)=TRUE,IF($A66&lt;3000, $E66, ""), "")</f>
        <v/>
      </c>
      <c r="AC69" s="1" t="str">
        <f t="shared" ref="AC69:AC111" si="51">IF(ISNUMBER($A66)=TRUE,IF($A66&gt;3000, IF($A66&lt;15000, $E66, ""),""), "")</f>
        <v/>
      </c>
      <c r="AE69" s="5" t="str">
        <f t="shared" si="21"/>
        <v/>
      </c>
      <c r="AF69" s="1" t="str">
        <f t="shared" si="22"/>
        <v/>
      </c>
      <c r="AJ69" s="5" t="str">
        <f t="shared" ref="AJ69:AJ111" si="52">IF(ISNUMBER($A66)=TRUE,IF($A66&gt;3000, IF($A66&lt;15000, $B66, ""),""), "")</f>
        <v/>
      </c>
      <c r="AL69" s="8" t="str">
        <f t="shared" si="24"/>
        <v/>
      </c>
      <c r="AM69" s="9" t="str">
        <f t="shared" si="25"/>
        <v/>
      </c>
      <c r="AN69"/>
      <c r="AO69" s="113" t="str">
        <f t="shared" ref="AO69:AO111" si="53">IF(ISBLANK($A66)=TRUE, "", IF(A66&gt;3000, IF(A66&lt;15000, E66/MAX(E:E), ""), ""))</f>
        <v/>
      </c>
      <c r="AP69" s="119" t="str">
        <f t="shared" ref="AP69:AP111" si="54">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5'!BD69&gt;0,'Spectrum 5'!BD69, "")</f>
        <v/>
      </c>
      <c r="BG69" s="119" t="e">
        <f t="shared" si="31"/>
        <v>#NUM!</v>
      </c>
      <c r="BH69" s="119" t="e">
        <f t="shared" si="32"/>
        <v>#NUM!</v>
      </c>
      <c r="BI69" s="119" t="e">
        <f t="shared" si="33"/>
        <v>#NUM!</v>
      </c>
      <c r="BJ69" s="119" t="str">
        <f t="shared" si="34"/>
        <v/>
      </c>
      <c r="BK69" s="119" t="str">
        <f>IF(ISERROR(1/BH69),"",IF(ISERROR(1/BI69),"",IF(Calculations!$J$3&gt;ABS(((BH69-BI69)/BH69)*1000000),1,0)))</f>
        <v/>
      </c>
    </row>
    <row r="70" spans="9:63" x14ac:dyDescent="0.25">
      <c r="I70"/>
      <c r="J70" s="5" t="str">
        <f t="shared" si="35"/>
        <v/>
      </c>
      <c r="K70" s="1" t="str">
        <f t="shared" si="36"/>
        <v/>
      </c>
      <c r="L70" s="1" t="str">
        <f t="shared" si="37"/>
        <v/>
      </c>
      <c r="M70" s="1" t="str">
        <f t="shared" si="38"/>
        <v/>
      </c>
      <c r="N70" s="1" t="str">
        <f t="shared" si="39"/>
        <v/>
      </c>
      <c r="O70" s="1" t="str">
        <f t="shared" si="40"/>
        <v/>
      </c>
      <c r="P70" s="1" t="str">
        <f t="shared" si="41"/>
        <v/>
      </c>
      <c r="Q70" s="1" t="str">
        <f t="shared" si="42"/>
        <v/>
      </c>
      <c r="R70" s="1" t="str">
        <f t="shared" ref="R70:R111" si="55">IF(ISNUMBER($A67)=TRUE,IF($A67&gt;(R$4), IF($A67&lt;(S$4), $A67, ""), ""), "")</f>
        <v/>
      </c>
      <c r="S70" s="1" t="str">
        <f t="shared" si="43"/>
        <v/>
      </c>
      <c r="T70" s="1" t="str">
        <f t="shared" si="44"/>
        <v/>
      </c>
      <c r="U70" s="1" t="str">
        <f t="shared" si="45"/>
        <v/>
      </c>
      <c r="V70" s="1" t="str">
        <f t="shared" si="46"/>
        <v/>
      </c>
      <c r="W70" s="1" t="str">
        <f t="shared" si="47"/>
        <v/>
      </c>
      <c r="X70" s="1" t="str">
        <f t="shared" si="48"/>
        <v/>
      </c>
      <c r="Y70" s="1" t="str">
        <f t="shared" si="49"/>
        <v/>
      </c>
      <c r="Z70" s="6">
        <v>6.6E-3</v>
      </c>
      <c r="AB70" s="5" t="str">
        <f t="shared" si="50"/>
        <v/>
      </c>
      <c r="AC70" s="1" t="str">
        <f t="shared" si="51"/>
        <v/>
      </c>
      <c r="AE70" s="5" t="str">
        <f t="shared" ref="AE70:AE111" si="56">IF(ISNUMBER(A66)=TRUE, IF(ISNUMBER(A67)=TRUE, IF($A67-($F67/$E67) &lt; ($A66+($F66/$E66)), 1, 0), ""), "")</f>
        <v/>
      </c>
      <c r="AF70" s="1" t="str">
        <f t="shared" ref="AF70:AF111" si="57">IF(AE70=1, IF(MIN($B:$B)*2 &lt; MIN($B66:$B67), 1, 0), "")</f>
        <v/>
      </c>
      <c r="AJ70" s="5" t="str">
        <f t="shared" si="52"/>
        <v/>
      </c>
      <c r="AL70" s="8" t="str">
        <f t="shared" ref="AL70:AL111" si="58">IF(ISNUMBER($A65)=TRUE, IF($A65&lt;3000, $F65/$E65, ""), "")</f>
        <v/>
      </c>
      <c r="AM70" s="9" t="str">
        <f t="shared" ref="AM70:AM111" si="59">IF(ISNUMBER($A65)=TRUE, IF($A65&gt;3000, IF($A65&lt;15000, $F65/$E65, ""), ""), "")</f>
        <v/>
      </c>
      <c r="AN70"/>
      <c r="AO70" s="113" t="str">
        <f t="shared" si="53"/>
        <v/>
      </c>
      <c r="AP70" s="119" t="str">
        <f t="shared" si="54"/>
        <v/>
      </c>
      <c r="AQ70" s="119" t="str">
        <f t="shared" ref="AQ70:AQ111" si="60">IF(ISBLANK($A67)=TRUE,"",IF(AP70&lt;1,"",LARGE($B$2:$B$101,AP70)))</f>
        <v/>
      </c>
      <c r="AR70" s="119" t="str">
        <f t="shared" ref="AR70:AR111" si="61">IF(ISBLANK($A67)=TRUE, "", IF($B67&gt;9.9, 1, ""))</f>
        <v/>
      </c>
      <c r="AS70" s="8"/>
      <c r="AT70" s="8"/>
      <c r="AU70" s="8"/>
      <c r="AV70" s="8"/>
      <c r="AW70" s="8"/>
      <c r="AX70"/>
      <c r="AY70" t="str">
        <f t="shared" ref="AY70:AY104" si="62">IF(ISNUMBER($A67)=TRUE,IF($A67&gt;(2999.99), IF($A67&lt;(15000.01), $A67, "Above diagnostic range"), "Below diagnostic range"), "No Data")</f>
        <v>No Data</v>
      </c>
      <c r="AZ70" s="9">
        <f t="shared" ref="AZ70:AZ104" si="63">IF(ISNUMBER($A67)=TRUE,IF(ISNUMBER($AY70)=TRUE, E67, 0), 0)</f>
        <v>0</v>
      </c>
      <c r="BA70" s="119" t="str">
        <v>No Data</v>
      </c>
      <c r="BB70" s="119">
        <v>0</v>
      </c>
      <c r="BC70" s="119">
        <v>66</v>
      </c>
      <c r="BD70" s="119" t="str">
        <f t="shared" ref="BD70:BD104" si="64">IF(BC70&lt;=$BD$4, BA70, "")</f>
        <v/>
      </c>
      <c r="BE70" s="129"/>
      <c r="BF70" s="119" t="str">
        <f>IF('Spectrum 5'!BD70&gt;0,'Spectrum 5'!BD70, "")</f>
        <v/>
      </c>
      <c r="BG70" s="119" t="e">
        <f t="shared" ref="BG70:BG111" si="65">SMALL(BF$5:BF$110,BC70)</f>
        <v>#NUM!</v>
      </c>
      <c r="BH70" s="119" t="e">
        <f t="shared" ref="BH70:BH111" si="66">SMALL(BD$5:BD$110,BC70)</f>
        <v>#NUM!</v>
      </c>
      <c r="BI70" s="119" t="e">
        <f t="shared" ref="BI70:BI111" si="67">LOOKUP(BH70+2, BG$5:BG$111)</f>
        <v>#NUM!</v>
      </c>
      <c r="BJ70" s="119" t="str">
        <f t="shared" ref="BJ70:BJ111" si="68">IF(ISERROR(BH70-BI70)=TRUE, "", IF(ABS(BH70-BI70)&lt;5, 1, 0))</f>
        <v/>
      </c>
      <c r="BK70" s="119" t="str">
        <f>IF(ISERROR(1/BH70),"",IF(ISERROR(1/BI70),"",IF(Calculations!$J$3&gt;ABS(((BH70-BI70)/BH70)*1000000),1,0)))</f>
        <v/>
      </c>
    </row>
    <row r="71" spans="9:63" x14ac:dyDescent="0.25">
      <c r="I71"/>
      <c r="J71" s="5" t="str">
        <f t="shared" si="35"/>
        <v/>
      </c>
      <c r="K71" s="1" t="str">
        <f t="shared" si="36"/>
        <v/>
      </c>
      <c r="L71" s="1" t="str">
        <f t="shared" si="37"/>
        <v/>
      </c>
      <c r="M71" s="1" t="str">
        <f t="shared" si="38"/>
        <v/>
      </c>
      <c r="N71" s="1" t="str">
        <f t="shared" si="39"/>
        <v/>
      </c>
      <c r="O71" s="1" t="str">
        <f t="shared" si="40"/>
        <v/>
      </c>
      <c r="P71" s="1" t="str">
        <f t="shared" si="41"/>
        <v/>
      </c>
      <c r="Q71" s="1" t="str">
        <f t="shared" si="42"/>
        <v/>
      </c>
      <c r="R71" s="1" t="str">
        <f t="shared" si="55"/>
        <v/>
      </c>
      <c r="S71" s="1" t="str">
        <f t="shared" si="43"/>
        <v/>
      </c>
      <c r="T71" s="1" t="str">
        <f t="shared" si="44"/>
        <v/>
      </c>
      <c r="U71" s="1" t="str">
        <f t="shared" si="45"/>
        <v/>
      </c>
      <c r="V71" s="1" t="str">
        <f t="shared" si="46"/>
        <v/>
      </c>
      <c r="W71" s="1" t="str">
        <f t="shared" si="47"/>
        <v/>
      </c>
      <c r="X71" s="1" t="str">
        <f t="shared" si="48"/>
        <v/>
      </c>
      <c r="Y71" s="1" t="str">
        <f t="shared" si="49"/>
        <v/>
      </c>
      <c r="Z71" s="6">
        <v>6.7000000000000002E-3</v>
      </c>
      <c r="AB71" s="5" t="str">
        <f t="shared" si="50"/>
        <v/>
      </c>
      <c r="AC71" s="1" t="str">
        <f t="shared" si="51"/>
        <v/>
      </c>
      <c r="AE71" s="5" t="str">
        <f t="shared" si="56"/>
        <v/>
      </c>
      <c r="AF71" s="1" t="str">
        <f t="shared" si="57"/>
        <v/>
      </c>
      <c r="AJ71" s="5" t="str">
        <f t="shared" si="52"/>
        <v/>
      </c>
      <c r="AL71" s="8" t="str">
        <f t="shared" si="58"/>
        <v/>
      </c>
      <c r="AM71" s="9" t="str">
        <f t="shared" si="59"/>
        <v/>
      </c>
      <c r="AN71"/>
      <c r="AO71" s="113" t="str">
        <f t="shared" si="53"/>
        <v/>
      </c>
      <c r="AP71" s="119" t="str">
        <f t="shared" si="54"/>
        <v/>
      </c>
      <c r="AQ71" s="119" t="str">
        <f t="shared" si="60"/>
        <v/>
      </c>
      <c r="AR71" s="119" t="str">
        <f t="shared" si="61"/>
        <v/>
      </c>
      <c r="AS71" s="8"/>
      <c r="AT71" s="8"/>
      <c r="AU71" s="8"/>
      <c r="AV71" s="8"/>
      <c r="AW71" s="8"/>
      <c r="AX71"/>
      <c r="AY71" t="str">
        <f t="shared" si="62"/>
        <v>No Data</v>
      </c>
      <c r="AZ71" s="9">
        <f t="shared" si="63"/>
        <v>0</v>
      </c>
      <c r="BA71" s="119" t="str">
        <v>No Data</v>
      </c>
      <c r="BB71" s="119">
        <v>0</v>
      </c>
      <c r="BC71" s="119">
        <v>67</v>
      </c>
      <c r="BD71" s="119" t="str">
        <f t="shared" si="64"/>
        <v/>
      </c>
      <c r="BE71" s="129"/>
      <c r="BF71" s="119" t="str">
        <f>IF('Spectrum 5'!BD71&gt;0,'Spectrum 5'!BD71, "")</f>
        <v/>
      </c>
      <c r="BG71" s="119" t="e">
        <f t="shared" si="65"/>
        <v>#NUM!</v>
      </c>
      <c r="BH71" s="119" t="e">
        <f t="shared" si="66"/>
        <v>#NUM!</v>
      </c>
      <c r="BI71" s="119" t="e">
        <f t="shared" si="67"/>
        <v>#NUM!</v>
      </c>
      <c r="BJ71" s="119" t="str">
        <f t="shared" si="68"/>
        <v/>
      </c>
      <c r="BK71" s="119" t="str">
        <f>IF(ISERROR(1/BH71),"",IF(ISERROR(1/BI71),"",IF(Calculations!$J$3&gt;ABS(((BH71-BI71)/BH71)*1000000),1,0)))</f>
        <v/>
      </c>
    </row>
    <row r="72" spans="9:63" x14ac:dyDescent="0.25">
      <c r="I72"/>
      <c r="J72" s="5" t="str">
        <f t="shared" si="35"/>
        <v/>
      </c>
      <c r="K72" s="1" t="str">
        <f t="shared" si="36"/>
        <v/>
      </c>
      <c r="L72" s="1" t="str">
        <f t="shared" si="37"/>
        <v/>
      </c>
      <c r="M72" s="1" t="str">
        <f t="shared" si="38"/>
        <v/>
      </c>
      <c r="N72" s="1" t="str">
        <f t="shared" si="39"/>
        <v/>
      </c>
      <c r="O72" s="1" t="str">
        <f t="shared" si="40"/>
        <v/>
      </c>
      <c r="P72" s="1" t="str">
        <f t="shared" si="41"/>
        <v/>
      </c>
      <c r="Q72" s="1" t="str">
        <f t="shared" si="42"/>
        <v/>
      </c>
      <c r="R72" s="1" t="str">
        <f t="shared" si="55"/>
        <v/>
      </c>
      <c r="S72" s="1" t="str">
        <f t="shared" si="43"/>
        <v/>
      </c>
      <c r="T72" s="1" t="str">
        <f t="shared" si="44"/>
        <v/>
      </c>
      <c r="U72" s="1" t="str">
        <f t="shared" si="45"/>
        <v/>
      </c>
      <c r="V72" s="1" t="str">
        <f t="shared" si="46"/>
        <v/>
      </c>
      <c r="W72" s="1" t="str">
        <f t="shared" si="47"/>
        <v/>
      </c>
      <c r="X72" s="1" t="str">
        <f t="shared" si="48"/>
        <v/>
      </c>
      <c r="Y72" s="1" t="str">
        <f t="shared" si="49"/>
        <v/>
      </c>
      <c r="Z72" s="6">
        <v>6.7999999999999996E-3</v>
      </c>
      <c r="AB72" s="5" t="str">
        <f t="shared" si="50"/>
        <v/>
      </c>
      <c r="AC72" s="1" t="str">
        <f t="shared" si="51"/>
        <v/>
      </c>
      <c r="AE72" s="5" t="str">
        <f t="shared" si="56"/>
        <v/>
      </c>
      <c r="AF72" s="1" t="str">
        <f t="shared" si="57"/>
        <v/>
      </c>
      <c r="AJ72" s="5" t="str">
        <f t="shared" si="52"/>
        <v/>
      </c>
      <c r="AL72" s="8" t="str">
        <f t="shared" si="58"/>
        <v/>
      </c>
      <c r="AM72" s="9" t="str">
        <f t="shared" si="59"/>
        <v/>
      </c>
      <c r="AN72"/>
      <c r="AO72" s="113" t="str">
        <f t="shared" si="53"/>
        <v/>
      </c>
      <c r="AP72" s="119" t="str">
        <f t="shared" si="54"/>
        <v/>
      </c>
      <c r="AQ72" s="119" t="str">
        <f t="shared" si="60"/>
        <v/>
      </c>
      <c r="AR72" s="119" t="str">
        <f t="shared" si="61"/>
        <v/>
      </c>
      <c r="AS72" s="8"/>
      <c r="AT72" s="8"/>
      <c r="AU72" s="8"/>
      <c r="AV72" s="8"/>
      <c r="AW72" s="8"/>
      <c r="AX72"/>
      <c r="AY72" t="str">
        <f t="shared" si="62"/>
        <v>No Data</v>
      </c>
      <c r="AZ72" s="9">
        <f t="shared" si="63"/>
        <v>0</v>
      </c>
      <c r="BA72" s="119" t="str">
        <v>No Data</v>
      </c>
      <c r="BB72" s="119">
        <v>0</v>
      </c>
      <c r="BC72" s="119">
        <v>68</v>
      </c>
      <c r="BD72" s="119" t="str">
        <f t="shared" si="64"/>
        <v/>
      </c>
      <c r="BE72" s="129"/>
      <c r="BF72" s="119" t="str">
        <f>IF('Spectrum 5'!BD72&gt;0,'Spectrum 5'!BD72, "")</f>
        <v/>
      </c>
      <c r="BG72" s="119" t="e">
        <f t="shared" si="65"/>
        <v>#NUM!</v>
      </c>
      <c r="BH72" s="119" t="e">
        <f t="shared" si="66"/>
        <v>#NUM!</v>
      </c>
      <c r="BI72" s="119" t="e">
        <f t="shared" si="67"/>
        <v>#NUM!</v>
      </c>
      <c r="BJ72" s="119" t="str">
        <f t="shared" si="68"/>
        <v/>
      </c>
      <c r="BK72" s="119" t="str">
        <f>IF(ISERROR(1/BH72),"",IF(ISERROR(1/BI72),"",IF(Calculations!$J$3&gt;ABS(((BH72-BI72)/BH72)*1000000),1,0)))</f>
        <v/>
      </c>
    </row>
    <row r="73" spans="9:63" x14ac:dyDescent="0.25">
      <c r="I73"/>
      <c r="J73" s="5" t="str">
        <f t="shared" si="35"/>
        <v/>
      </c>
      <c r="K73" s="1" t="str">
        <f t="shared" si="36"/>
        <v/>
      </c>
      <c r="L73" s="1" t="str">
        <f t="shared" si="37"/>
        <v/>
      </c>
      <c r="M73" s="1" t="str">
        <f t="shared" si="38"/>
        <v/>
      </c>
      <c r="N73" s="1" t="str">
        <f t="shared" si="39"/>
        <v/>
      </c>
      <c r="O73" s="1" t="str">
        <f t="shared" si="40"/>
        <v/>
      </c>
      <c r="P73" s="1" t="str">
        <f t="shared" si="41"/>
        <v/>
      </c>
      <c r="Q73" s="1" t="str">
        <f t="shared" si="42"/>
        <v/>
      </c>
      <c r="R73" s="1" t="str">
        <f t="shared" si="55"/>
        <v/>
      </c>
      <c r="S73" s="1" t="str">
        <f t="shared" si="43"/>
        <v/>
      </c>
      <c r="T73" s="1" t="str">
        <f t="shared" si="44"/>
        <v/>
      </c>
      <c r="U73" s="1" t="str">
        <f t="shared" si="45"/>
        <v/>
      </c>
      <c r="V73" s="1" t="str">
        <f t="shared" si="46"/>
        <v/>
      </c>
      <c r="W73" s="1" t="str">
        <f t="shared" si="47"/>
        <v/>
      </c>
      <c r="X73" s="1" t="str">
        <f t="shared" si="48"/>
        <v/>
      </c>
      <c r="Y73" s="1" t="str">
        <f t="shared" si="49"/>
        <v/>
      </c>
      <c r="Z73" s="6">
        <v>6.8999999999999999E-3</v>
      </c>
      <c r="AB73" s="5" t="str">
        <f t="shared" si="50"/>
        <v/>
      </c>
      <c r="AC73" s="1" t="str">
        <f t="shared" si="51"/>
        <v/>
      </c>
      <c r="AE73" s="5" t="str">
        <f t="shared" si="56"/>
        <v/>
      </c>
      <c r="AF73" s="1" t="str">
        <f t="shared" si="57"/>
        <v/>
      </c>
      <c r="AJ73" s="5" t="str">
        <f t="shared" si="52"/>
        <v/>
      </c>
      <c r="AL73" s="8" t="str">
        <f t="shared" si="58"/>
        <v/>
      </c>
      <c r="AM73" s="9" t="str">
        <f t="shared" si="59"/>
        <v/>
      </c>
      <c r="AN73"/>
      <c r="AO73" s="113" t="str">
        <f t="shared" si="53"/>
        <v/>
      </c>
      <c r="AP73" s="119" t="str">
        <f t="shared" si="54"/>
        <v/>
      </c>
      <c r="AQ73" s="119" t="str">
        <f t="shared" si="60"/>
        <v/>
      </c>
      <c r="AR73" s="119" t="str">
        <f t="shared" si="61"/>
        <v/>
      </c>
      <c r="AS73" s="8"/>
      <c r="AT73" s="8"/>
      <c r="AU73" s="8"/>
      <c r="AV73" s="8"/>
      <c r="AW73" s="8"/>
      <c r="AX73"/>
      <c r="AY73" t="str">
        <f t="shared" si="62"/>
        <v>No Data</v>
      </c>
      <c r="AZ73" s="9">
        <f t="shared" si="63"/>
        <v>0</v>
      </c>
      <c r="BA73" s="119" t="str">
        <v>No Data</v>
      </c>
      <c r="BB73" s="119">
        <v>0</v>
      </c>
      <c r="BC73" s="119">
        <v>69</v>
      </c>
      <c r="BD73" s="119" t="str">
        <f t="shared" si="64"/>
        <v/>
      </c>
      <c r="BE73" s="129"/>
      <c r="BF73" s="119" t="str">
        <f>IF('Spectrum 5'!BD73&gt;0,'Spectrum 5'!BD73, "")</f>
        <v/>
      </c>
      <c r="BG73" s="119" t="e">
        <f t="shared" si="65"/>
        <v>#NUM!</v>
      </c>
      <c r="BH73" s="119" t="e">
        <f t="shared" si="66"/>
        <v>#NUM!</v>
      </c>
      <c r="BI73" s="119" t="e">
        <f t="shared" si="67"/>
        <v>#NUM!</v>
      </c>
      <c r="BJ73" s="119" t="str">
        <f t="shared" si="68"/>
        <v/>
      </c>
      <c r="BK73" s="119" t="str">
        <f>IF(ISERROR(1/BH73),"",IF(ISERROR(1/BI73),"",IF(Calculations!$J$3&gt;ABS(((BH73-BI73)/BH73)*1000000),1,0)))</f>
        <v/>
      </c>
    </row>
    <row r="74" spans="9:63" x14ac:dyDescent="0.25">
      <c r="I74"/>
      <c r="J74" s="5" t="str">
        <f t="shared" si="35"/>
        <v/>
      </c>
      <c r="K74" s="1" t="str">
        <f t="shared" si="36"/>
        <v/>
      </c>
      <c r="L74" s="1" t="str">
        <f t="shared" si="37"/>
        <v/>
      </c>
      <c r="M74" s="1" t="str">
        <f t="shared" si="38"/>
        <v/>
      </c>
      <c r="N74" s="1" t="str">
        <f t="shared" si="39"/>
        <v/>
      </c>
      <c r="O74" s="1" t="str">
        <f t="shared" si="40"/>
        <v/>
      </c>
      <c r="P74" s="1" t="str">
        <f t="shared" si="41"/>
        <v/>
      </c>
      <c r="Q74" s="1" t="str">
        <f t="shared" si="42"/>
        <v/>
      </c>
      <c r="R74" s="1" t="str">
        <f t="shared" si="55"/>
        <v/>
      </c>
      <c r="S74" s="1" t="str">
        <f t="shared" si="43"/>
        <v/>
      </c>
      <c r="T74" s="1" t="str">
        <f t="shared" si="44"/>
        <v/>
      </c>
      <c r="U74" s="1" t="str">
        <f t="shared" si="45"/>
        <v/>
      </c>
      <c r="V74" s="1" t="str">
        <f t="shared" si="46"/>
        <v/>
      </c>
      <c r="W74" s="1" t="str">
        <f t="shared" si="47"/>
        <v/>
      </c>
      <c r="X74" s="1" t="str">
        <f t="shared" si="48"/>
        <v/>
      </c>
      <c r="Y74" s="1" t="str">
        <f t="shared" si="49"/>
        <v/>
      </c>
      <c r="Z74" s="6">
        <v>7.0000000000000001E-3</v>
      </c>
      <c r="AB74" s="5" t="str">
        <f t="shared" si="50"/>
        <v/>
      </c>
      <c r="AC74" s="1" t="str">
        <f t="shared" si="51"/>
        <v/>
      </c>
      <c r="AE74" s="5" t="str">
        <f t="shared" si="56"/>
        <v/>
      </c>
      <c r="AF74" s="1" t="str">
        <f t="shared" si="57"/>
        <v/>
      </c>
      <c r="AJ74" s="5" t="str">
        <f t="shared" si="52"/>
        <v/>
      </c>
      <c r="AL74" s="8" t="str">
        <f t="shared" si="58"/>
        <v/>
      </c>
      <c r="AM74" s="9" t="str">
        <f t="shared" si="59"/>
        <v/>
      </c>
      <c r="AN74"/>
      <c r="AO74" s="113" t="str">
        <f t="shared" si="53"/>
        <v/>
      </c>
      <c r="AP74" s="119" t="str">
        <f t="shared" si="54"/>
        <v/>
      </c>
      <c r="AQ74" s="119" t="str">
        <f t="shared" si="60"/>
        <v/>
      </c>
      <c r="AR74" s="119" t="str">
        <f t="shared" si="61"/>
        <v/>
      </c>
      <c r="AS74" s="8"/>
      <c r="AT74" s="8"/>
      <c r="AU74" s="8"/>
      <c r="AV74" s="8"/>
      <c r="AW74" s="8"/>
      <c r="AX74"/>
      <c r="AY74" t="str">
        <f t="shared" si="62"/>
        <v>No Data</v>
      </c>
      <c r="AZ74" s="9">
        <f t="shared" si="63"/>
        <v>0</v>
      </c>
      <c r="BA74" s="119" t="str">
        <v>No Data</v>
      </c>
      <c r="BB74" s="119">
        <v>0</v>
      </c>
      <c r="BC74" s="119">
        <v>70</v>
      </c>
      <c r="BD74" s="119" t="str">
        <f t="shared" si="64"/>
        <v/>
      </c>
      <c r="BE74" s="129"/>
      <c r="BF74" s="119" t="str">
        <f>IF('Spectrum 5'!BD74&gt;0,'Spectrum 5'!BD74, "")</f>
        <v/>
      </c>
      <c r="BG74" s="119" t="e">
        <f t="shared" si="65"/>
        <v>#NUM!</v>
      </c>
      <c r="BH74" s="119" t="e">
        <f t="shared" si="66"/>
        <v>#NUM!</v>
      </c>
      <c r="BI74" s="119" t="e">
        <f t="shared" si="67"/>
        <v>#NUM!</v>
      </c>
      <c r="BJ74" s="119" t="str">
        <f t="shared" si="68"/>
        <v/>
      </c>
      <c r="BK74" s="119" t="str">
        <f>IF(ISERROR(1/BH74),"",IF(ISERROR(1/BI74),"",IF(Calculations!$J$3&gt;ABS(((BH74-BI74)/BH74)*1000000),1,0)))</f>
        <v/>
      </c>
    </row>
    <row r="75" spans="9:63" x14ac:dyDescent="0.25">
      <c r="I75"/>
      <c r="J75" s="5" t="str">
        <f t="shared" si="35"/>
        <v/>
      </c>
      <c r="K75" s="1" t="str">
        <f t="shared" si="36"/>
        <v/>
      </c>
      <c r="L75" s="1" t="str">
        <f t="shared" si="37"/>
        <v/>
      </c>
      <c r="M75" s="1" t="str">
        <f t="shared" si="38"/>
        <v/>
      </c>
      <c r="N75" s="1" t="str">
        <f t="shared" si="39"/>
        <v/>
      </c>
      <c r="O75" s="1" t="str">
        <f t="shared" si="40"/>
        <v/>
      </c>
      <c r="P75" s="1" t="str">
        <f t="shared" si="41"/>
        <v/>
      </c>
      <c r="Q75" s="1" t="str">
        <f t="shared" si="42"/>
        <v/>
      </c>
      <c r="R75" s="1" t="str">
        <f t="shared" si="55"/>
        <v/>
      </c>
      <c r="S75" s="1" t="str">
        <f t="shared" si="43"/>
        <v/>
      </c>
      <c r="T75" s="1" t="str">
        <f t="shared" si="44"/>
        <v/>
      </c>
      <c r="U75" s="1" t="str">
        <f t="shared" si="45"/>
        <v/>
      </c>
      <c r="V75" s="1" t="str">
        <f t="shared" si="46"/>
        <v/>
      </c>
      <c r="W75" s="1" t="str">
        <f t="shared" si="47"/>
        <v/>
      </c>
      <c r="X75" s="1" t="str">
        <f t="shared" si="48"/>
        <v/>
      </c>
      <c r="Y75" s="1" t="str">
        <f t="shared" si="49"/>
        <v/>
      </c>
      <c r="Z75" s="6">
        <v>7.1000000000000004E-3</v>
      </c>
      <c r="AB75" s="5" t="str">
        <f t="shared" si="50"/>
        <v/>
      </c>
      <c r="AC75" s="1" t="str">
        <f t="shared" si="51"/>
        <v/>
      </c>
      <c r="AE75" s="5" t="str">
        <f t="shared" si="56"/>
        <v/>
      </c>
      <c r="AF75" s="1" t="str">
        <f t="shared" si="57"/>
        <v/>
      </c>
      <c r="AJ75" s="5" t="str">
        <f t="shared" si="52"/>
        <v/>
      </c>
      <c r="AL75" s="8" t="str">
        <f t="shared" si="58"/>
        <v/>
      </c>
      <c r="AM75" s="9" t="str">
        <f t="shared" si="59"/>
        <v/>
      </c>
      <c r="AN75"/>
      <c r="AO75" s="113" t="str">
        <f t="shared" si="53"/>
        <v/>
      </c>
      <c r="AP75" s="119" t="str">
        <f t="shared" si="54"/>
        <v/>
      </c>
      <c r="AQ75" s="119" t="str">
        <f t="shared" si="60"/>
        <v/>
      </c>
      <c r="AR75" s="119" t="str">
        <f t="shared" si="61"/>
        <v/>
      </c>
      <c r="AS75" s="8"/>
      <c r="AT75" s="8"/>
      <c r="AU75" s="8"/>
      <c r="AV75" s="8"/>
      <c r="AW75" s="8"/>
      <c r="AX75"/>
      <c r="AY75" t="str">
        <f t="shared" si="62"/>
        <v>No Data</v>
      </c>
      <c r="AZ75" s="9">
        <f t="shared" si="63"/>
        <v>0</v>
      </c>
      <c r="BA75" s="119" t="str">
        <v>No Data</v>
      </c>
      <c r="BB75" s="119">
        <v>0</v>
      </c>
      <c r="BC75" s="119">
        <v>71</v>
      </c>
      <c r="BD75" s="119" t="str">
        <f t="shared" si="64"/>
        <v/>
      </c>
      <c r="BE75" s="129"/>
      <c r="BF75" s="119" t="str">
        <f>IF('Spectrum 5'!BD75&gt;0,'Spectrum 5'!BD75, "")</f>
        <v/>
      </c>
      <c r="BG75" s="119" t="e">
        <f t="shared" si="65"/>
        <v>#NUM!</v>
      </c>
      <c r="BH75" s="119" t="e">
        <f t="shared" si="66"/>
        <v>#NUM!</v>
      </c>
      <c r="BI75" s="119" t="e">
        <f t="shared" si="67"/>
        <v>#NUM!</v>
      </c>
      <c r="BJ75" s="119" t="str">
        <f t="shared" si="68"/>
        <v/>
      </c>
      <c r="BK75" s="119" t="str">
        <f>IF(ISERROR(1/BH75),"",IF(ISERROR(1/BI75),"",IF(Calculations!$J$3&gt;ABS(((BH75-BI75)/BH75)*1000000),1,0)))</f>
        <v/>
      </c>
    </row>
    <row r="76" spans="9:63" x14ac:dyDescent="0.25">
      <c r="I76"/>
      <c r="J76" s="5" t="str">
        <f t="shared" si="35"/>
        <v/>
      </c>
      <c r="K76" s="1" t="str">
        <f t="shared" si="36"/>
        <v/>
      </c>
      <c r="L76" s="1" t="str">
        <f t="shared" si="37"/>
        <v/>
      </c>
      <c r="M76" s="1" t="str">
        <f t="shared" si="38"/>
        <v/>
      </c>
      <c r="N76" s="1" t="str">
        <f t="shared" si="39"/>
        <v/>
      </c>
      <c r="O76" s="1" t="str">
        <f t="shared" si="40"/>
        <v/>
      </c>
      <c r="P76" s="1" t="str">
        <f t="shared" si="41"/>
        <v/>
      </c>
      <c r="Q76" s="1" t="str">
        <f t="shared" si="42"/>
        <v/>
      </c>
      <c r="R76" s="1" t="str">
        <f t="shared" si="55"/>
        <v/>
      </c>
      <c r="S76" s="1" t="str">
        <f t="shared" si="43"/>
        <v/>
      </c>
      <c r="T76" s="1" t="str">
        <f t="shared" si="44"/>
        <v/>
      </c>
      <c r="U76" s="1" t="str">
        <f t="shared" si="45"/>
        <v/>
      </c>
      <c r="V76" s="1" t="str">
        <f t="shared" si="46"/>
        <v/>
      </c>
      <c r="W76" s="1" t="str">
        <f t="shared" si="47"/>
        <v/>
      </c>
      <c r="X76" s="1" t="str">
        <f t="shared" si="48"/>
        <v/>
      </c>
      <c r="Y76" s="1" t="str">
        <f t="shared" si="49"/>
        <v/>
      </c>
      <c r="Z76" s="6">
        <v>7.1999999999999998E-3</v>
      </c>
      <c r="AB76" s="5" t="str">
        <f t="shared" si="50"/>
        <v/>
      </c>
      <c r="AC76" s="1" t="str">
        <f t="shared" si="51"/>
        <v/>
      </c>
      <c r="AE76" s="5" t="str">
        <f t="shared" si="56"/>
        <v/>
      </c>
      <c r="AF76" s="1" t="str">
        <f t="shared" si="57"/>
        <v/>
      </c>
      <c r="AJ76" s="5" t="str">
        <f t="shared" si="52"/>
        <v/>
      </c>
      <c r="AL76" s="8" t="str">
        <f t="shared" si="58"/>
        <v/>
      </c>
      <c r="AM76" s="9" t="str">
        <f t="shared" si="59"/>
        <v/>
      </c>
      <c r="AN76"/>
      <c r="AO76" s="113" t="str">
        <f t="shared" si="53"/>
        <v/>
      </c>
      <c r="AP76" s="119" t="str">
        <f t="shared" si="54"/>
        <v/>
      </c>
      <c r="AQ76" s="119" t="str">
        <f t="shared" si="60"/>
        <v/>
      </c>
      <c r="AR76" s="119" t="str">
        <f t="shared" si="61"/>
        <v/>
      </c>
      <c r="AS76" s="8"/>
      <c r="AT76" s="8"/>
      <c r="AU76" s="8"/>
      <c r="AV76" s="8"/>
      <c r="AW76" s="8"/>
      <c r="AX76"/>
      <c r="AY76" t="str">
        <f t="shared" si="62"/>
        <v>No Data</v>
      </c>
      <c r="AZ76" s="9">
        <f t="shared" si="63"/>
        <v>0</v>
      </c>
      <c r="BA76" s="119" t="str">
        <v>No Data</v>
      </c>
      <c r="BB76" s="119">
        <v>0</v>
      </c>
      <c r="BC76" s="119">
        <v>72</v>
      </c>
      <c r="BD76" s="119" t="str">
        <f t="shared" si="64"/>
        <v/>
      </c>
      <c r="BE76" s="129"/>
      <c r="BF76" s="119" t="str">
        <f>IF('Spectrum 5'!BD76&gt;0,'Spectrum 5'!BD76, "")</f>
        <v/>
      </c>
      <c r="BG76" s="119" t="e">
        <f t="shared" si="65"/>
        <v>#NUM!</v>
      </c>
      <c r="BH76" s="119" t="e">
        <f t="shared" si="66"/>
        <v>#NUM!</v>
      </c>
      <c r="BI76" s="119" t="e">
        <f t="shared" si="67"/>
        <v>#NUM!</v>
      </c>
      <c r="BJ76" s="119" t="str">
        <f t="shared" si="68"/>
        <v/>
      </c>
      <c r="BK76" s="119" t="str">
        <f>IF(ISERROR(1/BH76),"",IF(ISERROR(1/BI76),"",IF(Calculations!$J$3&gt;ABS(((BH76-BI76)/BH76)*1000000),1,0)))</f>
        <v/>
      </c>
    </row>
    <row r="77" spans="9:63" x14ac:dyDescent="0.25">
      <c r="I77"/>
      <c r="J77" s="5" t="str">
        <f t="shared" si="35"/>
        <v/>
      </c>
      <c r="K77" s="1" t="str">
        <f t="shared" si="36"/>
        <v/>
      </c>
      <c r="L77" s="1" t="str">
        <f t="shared" si="37"/>
        <v/>
      </c>
      <c r="M77" s="1" t="str">
        <f t="shared" si="38"/>
        <v/>
      </c>
      <c r="N77" s="1" t="str">
        <f t="shared" si="39"/>
        <v/>
      </c>
      <c r="O77" s="1" t="str">
        <f t="shared" si="40"/>
        <v/>
      </c>
      <c r="P77" s="1" t="str">
        <f t="shared" si="41"/>
        <v/>
      </c>
      <c r="Q77" s="1" t="str">
        <f t="shared" si="42"/>
        <v/>
      </c>
      <c r="R77" s="1" t="str">
        <f t="shared" si="55"/>
        <v/>
      </c>
      <c r="S77" s="1" t="str">
        <f t="shared" si="43"/>
        <v/>
      </c>
      <c r="T77" s="1" t="str">
        <f t="shared" si="44"/>
        <v/>
      </c>
      <c r="U77" s="1" t="str">
        <f t="shared" si="45"/>
        <v/>
      </c>
      <c r="V77" s="1" t="str">
        <f t="shared" si="46"/>
        <v/>
      </c>
      <c r="W77" s="1" t="str">
        <f t="shared" si="47"/>
        <v/>
      </c>
      <c r="X77" s="1" t="str">
        <f t="shared" si="48"/>
        <v/>
      </c>
      <c r="Y77" s="1" t="str">
        <f t="shared" si="49"/>
        <v/>
      </c>
      <c r="Z77" s="6">
        <v>7.3000000000000001E-3</v>
      </c>
      <c r="AB77" s="5" t="str">
        <f t="shared" si="50"/>
        <v/>
      </c>
      <c r="AC77" s="1" t="str">
        <f t="shared" si="51"/>
        <v/>
      </c>
      <c r="AE77" s="5" t="str">
        <f t="shared" si="56"/>
        <v/>
      </c>
      <c r="AF77" s="1" t="str">
        <f t="shared" si="57"/>
        <v/>
      </c>
      <c r="AJ77" s="5" t="str">
        <f t="shared" si="52"/>
        <v/>
      </c>
      <c r="AL77" s="8" t="str">
        <f t="shared" si="58"/>
        <v/>
      </c>
      <c r="AM77" s="9" t="str">
        <f t="shared" si="59"/>
        <v/>
      </c>
      <c r="AN77"/>
      <c r="AO77" s="113" t="str">
        <f t="shared" si="53"/>
        <v/>
      </c>
      <c r="AP77" s="119" t="str">
        <f t="shared" si="54"/>
        <v/>
      </c>
      <c r="AQ77" s="119" t="str">
        <f t="shared" si="60"/>
        <v/>
      </c>
      <c r="AR77" s="119" t="str">
        <f t="shared" si="61"/>
        <v/>
      </c>
      <c r="AS77" s="8"/>
      <c r="AT77" s="8"/>
      <c r="AU77" s="8"/>
      <c r="AV77" s="8"/>
      <c r="AW77" s="8"/>
      <c r="AX77"/>
      <c r="AY77" t="str">
        <f t="shared" si="62"/>
        <v>No Data</v>
      </c>
      <c r="AZ77" s="9">
        <f t="shared" si="63"/>
        <v>0</v>
      </c>
      <c r="BA77" s="119" t="str">
        <v>No Data</v>
      </c>
      <c r="BB77" s="119">
        <v>0</v>
      </c>
      <c r="BC77" s="119">
        <v>73</v>
      </c>
      <c r="BD77" s="119" t="str">
        <f t="shared" si="64"/>
        <v/>
      </c>
      <c r="BE77" s="129"/>
      <c r="BF77" s="119" t="str">
        <f>IF('Spectrum 5'!BD77&gt;0,'Spectrum 5'!BD77, "")</f>
        <v/>
      </c>
      <c r="BG77" s="119" t="e">
        <f t="shared" si="65"/>
        <v>#NUM!</v>
      </c>
      <c r="BH77" s="119" t="e">
        <f t="shared" si="66"/>
        <v>#NUM!</v>
      </c>
      <c r="BI77" s="119" t="e">
        <f t="shared" si="67"/>
        <v>#NUM!</v>
      </c>
      <c r="BJ77" s="119" t="str">
        <f t="shared" si="68"/>
        <v/>
      </c>
      <c r="BK77" s="119" t="str">
        <f>IF(ISERROR(1/BH77),"",IF(ISERROR(1/BI77),"",IF(Calculations!$J$3&gt;ABS(((BH77-BI77)/BH77)*1000000),1,0)))</f>
        <v/>
      </c>
    </row>
    <row r="78" spans="9:63" x14ac:dyDescent="0.25">
      <c r="I78"/>
      <c r="J78" s="5" t="str">
        <f t="shared" si="35"/>
        <v/>
      </c>
      <c r="K78" s="1" t="str">
        <f t="shared" si="36"/>
        <v/>
      </c>
      <c r="L78" s="1" t="str">
        <f t="shared" si="37"/>
        <v/>
      </c>
      <c r="M78" s="1" t="str">
        <f t="shared" si="38"/>
        <v/>
      </c>
      <c r="N78" s="1" t="str">
        <f t="shared" si="39"/>
        <v/>
      </c>
      <c r="O78" s="1" t="str">
        <f t="shared" si="40"/>
        <v/>
      </c>
      <c r="P78" s="1" t="str">
        <f t="shared" si="41"/>
        <v/>
      </c>
      <c r="Q78" s="1" t="str">
        <f t="shared" si="42"/>
        <v/>
      </c>
      <c r="R78" s="1" t="str">
        <f t="shared" si="55"/>
        <v/>
      </c>
      <c r="S78" s="1" t="str">
        <f t="shared" si="43"/>
        <v/>
      </c>
      <c r="T78" s="1" t="str">
        <f t="shared" si="44"/>
        <v/>
      </c>
      <c r="U78" s="1" t="str">
        <f t="shared" si="45"/>
        <v/>
      </c>
      <c r="V78" s="1" t="str">
        <f t="shared" si="46"/>
        <v/>
      </c>
      <c r="W78" s="1" t="str">
        <f t="shared" si="47"/>
        <v/>
      </c>
      <c r="X78" s="1" t="str">
        <f t="shared" si="48"/>
        <v/>
      </c>
      <c r="Y78" s="1" t="str">
        <f t="shared" si="49"/>
        <v/>
      </c>
      <c r="Z78" s="6">
        <v>7.4000000000000003E-3</v>
      </c>
      <c r="AB78" s="5" t="str">
        <f t="shared" si="50"/>
        <v/>
      </c>
      <c r="AC78" s="1" t="str">
        <f t="shared" si="51"/>
        <v/>
      </c>
      <c r="AE78" s="5" t="str">
        <f t="shared" si="56"/>
        <v/>
      </c>
      <c r="AF78" s="1" t="str">
        <f t="shared" si="57"/>
        <v/>
      </c>
      <c r="AJ78" s="5" t="str">
        <f t="shared" si="52"/>
        <v/>
      </c>
      <c r="AL78" s="8" t="str">
        <f t="shared" si="58"/>
        <v/>
      </c>
      <c r="AM78" s="9" t="str">
        <f t="shared" si="59"/>
        <v/>
      </c>
      <c r="AN78"/>
      <c r="AO78" s="113" t="str">
        <f t="shared" si="53"/>
        <v/>
      </c>
      <c r="AP78" s="119" t="str">
        <f t="shared" si="54"/>
        <v/>
      </c>
      <c r="AQ78" s="119" t="str">
        <f t="shared" si="60"/>
        <v/>
      </c>
      <c r="AR78" s="119" t="str">
        <f t="shared" si="61"/>
        <v/>
      </c>
      <c r="AS78" s="8"/>
      <c r="AT78" s="8"/>
      <c r="AU78" s="8"/>
      <c r="AV78" s="8"/>
      <c r="AW78" s="8"/>
      <c r="AX78"/>
      <c r="AY78" t="str">
        <f t="shared" si="62"/>
        <v>No Data</v>
      </c>
      <c r="AZ78" s="9">
        <f t="shared" si="63"/>
        <v>0</v>
      </c>
      <c r="BA78" s="119" t="str">
        <v>No Data</v>
      </c>
      <c r="BB78" s="119">
        <v>0</v>
      </c>
      <c r="BC78" s="119">
        <v>74</v>
      </c>
      <c r="BD78" s="119" t="str">
        <f t="shared" si="64"/>
        <v/>
      </c>
      <c r="BE78" s="129"/>
      <c r="BF78" s="119" t="str">
        <f>IF('Spectrum 5'!BD78&gt;0,'Spectrum 5'!BD78, "")</f>
        <v/>
      </c>
      <c r="BG78" s="119" t="e">
        <f t="shared" si="65"/>
        <v>#NUM!</v>
      </c>
      <c r="BH78" s="119" t="e">
        <f t="shared" si="66"/>
        <v>#NUM!</v>
      </c>
      <c r="BI78" s="119" t="e">
        <f t="shared" si="67"/>
        <v>#NUM!</v>
      </c>
      <c r="BJ78" s="119" t="str">
        <f t="shared" si="68"/>
        <v/>
      </c>
      <c r="BK78" s="119" t="str">
        <f>IF(ISERROR(1/BH78),"",IF(ISERROR(1/BI78),"",IF(Calculations!$J$3&gt;ABS(((BH78-BI78)/BH78)*1000000),1,0)))</f>
        <v/>
      </c>
    </row>
    <row r="79" spans="9:63" x14ac:dyDescent="0.25">
      <c r="I79"/>
      <c r="J79" s="5" t="str">
        <f t="shared" si="35"/>
        <v/>
      </c>
      <c r="K79" s="1" t="str">
        <f t="shared" si="36"/>
        <v/>
      </c>
      <c r="L79" s="1" t="str">
        <f t="shared" si="37"/>
        <v/>
      </c>
      <c r="M79" s="1" t="str">
        <f t="shared" si="38"/>
        <v/>
      </c>
      <c r="N79" s="1" t="str">
        <f t="shared" si="39"/>
        <v/>
      </c>
      <c r="O79" s="1" t="str">
        <f t="shared" si="40"/>
        <v/>
      </c>
      <c r="P79" s="1" t="str">
        <f t="shared" si="41"/>
        <v/>
      </c>
      <c r="Q79" s="1" t="str">
        <f t="shared" si="42"/>
        <v/>
      </c>
      <c r="R79" s="1" t="str">
        <f t="shared" si="55"/>
        <v/>
      </c>
      <c r="S79" s="1" t="str">
        <f t="shared" si="43"/>
        <v/>
      </c>
      <c r="T79" s="1" t="str">
        <f t="shared" si="44"/>
        <v/>
      </c>
      <c r="U79" s="1" t="str">
        <f t="shared" si="45"/>
        <v/>
      </c>
      <c r="V79" s="1" t="str">
        <f t="shared" si="46"/>
        <v/>
      </c>
      <c r="W79" s="1" t="str">
        <f t="shared" si="47"/>
        <v/>
      </c>
      <c r="X79" s="1" t="str">
        <f t="shared" si="48"/>
        <v/>
      </c>
      <c r="Y79" s="1" t="str">
        <f t="shared" si="49"/>
        <v/>
      </c>
      <c r="Z79" s="6">
        <v>7.4999999999999997E-3</v>
      </c>
      <c r="AB79" s="5" t="str">
        <f t="shared" si="50"/>
        <v/>
      </c>
      <c r="AC79" s="1" t="str">
        <f t="shared" si="51"/>
        <v/>
      </c>
      <c r="AE79" s="5" t="str">
        <f t="shared" si="56"/>
        <v/>
      </c>
      <c r="AF79" s="1" t="str">
        <f t="shared" si="57"/>
        <v/>
      </c>
      <c r="AJ79" s="5" t="str">
        <f t="shared" si="52"/>
        <v/>
      </c>
      <c r="AL79" s="8" t="str">
        <f t="shared" si="58"/>
        <v/>
      </c>
      <c r="AM79" s="9" t="str">
        <f t="shared" si="59"/>
        <v/>
      </c>
      <c r="AN79"/>
      <c r="AO79" s="113" t="str">
        <f t="shared" si="53"/>
        <v/>
      </c>
      <c r="AP79" s="119" t="str">
        <f t="shared" si="54"/>
        <v/>
      </c>
      <c r="AQ79" s="119" t="str">
        <f t="shared" si="60"/>
        <v/>
      </c>
      <c r="AR79" s="119" t="str">
        <f t="shared" si="61"/>
        <v/>
      </c>
      <c r="AS79" s="8"/>
      <c r="AT79" s="8"/>
      <c r="AU79" s="8"/>
      <c r="AV79" s="8"/>
      <c r="AW79" s="8"/>
      <c r="AX79"/>
      <c r="AY79" t="str">
        <f t="shared" si="62"/>
        <v>No Data</v>
      </c>
      <c r="AZ79" s="9">
        <f t="shared" si="63"/>
        <v>0</v>
      </c>
      <c r="BA79" s="119" t="str">
        <v>No Data</v>
      </c>
      <c r="BB79" s="119">
        <v>0</v>
      </c>
      <c r="BC79" s="119">
        <v>75</v>
      </c>
      <c r="BD79" s="119" t="str">
        <f t="shared" si="64"/>
        <v/>
      </c>
      <c r="BE79" s="129"/>
      <c r="BF79" s="119" t="str">
        <f>IF('Spectrum 5'!BD79&gt;0,'Spectrum 5'!BD79, "")</f>
        <v/>
      </c>
      <c r="BG79" s="119" t="e">
        <f t="shared" si="65"/>
        <v>#NUM!</v>
      </c>
      <c r="BH79" s="119" t="e">
        <f t="shared" si="66"/>
        <v>#NUM!</v>
      </c>
      <c r="BI79" s="119" t="e">
        <f t="shared" si="67"/>
        <v>#NUM!</v>
      </c>
      <c r="BJ79" s="119" t="str">
        <f t="shared" si="68"/>
        <v/>
      </c>
      <c r="BK79" s="119" t="str">
        <f>IF(ISERROR(1/BH79),"",IF(ISERROR(1/BI79),"",IF(Calculations!$J$3&gt;ABS(((BH79-BI79)/BH79)*1000000),1,0)))</f>
        <v/>
      </c>
    </row>
    <row r="80" spans="9:63" x14ac:dyDescent="0.25">
      <c r="I80"/>
      <c r="J80" s="5" t="str">
        <f t="shared" si="35"/>
        <v/>
      </c>
      <c r="K80" s="1" t="str">
        <f t="shared" si="36"/>
        <v/>
      </c>
      <c r="L80" s="1" t="str">
        <f t="shared" si="37"/>
        <v/>
      </c>
      <c r="M80" s="1" t="str">
        <f t="shared" si="38"/>
        <v/>
      </c>
      <c r="N80" s="1" t="str">
        <f t="shared" si="39"/>
        <v/>
      </c>
      <c r="O80" s="1" t="str">
        <f t="shared" si="40"/>
        <v/>
      </c>
      <c r="P80" s="1" t="str">
        <f t="shared" si="41"/>
        <v/>
      </c>
      <c r="Q80" s="1" t="str">
        <f t="shared" si="42"/>
        <v/>
      </c>
      <c r="R80" s="1" t="str">
        <f t="shared" si="55"/>
        <v/>
      </c>
      <c r="S80" s="1" t="str">
        <f t="shared" si="43"/>
        <v/>
      </c>
      <c r="T80" s="1" t="str">
        <f t="shared" si="44"/>
        <v/>
      </c>
      <c r="U80" s="1" t="str">
        <f t="shared" si="45"/>
        <v/>
      </c>
      <c r="V80" s="1" t="str">
        <f t="shared" si="46"/>
        <v/>
      </c>
      <c r="W80" s="1" t="str">
        <f t="shared" si="47"/>
        <v/>
      </c>
      <c r="X80" s="1" t="str">
        <f t="shared" si="48"/>
        <v/>
      </c>
      <c r="Y80" s="1" t="str">
        <f t="shared" si="49"/>
        <v/>
      </c>
      <c r="Z80" s="6">
        <v>7.6E-3</v>
      </c>
      <c r="AB80" s="5" t="str">
        <f t="shared" si="50"/>
        <v/>
      </c>
      <c r="AC80" s="1" t="str">
        <f t="shared" si="51"/>
        <v/>
      </c>
      <c r="AE80" s="5" t="str">
        <f t="shared" si="56"/>
        <v/>
      </c>
      <c r="AF80" s="1" t="str">
        <f t="shared" si="57"/>
        <v/>
      </c>
      <c r="AJ80" s="5" t="str">
        <f t="shared" si="52"/>
        <v/>
      </c>
      <c r="AL80" s="8" t="str">
        <f t="shared" si="58"/>
        <v/>
      </c>
      <c r="AM80" s="9" t="str">
        <f t="shared" si="59"/>
        <v/>
      </c>
      <c r="AN80"/>
      <c r="AO80" s="113" t="str">
        <f t="shared" si="53"/>
        <v/>
      </c>
      <c r="AP80" s="119" t="str">
        <f t="shared" si="54"/>
        <v/>
      </c>
      <c r="AQ80" s="119" t="str">
        <f t="shared" si="60"/>
        <v/>
      </c>
      <c r="AR80" s="119" t="str">
        <f t="shared" si="61"/>
        <v/>
      </c>
      <c r="AS80" s="8"/>
      <c r="AT80" s="8"/>
      <c r="AU80" s="8"/>
      <c r="AV80" s="8"/>
      <c r="AW80" s="8"/>
      <c r="AX80"/>
      <c r="AY80" t="str">
        <f t="shared" si="62"/>
        <v>No Data</v>
      </c>
      <c r="AZ80" s="9">
        <f t="shared" si="63"/>
        <v>0</v>
      </c>
      <c r="BA80" s="119" t="str">
        <v>No Data</v>
      </c>
      <c r="BB80" s="119">
        <v>0</v>
      </c>
      <c r="BC80" s="119">
        <v>76</v>
      </c>
      <c r="BD80" s="119" t="str">
        <f t="shared" si="64"/>
        <v/>
      </c>
      <c r="BE80" s="129"/>
      <c r="BF80" s="119" t="str">
        <f>IF('Spectrum 5'!BD80&gt;0,'Spectrum 5'!BD80, "")</f>
        <v/>
      </c>
      <c r="BG80" s="119" t="e">
        <f t="shared" si="65"/>
        <v>#NUM!</v>
      </c>
      <c r="BH80" s="119" t="e">
        <f t="shared" si="66"/>
        <v>#NUM!</v>
      </c>
      <c r="BI80" s="119" t="e">
        <f t="shared" si="67"/>
        <v>#NUM!</v>
      </c>
      <c r="BJ80" s="119" t="str">
        <f t="shared" si="68"/>
        <v/>
      </c>
      <c r="BK80" s="119" t="str">
        <f>IF(ISERROR(1/BH80),"",IF(ISERROR(1/BI80),"",IF(Calculations!$J$3&gt;ABS(((BH80-BI80)/BH80)*1000000),1,0)))</f>
        <v/>
      </c>
    </row>
    <row r="81" spans="9:63" x14ac:dyDescent="0.25">
      <c r="I81"/>
      <c r="J81" s="5" t="str">
        <f t="shared" si="35"/>
        <v/>
      </c>
      <c r="K81" s="1" t="str">
        <f t="shared" si="36"/>
        <v/>
      </c>
      <c r="L81" s="1" t="str">
        <f t="shared" si="37"/>
        <v/>
      </c>
      <c r="M81" s="1" t="str">
        <f t="shared" si="38"/>
        <v/>
      </c>
      <c r="N81" s="1" t="str">
        <f t="shared" si="39"/>
        <v/>
      </c>
      <c r="O81" s="1" t="str">
        <f t="shared" si="40"/>
        <v/>
      </c>
      <c r="P81" s="1" t="str">
        <f t="shared" si="41"/>
        <v/>
      </c>
      <c r="Q81" s="1" t="str">
        <f t="shared" si="42"/>
        <v/>
      </c>
      <c r="R81" s="1" t="str">
        <f t="shared" si="55"/>
        <v/>
      </c>
      <c r="S81" s="1" t="str">
        <f t="shared" si="43"/>
        <v/>
      </c>
      <c r="T81" s="1" t="str">
        <f t="shared" si="44"/>
        <v/>
      </c>
      <c r="U81" s="1" t="str">
        <f t="shared" si="45"/>
        <v/>
      </c>
      <c r="V81" s="1" t="str">
        <f t="shared" si="46"/>
        <v/>
      </c>
      <c r="W81" s="1" t="str">
        <f t="shared" si="47"/>
        <v/>
      </c>
      <c r="X81" s="1" t="str">
        <f t="shared" si="48"/>
        <v/>
      </c>
      <c r="Y81" s="1" t="str">
        <f t="shared" si="49"/>
        <v/>
      </c>
      <c r="Z81" s="6">
        <v>7.7000000000000002E-3</v>
      </c>
      <c r="AB81" s="5" t="str">
        <f t="shared" si="50"/>
        <v/>
      </c>
      <c r="AC81" s="1" t="str">
        <f t="shared" si="51"/>
        <v/>
      </c>
      <c r="AE81" s="5" t="str">
        <f t="shared" si="56"/>
        <v/>
      </c>
      <c r="AF81" s="1" t="str">
        <f t="shared" si="57"/>
        <v/>
      </c>
      <c r="AJ81" s="5" t="str">
        <f t="shared" si="52"/>
        <v/>
      </c>
      <c r="AL81" s="8" t="str">
        <f t="shared" si="58"/>
        <v/>
      </c>
      <c r="AM81" s="9" t="str">
        <f t="shared" si="59"/>
        <v/>
      </c>
      <c r="AN81"/>
      <c r="AO81" s="113" t="str">
        <f t="shared" si="53"/>
        <v/>
      </c>
      <c r="AP81" s="119" t="str">
        <f t="shared" si="54"/>
        <v/>
      </c>
      <c r="AQ81" s="119" t="str">
        <f t="shared" si="60"/>
        <v/>
      </c>
      <c r="AR81" s="119" t="str">
        <f t="shared" si="61"/>
        <v/>
      </c>
      <c r="AS81" s="8"/>
      <c r="AT81" s="8"/>
      <c r="AU81" s="8"/>
      <c r="AV81" s="8"/>
      <c r="AW81" s="8"/>
      <c r="AX81"/>
      <c r="AY81" t="str">
        <f t="shared" si="62"/>
        <v>No Data</v>
      </c>
      <c r="AZ81" s="9">
        <f t="shared" si="63"/>
        <v>0</v>
      </c>
      <c r="BA81" s="119" t="str">
        <v>No Data</v>
      </c>
      <c r="BB81" s="119">
        <v>0</v>
      </c>
      <c r="BC81" s="119">
        <v>77</v>
      </c>
      <c r="BD81" s="119" t="str">
        <f t="shared" si="64"/>
        <v/>
      </c>
      <c r="BE81" s="129"/>
      <c r="BF81" s="119" t="str">
        <f>IF('Spectrum 5'!BD81&gt;0,'Spectrum 5'!BD81, "")</f>
        <v/>
      </c>
      <c r="BG81" s="119" t="e">
        <f t="shared" si="65"/>
        <v>#NUM!</v>
      </c>
      <c r="BH81" s="119" t="e">
        <f t="shared" si="66"/>
        <v>#NUM!</v>
      </c>
      <c r="BI81" s="119" t="e">
        <f t="shared" si="67"/>
        <v>#NUM!</v>
      </c>
      <c r="BJ81" s="119" t="str">
        <f t="shared" si="68"/>
        <v/>
      </c>
      <c r="BK81" s="119" t="str">
        <f>IF(ISERROR(1/BH81),"",IF(ISERROR(1/BI81),"",IF(Calculations!$J$3&gt;ABS(((BH81-BI81)/BH81)*1000000),1,0)))</f>
        <v/>
      </c>
    </row>
    <row r="82" spans="9:63" x14ac:dyDescent="0.25">
      <c r="I82"/>
      <c r="J82" s="5" t="str">
        <f t="shared" si="35"/>
        <v/>
      </c>
      <c r="K82" s="1" t="str">
        <f t="shared" si="36"/>
        <v/>
      </c>
      <c r="L82" s="1" t="str">
        <f t="shared" si="37"/>
        <v/>
      </c>
      <c r="M82" s="1" t="str">
        <f t="shared" si="38"/>
        <v/>
      </c>
      <c r="N82" s="1" t="str">
        <f t="shared" si="39"/>
        <v/>
      </c>
      <c r="O82" s="1" t="str">
        <f t="shared" si="40"/>
        <v/>
      </c>
      <c r="P82" s="1" t="str">
        <f t="shared" si="41"/>
        <v/>
      </c>
      <c r="Q82" s="1" t="str">
        <f t="shared" si="42"/>
        <v/>
      </c>
      <c r="R82" s="1" t="str">
        <f t="shared" si="55"/>
        <v/>
      </c>
      <c r="S82" s="1" t="str">
        <f t="shared" si="43"/>
        <v/>
      </c>
      <c r="T82" s="1" t="str">
        <f t="shared" si="44"/>
        <v/>
      </c>
      <c r="U82" s="1" t="str">
        <f t="shared" si="45"/>
        <v/>
      </c>
      <c r="V82" s="1" t="str">
        <f t="shared" si="46"/>
        <v/>
      </c>
      <c r="W82" s="1" t="str">
        <f t="shared" si="47"/>
        <v/>
      </c>
      <c r="X82" s="1" t="str">
        <f t="shared" si="48"/>
        <v/>
      </c>
      <c r="Y82" s="1" t="str">
        <f t="shared" si="49"/>
        <v/>
      </c>
      <c r="Z82" s="6">
        <v>7.7999999999999996E-3</v>
      </c>
      <c r="AB82" s="5" t="str">
        <f t="shared" si="50"/>
        <v/>
      </c>
      <c r="AC82" s="1" t="str">
        <f t="shared" si="51"/>
        <v/>
      </c>
      <c r="AE82" s="5" t="str">
        <f t="shared" si="56"/>
        <v/>
      </c>
      <c r="AF82" s="1" t="str">
        <f t="shared" si="57"/>
        <v/>
      </c>
      <c r="AJ82" s="5" t="str">
        <f t="shared" si="52"/>
        <v/>
      </c>
      <c r="AL82" s="8" t="str">
        <f t="shared" si="58"/>
        <v/>
      </c>
      <c r="AM82" s="9" t="str">
        <f t="shared" si="59"/>
        <v/>
      </c>
      <c r="AN82"/>
      <c r="AO82" s="113" t="str">
        <f t="shared" si="53"/>
        <v/>
      </c>
      <c r="AP82" s="119" t="str">
        <f t="shared" si="54"/>
        <v/>
      </c>
      <c r="AQ82" s="119" t="str">
        <f t="shared" si="60"/>
        <v/>
      </c>
      <c r="AR82" s="119" t="str">
        <f t="shared" si="61"/>
        <v/>
      </c>
      <c r="AS82" s="8"/>
      <c r="AT82" s="8"/>
      <c r="AU82" s="8"/>
      <c r="AV82" s="8"/>
      <c r="AW82" s="8"/>
      <c r="AX82"/>
      <c r="AY82" t="str">
        <f t="shared" si="62"/>
        <v>No Data</v>
      </c>
      <c r="AZ82" s="9">
        <f t="shared" si="63"/>
        <v>0</v>
      </c>
      <c r="BA82" s="119" t="str">
        <v>No Data</v>
      </c>
      <c r="BB82" s="119">
        <v>0</v>
      </c>
      <c r="BC82" s="119">
        <v>78</v>
      </c>
      <c r="BD82" s="119" t="str">
        <f t="shared" si="64"/>
        <v/>
      </c>
      <c r="BE82" s="129"/>
      <c r="BF82" s="119" t="str">
        <f>IF('Spectrum 5'!BD82&gt;0,'Spectrum 5'!BD82, "")</f>
        <v/>
      </c>
      <c r="BG82" s="119" t="e">
        <f t="shared" si="65"/>
        <v>#NUM!</v>
      </c>
      <c r="BH82" s="119" t="e">
        <f t="shared" si="66"/>
        <v>#NUM!</v>
      </c>
      <c r="BI82" s="119" t="e">
        <f t="shared" si="67"/>
        <v>#NUM!</v>
      </c>
      <c r="BJ82" s="119" t="str">
        <f t="shared" si="68"/>
        <v/>
      </c>
      <c r="BK82" s="119" t="str">
        <f>IF(ISERROR(1/BH82),"",IF(ISERROR(1/BI82),"",IF(Calculations!$J$3&gt;ABS(((BH82-BI82)/BH82)*1000000),1,0)))</f>
        <v/>
      </c>
    </row>
    <row r="83" spans="9:63" x14ac:dyDescent="0.25">
      <c r="I83"/>
      <c r="J83" s="5" t="str">
        <f t="shared" si="35"/>
        <v/>
      </c>
      <c r="K83" s="1" t="str">
        <f t="shared" si="36"/>
        <v/>
      </c>
      <c r="L83" s="1" t="str">
        <f t="shared" si="37"/>
        <v/>
      </c>
      <c r="M83" s="1" t="str">
        <f t="shared" si="38"/>
        <v/>
      </c>
      <c r="N83" s="1" t="str">
        <f t="shared" si="39"/>
        <v/>
      </c>
      <c r="O83" s="1" t="str">
        <f t="shared" si="40"/>
        <v/>
      </c>
      <c r="P83" s="1" t="str">
        <f t="shared" si="41"/>
        <v/>
      </c>
      <c r="Q83" s="1" t="str">
        <f t="shared" si="42"/>
        <v/>
      </c>
      <c r="R83" s="1" t="str">
        <f t="shared" si="55"/>
        <v/>
      </c>
      <c r="S83" s="1" t="str">
        <f t="shared" si="43"/>
        <v/>
      </c>
      <c r="T83" s="1" t="str">
        <f t="shared" si="44"/>
        <v/>
      </c>
      <c r="U83" s="1" t="str">
        <f t="shared" si="45"/>
        <v/>
      </c>
      <c r="V83" s="1" t="str">
        <f t="shared" si="46"/>
        <v/>
      </c>
      <c r="W83" s="1" t="str">
        <f t="shared" si="47"/>
        <v/>
      </c>
      <c r="X83" s="1" t="str">
        <f t="shared" si="48"/>
        <v/>
      </c>
      <c r="Y83" s="1" t="str">
        <f t="shared" si="49"/>
        <v/>
      </c>
      <c r="Z83" s="6">
        <v>7.9000000000000008E-3</v>
      </c>
      <c r="AB83" s="5" t="str">
        <f t="shared" si="50"/>
        <v/>
      </c>
      <c r="AC83" s="1" t="str">
        <f t="shared" si="51"/>
        <v/>
      </c>
      <c r="AE83" s="5" t="str">
        <f t="shared" si="56"/>
        <v/>
      </c>
      <c r="AF83" s="1" t="str">
        <f t="shared" si="57"/>
        <v/>
      </c>
      <c r="AJ83" s="5" t="str">
        <f t="shared" si="52"/>
        <v/>
      </c>
      <c r="AL83" s="8" t="str">
        <f t="shared" si="58"/>
        <v/>
      </c>
      <c r="AM83" s="9" t="str">
        <f t="shared" si="59"/>
        <v/>
      </c>
      <c r="AN83"/>
      <c r="AO83" s="113" t="str">
        <f t="shared" si="53"/>
        <v/>
      </c>
      <c r="AP83" s="119" t="str">
        <f t="shared" si="54"/>
        <v/>
      </c>
      <c r="AQ83" s="119" t="str">
        <f t="shared" si="60"/>
        <v/>
      </c>
      <c r="AR83" s="119" t="str">
        <f t="shared" si="61"/>
        <v/>
      </c>
      <c r="AS83" s="8"/>
      <c r="AT83" s="8"/>
      <c r="AU83" s="8"/>
      <c r="AV83" s="8"/>
      <c r="AW83" s="8"/>
      <c r="AX83"/>
      <c r="AY83" t="str">
        <f t="shared" si="62"/>
        <v>No Data</v>
      </c>
      <c r="AZ83" s="9">
        <f t="shared" si="63"/>
        <v>0</v>
      </c>
      <c r="BA83" s="119" t="str">
        <v>No Data</v>
      </c>
      <c r="BB83" s="119">
        <v>0</v>
      </c>
      <c r="BC83" s="119">
        <v>79</v>
      </c>
      <c r="BD83" s="119" t="str">
        <f t="shared" si="64"/>
        <v/>
      </c>
      <c r="BE83" s="129"/>
      <c r="BF83" s="119" t="str">
        <f>IF('Spectrum 5'!BD83&gt;0,'Spectrum 5'!BD83, "")</f>
        <v/>
      </c>
      <c r="BG83" s="119" t="e">
        <f t="shared" si="65"/>
        <v>#NUM!</v>
      </c>
      <c r="BH83" s="119" t="e">
        <f t="shared" si="66"/>
        <v>#NUM!</v>
      </c>
      <c r="BI83" s="119" t="e">
        <f t="shared" si="67"/>
        <v>#NUM!</v>
      </c>
      <c r="BJ83" s="119" t="str">
        <f t="shared" si="68"/>
        <v/>
      </c>
      <c r="BK83" s="119" t="str">
        <f>IF(ISERROR(1/BH83),"",IF(ISERROR(1/BI83),"",IF(Calculations!$J$3&gt;ABS(((BH83-BI83)/BH83)*1000000),1,0)))</f>
        <v/>
      </c>
    </row>
    <row r="84" spans="9:63" x14ac:dyDescent="0.25">
      <c r="I84"/>
      <c r="J84" s="5" t="str">
        <f t="shared" si="35"/>
        <v/>
      </c>
      <c r="K84" s="1" t="str">
        <f t="shared" si="36"/>
        <v/>
      </c>
      <c r="L84" s="1" t="str">
        <f t="shared" si="37"/>
        <v/>
      </c>
      <c r="M84" s="1" t="str">
        <f t="shared" si="38"/>
        <v/>
      </c>
      <c r="N84" s="1" t="str">
        <f t="shared" si="39"/>
        <v/>
      </c>
      <c r="O84" s="1" t="str">
        <f t="shared" si="40"/>
        <v/>
      </c>
      <c r="P84" s="1" t="str">
        <f t="shared" si="41"/>
        <v/>
      </c>
      <c r="Q84" s="1" t="str">
        <f t="shared" si="42"/>
        <v/>
      </c>
      <c r="R84" s="1" t="str">
        <f t="shared" si="55"/>
        <v/>
      </c>
      <c r="S84" s="1" t="str">
        <f t="shared" si="43"/>
        <v/>
      </c>
      <c r="T84" s="1" t="str">
        <f t="shared" si="44"/>
        <v/>
      </c>
      <c r="U84" s="1" t="str">
        <f t="shared" si="45"/>
        <v/>
      </c>
      <c r="V84" s="1" t="str">
        <f t="shared" si="46"/>
        <v/>
      </c>
      <c r="W84" s="1" t="str">
        <f t="shared" si="47"/>
        <v/>
      </c>
      <c r="X84" s="1" t="str">
        <f t="shared" si="48"/>
        <v/>
      </c>
      <c r="Y84" s="1" t="str">
        <f t="shared" si="49"/>
        <v/>
      </c>
      <c r="Z84" s="6">
        <v>8.0000000000000002E-3</v>
      </c>
      <c r="AB84" s="5" t="str">
        <f t="shared" si="50"/>
        <v/>
      </c>
      <c r="AC84" s="1" t="str">
        <f t="shared" si="51"/>
        <v/>
      </c>
      <c r="AE84" s="5" t="str">
        <f t="shared" si="56"/>
        <v/>
      </c>
      <c r="AF84" s="1" t="str">
        <f t="shared" si="57"/>
        <v/>
      </c>
      <c r="AJ84" s="5" t="str">
        <f t="shared" si="52"/>
        <v/>
      </c>
      <c r="AL84" s="8" t="str">
        <f t="shared" si="58"/>
        <v/>
      </c>
      <c r="AM84" s="9" t="str">
        <f t="shared" si="59"/>
        <v/>
      </c>
      <c r="AN84"/>
      <c r="AO84" s="113" t="str">
        <f t="shared" si="53"/>
        <v/>
      </c>
      <c r="AP84" s="119" t="str">
        <f t="shared" si="54"/>
        <v/>
      </c>
      <c r="AQ84" s="119" t="str">
        <f t="shared" si="60"/>
        <v/>
      </c>
      <c r="AR84" s="119" t="str">
        <f t="shared" si="61"/>
        <v/>
      </c>
      <c r="AS84" s="8"/>
      <c r="AT84" s="8"/>
      <c r="AU84" s="8"/>
      <c r="AV84" s="8"/>
      <c r="AW84" s="8"/>
      <c r="AX84"/>
      <c r="AY84" t="str">
        <f t="shared" si="62"/>
        <v>No Data</v>
      </c>
      <c r="AZ84" s="9">
        <f t="shared" si="63"/>
        <v>0</v>
      </c>
      <c r="BA84" s="119" t="str">
        <v>No Data</v>
      </c>
      <c r="BB84" s="119">
        <v>0</v>
      </c>
      <c r="BC84" s="119">
        <v>80</v>
      </c>
      <c r="BD84" s="119" t="str">
        <f t="shared" si="64"/>
        <v/>
      </c>
      <c r="BE84" s="129"/>
      <c r="BF84" s="119" t="str">
        <f>IF('Spectrum 5'!BD84&gt;0,'Spectrum 5'!BD84, "")</f>
        <v/>
      </c>
      <c r="BG84" s="119" t="e">
        <f t="shared" si="65"/>
        <v>#NUM!</v>
      </c>
      <c r="BH84" s="119" t="e">
        <f t="shared" si="66"/>
        <v>#NUM!</v>
      </c>
      <c r="BI84" s="119" t="e">
        <f t="shared" si="67"/>
        <v>#NUM!</v>
      </c>
      <c r="BJ84" s="119" t="str">
        <f t="shared" si="68"/>
        <v/>
      </c>
      <c r="BK84" s="119" t="str">
        <f>IF(ISERROR(1/BH84),"",IF(ISERROR(1/BI84),"",IF(Calculations!$J$3&gt;ABS(((BH84-BI84)/BH84)*1000000),1,0)))</f>
        <v/>
      </c>
    </row>
    <row r="85" spans="9:63" x14ac:dyDescent="0.25">
      <c r="I85"/>
      <c r="J85" s="5" t="str">
        <f t="shared" si="35"/>
        <v/>
      </c>
      <c r="K85" s="1" t="str">
        <f t="shared" si="36"/>
        <v/>
      </c>
      <c r="L85" s="1" t="str">
        <f t="shared" si="37"/>
        <v/>
      </c>
      <c r="M85" s="1" t="str">
        <f t="shared" si="38"/>
        <v/>
      </c>
      <c r="N85" s="1" t="str">
        <f t="shared" si="39"/>
        <v/>
      </c>
      <c r="O85" s="1" t="str">
        <f t="shared" si="40"/>
        <v/>
      </c>
      <c r="P85" s="1" t="str">
        <f t="shared" si="41"/>
        <v/>
      </c>
      <c r="Q85" s="1" t="str">
        <f t="shared" si="42"/>
        <v/>
      </c>
      <c r="R85" s="1" t="str">
        <f t="shared" si="55"/>
        <v/>
      </c>
      <c r="S85" s="1" t="str">
        <f t="shared" si="43"/>
        <v/>
      </c>
      <c r="T85" s="1" t="str">
        <f t="shared" si="44"/>
        <v/>
      </c>
      <c r="U85" s="1" t="str">
        <f t="shared" si="45"/>
        <v/>
      </c>
      <c r="V85" s="1" t="str">
        <f t="shared" si="46"/>
        <v/>
      </c>
      <c r="W85" s="1" t="str">
        <f t="shared" si="47"/>
        <v/>
      </c>
      <c r="X85" s="1" t="str">
        <f t="shared" si="48"/>
        <v/>
      </c>
      <c r="Y85" s="1" t="str">
        <f t="shared" si="49"/>
        <v/>
      </c>
      <c r="Z85" s="6">
        <v>8.0999999999999996E-3</v>
      </c>
      <c r="AB85" s="5" t="str">
        <f t="shared" si="50"/>
        <v/>
      </c>
      <c r="AC85" s="1" t="str">
        <f t="shared" si="51"/>
        <v/>
      </c>
      <c r="AE85" s="5" t="str">
        <f t="shared" si="56"/>
        <v/>
      </c>
      <c r="AF85" s="1" t="str">
        <f t="shared" si="57"/>
        <v/>
      </c>
      <c r="AJ85" s="5" t="str">
        <f t="shared" si="52"/>
        <v/>
      </c>
      <c r="AL85" s="8" t="str">
        <f t="shared" si="58"/>
        <v/>
      </c>
      <c r="AM85" s="9" t="str">
        <f t="shared" si="59"/>
        <v/>
      </c>
      <c r="AN85"/>
      <c r="AO85" s="113" t="str">
        <f t="shared" si="53"/>
        <v/>
      </c>
      <c r="AP85" s="119" t="str">
        <f t="shared" si="54"/>
        <v/>
      </c>
      <c r="AQ85" s="119" t="str">
        <f t="shared" si="60"/>
        <v/>
      </c>
      <c r="AR85" s="119" t="str">
        <f t="shared" si="61"/>
        <v/>
      </c>
      <c r="AS85" s="8"/>
      <c r="AT85" s="8"/>
      <c r="AU85" s="8"/>
      <c r="AV85" s="8"/>
      <c r="AW85" s="8"/>
      <c r="AX85"/>
      <c r="AY85" t="str">
        <f t="shared" si="62"/>
        <v>No Data</v>
      </c>
      <c r="AZ85" s="9">
        <f t="shared" si="63"/>
        <v>0</v>
      </c>
      <c r="BA85" s="119" t="str">
        <v>No Data</v>
      </c>
      <c r="BB85" s="119">
        <v>0</v>
      </c>
      <c r="BC85" s="119">
        <v>81</v>
      </c>
      <c r="BD85" s="119" t="str">
        <f t="shared" si="64"/>
        <v/>
      </c>
      <c r="BE85" s="129"/>
      <c r="BF85" s="119" t="str">
        <f>IF('Spectrum 5'!BD85&gt;0,'Spectrum 5'!BD85, "")</f>
        <v/>
      </c>
      <c r="BG85" s="119" t="e">
        <f t="shared" si="65"/>
        <v>#NUM!</v>
      </c>
      <c r="BH85" s="119" t="e">
        <f t="shared" si="66"/>
        <v>#NUM!</v>
      </c>
      <c r="BI85" s="119" t="e">
        <f t="shared" si="67"/>
        <v>#NUM!</v>
      </c>
      <c r="BJ85" s="119" t="str">
        <f t="shared" si="68"/>
        <v/>
      </c>
      <c r="BK85" s="119" t="str">
        <f>IF(ISERROR(1/BH85),"",IF(ISERROR(1/BI85),"",IF(Calculations!$J$3&gt;ABS(((BH85-BI85)/BH85)*1000000),1,0)))</f>
        <v/>
      </c>
    </row>
    <row r="86" spans="9:63" x14ac:dyDescent="0.25">
      <c r="I86"/>
      <c r="J86" s="5" t="str">
        <f t="shared" si="35"/>
        <v/>
      </c>
      <c r="K86" s="1" t="str">
        <f t="shared" si="36"/>
        <v/>
      </c>
      <c r="L86" s="1" t="str">
        <f t="shared" si="37"/>
        <v/>
      </c>
      <c r="M86" s="1" t="str">
        <f t="shared" si="38"/>
        <v/>
      </c>
      <c r="N86" s="1" t="str">
        <f t="shared" si="39"/>
        <v/>
      </c>
      <c r="O86" s="1" t="str">
        <f t="shared" si="40"/>
        <v/>
      </c>
      <c r="P86" s="1" t="str">
        <f t="shared" si="41"/>
        <v/>
      </c>
      <c r="Q86" s="1" t="str">
        <f t="shared" si="42"/>
        <v/>
      </c>
      <c r="R86" s="1" t="str">
        <f t="shared" si="55"/>
        <v/>
      </c>
      <c r="S86" s="1" t="str">
        <f t="shared" si="43"/>
        <v/>
      </c>
      <c r="T86" s="1" t="str">
        <f t="shared" si="44"/>
        <v/>
      </c>
      <c r="U86" s="1" t="str">
        <f t="shared" si="45"/>
        <v/>
      </c>
      <c r="V86" s="1" t="str">
        <f t="shared" si="46"/>
        <v/>
      </c>
      <c r="W86" s="1" t="str">
        <f t="shared" si="47"/>
        <v/>
      </c>
      <c r="X86" s="1" t="str">
        <f t="shared" si="48"/>
        <v/>
      </c>
      <c r="Y86" s="1" t="str">
        <f t="shared" si="49"/>
        <v/>
      </c>
      <c r="Z86" s="6">
        <v>8.2000000000000007E-3</v>
      </c>
      <c r="AB86" s="5" t="str">
        <f t="shared" si="50"/>
        <v/>
      </c>
      <c r="AC86" s="1" t="str">
        <f t="shared" si="51"/>
        <v/>
      </c>
      <c r="AE86" s="5" t="str">
        <f t="shared" si="56"/>
        <v/>
      </c>
      <c r="AF86" s="1" t="str">
        <f t="shared" si="57"/>
        <v/>
      </c>
      <c r="AJ86" s="5" t="str">
        <f t="shared" si="52"/>
        <v/>
      </c>
      <c r="AL86" s="8" t="str">
        <f t="shared" si="58"/>
        <v/>
      </c>
      <c r="AM86" s="9" t="str">
        <f t="shared" si="59"/>
        <v/>
      </c>
      <c r="AN86"/>
      <c r="AO86" s="113" t="str">
        <f t="shared" si="53"/>
        <v/>
      </c>
      <c r="AP86" s="119" t="str">
        <f t="shared" si="54"/>
        <v/>
      </c>
      <c r="AQ86" s="119" t="str">
        <f t="shared" si="60"/>
        <v/>
      </c>
      <c r="AR86" s="119" t="str">
        <f t="shared" si="61"/>
        <v/>
      </c>
      <c r="AS86" s="8"/>
      <c r="AT86" s="8"/>
      <c r="AU86" s="8"/>
      <c r="AV86" s="8"/>
      <c r="AW86" s="8"/>
      <c r="AX86"/>
      <c r="AY86" t="str">
        <f t="shared" si="62"/>
        <v>No Data</v>
      </c>
      <c r="AZ86" s="9">
        <f t="shared" si="63"/>
        <v>0</v>
      </c>
      <c r="BA86" s="119" t="str">
        <v>No Data</v>
      </c>
      <c r="BB86" s="119">
        <v>0</v>
      </c>
      <c r="BC86" s="119">
        <v>82</v>
      </c>
      <c r="BD86" s="119" t="str">
        <f t="shared" si="64"/>
        <v/>
      </c>
      <c r="BE86" s="129"/>
      <c r="BF86" s="119" t="str">
        <f>IF('Spectrum 5'!BD86&gt;0,'Spectrum 5'!BD86, "")</f>
        <v/>
      </c>
      <c r="BG86" s="119" t="e">
        <f t="shared" si="65"/>
        <v>#NUM!</v>
      </c>
      <c r="BH86" s="119" t="e">
        <f t="shared" si="66"/>
        <v>#NUM!</v>
      </c>
      <c r="BI86" s="119" t="e">
        <f t="shared" si="67"/>
        <v>#NUM!</v>
      </c>
      <c r="BJ86" s="119" t="str">
        <f t="shared" si="68"/>
        <v/>
      </c>
      <c r="BK86" s="119" t="str">
        <f>IF(ISERROR(1/BH86),"",IF(ISERROR(1/BI86),"",IF(Calculations!$J$3&gt;ABS(((BH86-BI86)/BH86)*1000000),1,0)))</f>
        <v/>
      </c>
    </row>
    <row r="87" spans="9:63" x14ac:dyDescent="0.25">
      <c r="I87"/>
      <c r="J87" s="5" t="str">
        <f t="shared" si="35"/>
        <v/>
      </c>
      <c r="K87" s="1" t="str">
        <f t="shared" si="36"/>
        <v/>
      </c>
      <c r="L87" s="1" t="str">
        <f t="shared" si="37"/>
        <v/>
      </c>
      <c r="M87" s="1" t="str">
        <f t="shared" si="38"/>
        <v/>
      </c>
      <c r="N87" s="1" t="str">
        <f t="shared" si="39"/>
        <v/>
      </c>
      <c r="O87" s="1" t="str">
        <f t="shared" si="40"/>
        <v/>
      </c>
      <c r="P87" s="1" t="str">
        <f t="shared" si="41"/>
        <v/>
      </c>
      <c r="Q87" s="1" t="str">
        <f t="shared" si="42"/>
        <v/>
      </c>
      <c r="R87" s="1" t="str">
        <f t="shared" si="55"/>
        <v/>
      </c>
      <c r="S87" s="1" t="str">
        <f t="shared" si="43"/>
        <v/>
      </c>
      <c r="T87" s="1" t="str">
        <f t="shared" si="44"/>
        <v/>
      </c>
      <c r="U87" s="1" t="str">
        <f t="shared" si="45"/>
        <v/>
      </c>
      <c r="V87" s="1" t="str">
        <f t="shared" si="46"/>
        <v/>
      </c>
      <c r="W87" s="1" t="str">
        <f t="shared" si="47"/>
        <v/>
      </c>
      <c r="X87" s="1" t="str">
        <f t="shared" si="48"/>
        <v/>
      </c>
      <c r="Y87" s="1" t="str">
        <f t="shared" si="49"/>
        <v/>
      </c>
      <c r="Z87" s="6">
        <v>8.3000000000000001E-3</v>
      </c>
      <c r="AB87" s="5" t="str">
        <f t="shared" si="50"/>
        <v/>
      </c>
      <c r="AC87" s="1" t="str">
        <f t="shared" si="51"/>
        <v/>
      </c>
      <c r="AE87" s="5" t="str">
        <f t="shared" si="56"/>
        <v/>
      </c>
      <c r="AF87" s="1" t="str">
        <f t="shared" si="57"/>
        <v/>
      </c>
      <c r="AJ87" s="5" t="str">
        <f t="shared" si="52"/>
        <v/>
      </c>
      <c r="AL87" s="8" t="str">
        <f t="shared" si="58"/>
        <v/>
      </c>
      <c r="AM87" s="9" t="str">
        <f t="shared" si="59"/>
        <v/>
      </c>
      <c r="AN87"/>
      <c r="AO87" s="113" t="str">
        <f t="shared" si="53"/>
        <v/>
      </c>
      <c r="AP87" s="119" t="str">
        <f t="shared" si="54"/>
        <v/>
      </c>
      <c r="AQ87" s="119" t="str">
        <f t="shared" si="60"/>
        <v/>
      </c>
      <c r="AR87" s="119" t="str">
        <f t="shared" si="61"/>
        <v/>
      </c>
      <c r="AS87" s="8"/>
      <c r="AT87" s="8"/>
      <c r="AU87" s="8"/>
      <c r="AV87" s="8"/>
      <c r="AW87" s="8"/>
      <c r="AX87"/>
      <c r="AY87" t="str">
        <f t="shared" si="62"/>
        <v>No Data</v>
      </c>
      <c r="AZ87" s="9">
        <f t="shared" si="63"/>
        <v>0</v>
      </c>
      <c r="BA87" s="119" t="str">
        <v>No Data</v>
      </c>
      <c r="BB87" s="119">
        <v>0</v>
      </c>
      <c r="BC87" s="119">
        <v>83</v>
      </c>
      <c r="BD87" s="119" t="str">
        <f t="shared" si="64"/>
        <v/>
      </c>
      <c r="BE87" s="129"/>
      <c r="BF87" s="119" t="str">
        <f>IF('Spectrum 5'!BD87&gt;0,'Spectrum 5'!BD87, "")</f>
        <v/>
      </c>
      <c r="BG87" s="119" t="e">
        <f t="shared" si="65"/>
        <v>#NUM!</v>
      </c>
      <c r="BH87" s="119" t="e">
        <f t="shared" si="66"/>
        <v>#NUM!</v>
      </c>
      <c r="BI87" s="119" t="e">
        <f t="shared" si="67"/>
        <v>#NUM!</v>
      </c>
      <c r="BJ87" s="119" t="str">
        <f t="shared" si="68"/>
        <v/>
      </c>
      <c r="BK87" s="119" t="str">
        <f>IF(ISERROR(1/BH87),"",IF(ISERROR(1/BI87),"",IF(Calculations!$J$3&gt;ABS(((BH87-BI87)/BH87)*1000000),1,0)))</f>
        <v/>
      </c>
    </row>
    <row r="88" spans="9:63" x14ac:dyDescent="0.25">
      <c r="I88"/>
      <c r="J88" s="5" t="str">
        <f t="shared" si="35"/>
        <v/>
      </c>
      <c r="K88" s="1" t="str">
        <f t="shared" si="36"/>
        <v/>
      </c>
      <c r="L88" s="1" t="str">
        <f t="shared" si="37"/>
        <v/>
      </c>
      <c r="M88" s="1" t="str">
        <f t="shared" si="38"/>
        <v/>
      </c>
      <c r="N88" s="1" t="str">
        <f t="shared" si="39"/>
        <v/>
      </c>
      <c r="O88" s="1" t="str">
        <f t="shared" si="40"/>
        <v/>
      </c>
      <c r="P88" s="1" t="str">
        <f t="shared" si="41"/>
        <v/>
      </c>
      <c r="Q88" s="1" t="str">
        <f t="shared" si="42"/>
        <v/>
      </c>
      <c r="R88" s="1" t="str">
        <f t="shared" si="55"/>
        <v/>
      </c>
      <c r="S88" s="1" t="str">
        <f t="shared" si="43"/>
        <v/>
      </c>
      <c r="T88" s="1" t="str">
        <f t="shared" si="44"/>
        <v/>
      </c>
      <c r="U88" s="1" t="str">
        <f t="shared" si="45"/>
        <v/>
      </c>
      <c r="V88" s="1" t="str">
        <f t="shared" si="46"/>
        <v/>
      </c>
      <c r="W88" s="1" t="str">
        <f t="shared" si="47"/>
        <v/>
      </c>
      <c r="X88" s="1" t="str">
        <f t="shared" si="48"/>
        <v/>
      </c>
      <c r="Y88" s="1" t="str">
        <f t="shared" si="49"/>
        <v/>
      </c>
      <c r="Z88" s="6">
        <v>8.3999999999999995E-3</v>
      </c>
      <c r="AB88" s="5" t="str">
        <f t="shared" si="50"/>
        <v/>
      </c>
      <c r="AC88" s="1" t="str">
        <f t="shared" si="51"/>
        <v/>
      </c>
      <c r="AE88" s="5" t="str">
        <f t="shared" si="56"/>
        <v/>
      </c>
      <c r="AF88" s="1" t="str">
        <f t="shared" si="57"/>
        <v/>
      </c>
      <c r="AJ88" s="5" t="str">
        <f t="shared" si="52"/>
        <v/>
      </c>
      <c r="AL88" s="8" t="str">
        <f t="shared" si="58"/>
        <v/>
      </c>
      <c r="AM88" s="9" t="str">
        <f t="shared" si="59"/>
        <v/>
      </c>
      <c r="AN88"/>
      <c r="AO88" s="113" t="str">
        <f t="shared" si="53"/>
        <v/>
      </c>
      <c r="AP88" s="119" t="str">
        <f t="shared" si="54"/>
        <v/>
      </c>
      <c r="AQ88" s="119" t="str">
        <f t="shared" si="60"/>
        <v/>
      </c>
      <c r="AR88" s="119" t="str">
        <f t="shared" si="61"/>
        <v/>
      </c>
      <c r="AS88" s="8"/>
      <c r="AT88" s="8"/>
      <c r="AU88" s="8"/>
      <c r="AV88" s="8"/>
      <c r="AW88" s="8"/>
      <c r="AX88"/>
      <c r="AY88" t="str">
        <f t="shared" si="62"/>
        <v>No Data</v>
      </c>
      <c r="AZ88" s="9">
        <f t="shared" si="63"/>
        <v>0</v>
      </c>
      <c r="BA88" s="119" t="str">
        <v>No Data</v>
      </c>
      <c r="BB88" s="119">
        <v>0</v>
      </c>
      <c r="BC88" s="119">
        <v>84</v>
      </c>
      <c r="BD88" s="119" t="str">
        <f t="shared" si="64"/>
        <v/>
      </c>
      <c r="BE88" s="129"/>
      <c r="BF88" s="119" t="str">
        <f>IF('Spectrum 5'!BD88&gt;0,'Spectrum 5'!BD88, "")</f>
        <v/>
      </c>
      <c r="BG88" s="119" t="e">
        <f t="shared" si="65"/>
        <v>#NUM!</v>
      </c>
      <c r="BH88" s="119" t="e">
        <f t="shared" si="66"/>
        <v>#NUM!</v>
      </c>
      <c r="BI88" s="119" t="e">
        <f t="shared" si="67"/>
        <v>#NUM!</v>
      </c>
      <c r="BJ88" s="119" t="str">
        <f t="shared" si="68"/>
        <v/>
      </c>
      <c r="BK88" s="119" t="str">
        <f>IF(ISERROR(1/BH88),"",IF(ISERROR(1/BI88),"",IF(Calculations!$J$3&gt;ABS(((BH88-BI88)/BH88)*1000000),1,0)))</f>
        <v/>
      </c>
    </row>
    <row r="89" spans="9:63" x14ac:dyDescent="0.25">
      <c r="I89"/>
      <c r="J89" s="5" t="str">
        <f t="shared" si="35"/>
        <v/>
      </c>
      <c r="K89" s="1" t="str">
        <f t="shared" si="36"/>
        <v/>
      </c>
      <c r="L89" s="1" t="str">
        <f t="shared" si="37"/>
        <v/>
      </c>
      <c r="M89" s="1" t="str">
        <f t="shared" si="38"/>
        <v/>
      </c>
      <c r="N89" s="1" t="str">
        <f t="shared" si="39"/>
        <v/>
      </c>
      <c r="O89" s="1" t="str">
        <f t="shared" si="40"/>
        <v/>
      </c>
      <c r="P89" s="1" t="str">
        <f t="shared" si="41"/>
        <v/>
      </c>
      <c r="Q89" s="1" t="str">
        <f t="shared" si="42"/>
        <v/>
      </c>
      <c r="R89" s="1" t="str">
        <f t="shared" si="55"/>
        <v/>
      </c>
      <c r="S89" s="1" t="str">
        <f t="shared" si="43"/>
        <v/>
      </c>
      <c r="T89" s="1" t="str">
        <f t="shared" si="44"/>
        <v/>
      </c>
      <c r="U89" s="1" t="str">
        <f t="shared" si="45"/>
        <v/>
      </c>
      <c r="V89" s="1" t="str">
        <f t="shared" si="46"/>
        <v/>
      </c>
      <c r="W89" s="1" t="str">
        <f t="shared" si="47"/>
        <v/>
      </c>
      <c r="X89" s="1" t="str">
        <f t="shared" si="48"/>
        <v/>
      </c>
      <c r="Y89" s="1" t="str">
        <f t="shared" si="49"/>
        <v/>
      </c>
      <c r="Z89" s="6">
        <v>8.5000000000000006E-3</v>
      </c>
      <c r="AB89" s="5" t="str">
        <f t="shared" si="50"/>
        <v/>
      </c>
      <c r="AC89" s="1" t="str">
        <f t="shared" si="51"/>
        <v/>
      </c>
      <c r="AE89" s="5" t="str">
        <f t="shared" si="56"/>
        <v/>
      </c>
      <c r="AF89" s="1" t="str">
        <f t="shared" si="57"/>
        <v/>
      </c>
      <c r="AJ89" s="5" t="str">
        <f t="shared" si="52"/>
        <v/>
      </c>
      <c r="AL89" s="8" t="str">
        <f t="shared" si="58"/>
        <v/>
      </c>
      <c r="AM89" s="9" t="str">
        <f t="shared" si="59"/>
        <v/>
      </c>
      <c r="AN89"/>
      <c r="AO89" s="113" t="str">
        <f t="shared" si="53"/>
        <v/>
      </c>
      <c r="AP89" s="119" t="str">
        <f t="shared" si="54"/>
        <v/>
      </c>
      <c r="AQ89" s="119" t="str">
        <f t="shared" si="60"/>
        <v/>
      </c>
      <c r="AR89" s="119" t="str">
        <f t="shared" si="61"/>
        <v/>
      </c>
      <c r="AS89" s="8"/>
      <c r="AT89" s="8"/>
      <c r="AU89" s="8"/>
      <c r="AV89" s="8"/>
      <c r="AW89" s="8"/>
      <c r="AX89"/>
      <c r="AY89" t="str">
        <f t="shared" si="62"/>
        <v>No Data</v>
      </c>
      <c r="AZ89" s="9">
        <f t="shared" si="63"/>
        <v>0</v>
      </c>
      <c r="BA89" s="119" t="str">
        <v>No Data</v>
      </c>
      <c r="BB89" s="119">
        <v>0</v>
      </c>
      <c r="BC89" s="119">
        <v>85</v>
      </c>
      <c r="BD89" s="119" t="str">
        <f t="shared" si="64"/>
        <v/>
      </c>
      <c r="BE89" s="129"/>
      <c r="BF89" s="119" t="str">
        <f>IF('Spectrum 5'!BD89&gt;0,'Spectrum 5'!BD89, "")</f>
        <v/>
      </c>
      <c r="BG89" s="119" t="e">
        <f t="shared" si="65"/>
        <v>#NUM!</v>
      </c>
      <c r="BH89" s="119" t="e">
        <f t="shared" si="66"/>
        <v>#NUM!</v>
      </c>
      <c r="BI89" s="119" t="e">
        <f t="shared" si="67"/>
        <v>#NUM!</v>
      </c>
      <c r="BJ89" s="119" t="str">
        <f t="shared" si="68"/>
        <v/>
      </c>
      <c r="BK89" s="119" t="str">
        <f>IF(ISERROR(1/BH89),"",IF(ISERROR(1/BI89),"",IF(Calculations!$J$3&gt;ABS(((BH89-BI89)/BH89)*1000000),1,0)))</f>
        <v/>
      </c>
    </row>
    <row r="90" spans="9:63" x14ac:dyDescent="0.25">
      <c r="I90"/>
      <c r="J90" s="5" t="str">
        <f t="shared" si="35"/>
        <v/>
      </c>
      <c r="K90" s="1" t="str">
        <f t="shared" si="36"/>
        <v/>
      </c>
      <c r="L90" s="1" t="str">
        <f t="shared" si="37"/>
        <v/>
      </c>
      <c r="M90" s="1" t="str">
        <f t="shared" si="38"/>
        <v/>
      </c>
      <c r="N90" s="1" t="str">
        <f t="shared" si="39"/>
        <v/>
      </c>
      <c r="O90" s="1" t="str">
        <f t="shared" si="40"/>
        <v/>
      </c>
      <c r="P90" s="1" t="str">
        <f t="shared" si="41"/>
        <v/>
      </c>
      <c r="Q90" s="1" t="str">
        <f t="shared" si="42"/>
        <v/>
      </c>
      <c r="R90" s="1" t="str">
        <f t="shared" si="55"/>
        <v/>
      </c>
      <c r="S90" s="1" t="str">
        <f t="shared" si="43"/>
        <v/>
      </c>
      <c r="T90" s="1" t="str">
        <f t="shared" si="44"/>
        <v/>
      </c>
      <c r="U90" s="1" t="str">
        <f t="shared" si="45"/>
        <v/>
      </c>
      <c r="V90" s="1" t="str">
        <f t="shared" si="46"/>
        <v/>
      </c>
      <c r="W90" s="1" t="str">
        <f t="shared" si="47"/>
        <v/>
      </c>
      <c r="X90" s="1" t="str">
        <f t="shared" si="48"/>
        <v/>
      </c>
      <c r="Y90" s="1" t="str">
        <f t="shared" si="49"/>
        <v/>
      </c>
      <c r="Z90" s="6">
        <v>8.6E-3</v>
      </c>
      <c r="AB90" s="5" t="str">
        <f t="shared" si="50"/>
        <v/>
      </c>
      <c r="AC90" s="1" t="str">
        <f t="shared" si="51"/>
        <v/>
      </c>
      <c r="AE90" s="5" t="str">
        <f t="shared" si="56"/>
        <v/>
      </c>
      <c r="AF90" s="1" t="str">
        <f t="shared" si="57"/>
        <v/>
      </c>
      <c r="AJ90" s="5" t="str">
        <f t="shared" si="52"/>
        <v/>
      </c>
      <c r="AL90" s="8" t="str">
        <f t="shared" si="58"/>
        <v/>
      </c>
      <c r="AM90" s="9" t="str">
        <f t="shared" si="59"/>
        <v/>
      </c>
      <c r="AN90"/>
      <c r="AO90" s="113" t="str">
        <f t="shared" si="53"/>
        <v/>
      </c>
      <c r="AP90" s="119" t="str">
        <f t="shared" si="54"/>
        <v/>
      </c>
      <c r="AQ90" s="119" t="str">
        <f t="shared" si="60"/>
        <v/>
      </c>
      <c r="AR90" s="119" t="str">
        <f t="shared" si="61"/>
        <v/>
      </c>
      <c r="AS90" s="8"/>
      <c r="AT90" s="8"/>
      <c r="AU90" s="8"/>
      <c r="AV90" s="8"/>
      <c r="AW90" s="8"/>
      <c r="AX90"/>
      <c r="AY90" t="str">
        <f t="shared" si="62"/>
        <v>No Data</v>
      </c>
      <c r="AZ90" s="9">
        <f t="shared" si="63"/>
        <v>0</v>
      </c>
      <c r="BA90" s="119" t="str">
        <v>No Data</v>
      </c>
      <c r="BB90" s="119">
        <v>0</v>
      </c>
      <c r="BC90" s="119">
        <v>86</v>
      </c>
      <c r="BD90" s="119" t="str">
        <f t="shared" si="64"/>
        <v/>
      </c>
      <c r="BE90" s="129"/>
      <c r="BF90" s="119" t="str">
        <f>IF('Spectrum 5'!BD90&gt;0,'Spectrum 5'!BD90, "")</f>
        <v/>
      </c>
      <c r="BG90" s="119" t="e">
        <f t="shared" si="65"/>
        <v>#NUM!</v>
      </c>
      <c r="BH90" s="119" t="e">
        <f t="shared" si="66"/>
        <v>#NUM!</v>
      </c>
      <c r="BI90" s="119" t="e">
        <f t="shared" si="67"/>
        <v>#NUM!</v>
      </c>
      <c r="BJ90" s="119" t="str">
        <f t="shared" si="68"/>
        <v/>
      </c>
      <c r="BK90" s="119" t="str">
        <f>IF(ISERROR(1/BH90),"",IF(ISERROR(1/BI90),"",IF(Calculations!$J$3&gt;ABS(((BH90-BI90)/BH90)*1000000),1,0)))</f>
        <v/>
      </c>
    </row>
    <row r="91" spans="9:63" x14ac:dyDescent="0.25">
      <c r="I91"/>
      <c r="J91" s="5" t="str">
        <f t="shared" si="35"/>
        <v/>
      </c>
      <c r="K91" s="1" t="str">
        <f t="shared" si="36"/>
        <v/>
      </c>
      <c r="L91" s="1" t="str">
        <f t="shared" si="37"/>
        <v/>
      </c>
      <c r="M91" s="1" t="str">
        <f t="shared" si="38"/>
        <v/>
      </c>
      <c r="N91" s="1" t="str">
        <f t="shared" si="39"/>
        <v/>
      </c>
      <c r="O91" s="1" t="str">
        <f t="shared" si="40"/>
        <v/>
      </c>
      <c r="P91" s="1" t="str">
        <f t="shared" si="41"/>
        <v/>
      </c>
      <c r="Q91" s="1" t="str">
        <f t="shared" si="42"/>
        <v/>
      </c>
      <c r="R91" s="1" t="str">
        <f t="shared" si="55"/>
        <v/>
      </c>
      <c r="S91" s="1" t="str">
        <f t="shared" si="43"/>
        <v/>
      </c>
      <c r="T91" s="1" t="str">
        <f t="shared" si="44"/>
        <v/>
      </c>
      <c r="U91" s="1" t="str">
        <f t="shared" si="45"/>
        <v/>
      </c>
      <c r="V91" s="1" t="str">
        <f t="shared" si="46"/>
        <v/>
      </c>
      <c r="W91" s="1" t="str">
        <f t="shared" si="47"/>
        <v/>
      </c>
      <c r="X91" s="1" t="str">
        <f t="shared" si="48"/>
        <v/>
      </c>
      <c r="Y91" s="1" t="str">
        <f t="shared" si="49"/>
        <v/>
      </c>
      <c r="Z91" s="6">
        <v>8.6999999999999994E-3</v>
      </c>
      <c r="AB91" s="5" t="str">
        <f t="shared" si="50"/>
        <v/>
      </c>
      <c r="AC91" s="1" t="str">
        <f t="shared" si="51"/>
        <v/>
      </c>
      <c r="AE91" s="5" t="str">
        <f t="shared" si="56"/>
        <v/>
      </c>
      <c r="AF91" s="1" t="str">
        <f t="shared" si="57"/>
        <v/>
      </c>
      <c r="AJ91" s="5" t="str">
        <f t="shared" si="52"/>
        <v/>
      </c>
      <c r="AL91" s="8" t="str">
        <f t="shared" si="58"/>
        <v/>
      </c>
      <c r="AM91" s="9" t="str">
        <f t="shared" si="59"/>
        <v/>
      </c>
      <c r="AN91"/>
      <c r="AO91" s="113" t="str">
        <f t="shared" si="53"/>
        <v/>
      </c>
      <c r="AP91" s="119" t="str">
        <f t="shared" si="54"/>
        <v/>
      </c>
      <c r="AQ91" s="119" t="str">
        <f t="shared" si="60"/>
        <v/>
      </c>
      <c r="AR91" s="119" t="str">
        <f t="shared" si="61"/>
        <v/>
      </c>
      <c r="AS91" s="8"/>
      <c r="AT91" s="8"/>
      <c r="AU91" s="8"/>
      <c r="AV91" s="8"/>
      <c r="AW91" s="8"/>
      <c r="AX91"/>
      <c r="AY91" t="str">
        <f t="shared" si="62"/>
        <v>No Data</v>
      </c>
      <c r="AZ91" s="9">
        <f t="shared" si="63"/>
        <v>0</v>
      </c>
      <c r="BA91" s="119" t="str">
        <v>No Data</v>
      </c>
      <c r="BB91" s="119">
        <v>0</v>
      </c>
      <c r="BC91" s="119">
        <v>87</v>
      </c>
      <c r="BD91" s="119" t="str">
        <f t="shared" si="64"/>
        <v/>
      </c>
      <c r="BE91" s="129"/>
      <c r="BF91" s="119" t="str">
        <f>IF('Spectrum 5'!BD91&gt;0,'Spectrum 5'!BD91, "")</f>
        <v/>
      </c>
      <c r="BG91" s="119" t="e">
        <f t="shared" si="65"/>
        <v>#NUM!</v>
      </c>
      <c r="BH91" s="119" t="e">
        <f t="shared" si="66"/>
        <v>#NUM!</v>
      </c>
      <c r="BI91" s="119" t="e">
        <f t="shared" si="67"/>
        <v>#NUM!</v>
      </c>
      <c r="BJ91" s="119" t="str">
        <f t="shared" si="68"/>
        <v/>
      </c>
      <c r="BK91" s="119" t="str">
        <f>IF(ISERROR(1/BH91),"",IF(ISERROR(1/BI91),"",IF(Calculations!$J$3&gt;ABS(((BH91-BI91)/BH91)*1000000),1,0)))</f>
        <v/>
      </c>
    </row>
    <row r="92" spans="9:63" x14ac:dyDescent="0.25">
      <c r="I92"/>
      <c r="J92" s="5" t="str">
        <f t="shared" si="35"/>
        <v/>
      </c>
      <c r="K92" s="1" t="str">
        <f t="shared" si="36"/>
        <v/>
      </c>
      <c r="L92" s="1" t="str">
        <f t="shared" si="37"/>
        <v/>
      </c>
      <c r="M92" s="1" t="str">
        <f t="shared" si="38"/>
        <v/>
      </c>
      <c r="N92" s="1" t="str">
        <f t="shared" si="39"/>
        <v/>
      </c>
      <c r="O92" s="1" t="str">
        <f t="shared" si="40"/>
        <v/>
      </c>
      <c r="P92" s="1" t="str">
        <f t="shared" si="41"/>
        <v/>
      </c>
      <c r="Q92" s="1" t="str">
        <f t="shared" si="42"/>
        <v/>
      </c>
      <c r="R92" s="1" t="str">
        <f t="shared" si="55"/>
        <v/>
      </c>
      <c r="S92" s="1" t="str">
        <f t="shared" si="43"/>
        <v/>
      </c>
      <c r="T92" s="1" t="str">
        <f t="shared" si="44"/>
        <v/>
      </c>
      <c r="U92" s="1" t="str">
        <f t="shared" si="45"/>
        <v/>
      </c>
      <c r="V92" s="1" t="str">
        <f t="shared" si="46"/>
        <v/>
      </c>
      <c r="W92" s="1" t="str">
        <f t="shared" si="47"/>
        <v/>
      </c>
      <c r="X92" s="1" t="str">
        <f t="shared" si="48"/>
        <v/>
      </c>
      <c r="Y92" s="1" t="str">
        <f t="shared" si="49"/>
        <v/>
      </c>
      <c r="Z92" s="6">
        <v>8.8000000000000005E-3</v>
      </c>
      <c r="AB92" s="5" t="str">
        <f t="shared" si="50"/>
        <v/>
      </c>
      <c r="AC92" s="1" t="str">
        <f t="shared" si="51"/>
        <v/>
      </c>
      <c r="AE92" s="5" t="str">
        <f t="shared" si="56"/>
        <v/>
      </c>
      <c r="AF92" s="1" t="str">
        <f t="shared" si="57"/>
        <v/>
      </c>
      <c r="AJ92" s="5" t="str">
        <f t="shared" si="52"/>
        <v/>
      </c>
      <c r="AL92" s="8" t="str">
        <f t="shared" si="58"/>
        <v/>
      </c>
      <c r="AM92" s="9" t="str">
        <f t="shared" si="59"/>
        <v/>
      </c>
      <c r="AN92"/>
      <c r="AO92" s="113" t="str">
        <f t="shared" si="53"/>
        <v/>
      </c>
      <c r="AP92" s="119" t="str">
        <f t="shared" si="54"/>
        <v/>
      </c>
      <c r="AQ92" s="119" t="str">
        <f t="shared" si="60"/>
        <v/>
      </c>
      <c r="AR92" s="119" t="str">
        <f t="shared" si="61"/>
        <v/>
      </c>
      <c r="AS92" s="8"/>
      <c r="AT92" s="8"/>
      <c r="AU92" s="8"/>
      <c r="AV92" s="8"/>
      <c r="AW92" s="8"/>
      <c r="AX92"/>
      <c r="AY92" t="str">
        <f t="shared" si="62"/>
        <v>No Data</v>
      </c>
      <c r="AZ92" s="9">
        <f t="shared" si="63"/>
        <v>0</v>
      </c>
      <c r="BA92" s="119" t="str">
        <v>No Data</v>
      </c>
      <c r="BB92" s="119">
        <v>0</v>
      </c>
      <c r="BC92" s="119">
        <v>88</v>
      </c>
      <c r="BD92" s="119" t="str">
        <f t="shared" si="64"/>
        <v/>
      </c>
      <c r="BE92" s="129"/>
      <c r="BF92" s="119" t="str">
        <f>IF('Spectrum 5'!BD92&gt;0,'Spectrum 5'!BD92, "")</f>
        <v/>
      </c>
      <c r="BG92" s="119" t="e">
        <f t="shared" si="65"/>
        <v>#NUM!</v>
      </c>
      <c r="BH92" s="119" t="e">
        <f t="shared" si="66"/>
        <v>#NUM!</v>
      </c>
      <c r="BI92" s="119" t="e">
        <f t="shared" si="67"/>
        <v>#NUM!</v>
      </c>
      <c r="BJ92" s="119" t="str">
        <f t="shared" si="68"/>
        <v/>
      </c>
      <c r="BK92" s="119" t="str">
        <f>IF(ISERROR(1/BH92),"",IF(ISERROR(1/BI92),"",IF(Calculations!$J$3&gt;ABS(((BH92-BI92)/BH92)*1000000),1,0)))</f>
        <v/>
      </c>
    </row>
    <row r="93" spans="9:63" x14ac:dyDescent="0.25">
      <c r="I93"/>
      <c r="J93" s="5" t="str">
        <f t="shared" si="35"/>
        <v/>
      </c>
      <c r="K93" s="1" t="str">
        <f t="shared" si="36"/>
        <v/>
      </c>
      <c r="L93" s="1" t="str">
        <f t="shared" si="37"/>
        <v/>
      </c>
      <c r="M93" s="1" t="str">
        <f t="shared" si="38"/>
        <v/>
      </c>
      <c r="N93" s="1" t="str">
        <f t="shared" si="39"/>
        <v/>
      </c>
      <c r="O93" s="1" t="str">
        <f t="shared" si="40"/>
        <v/>
      </c>
      <c r="P93" s="1" t="str">
        <f t="shared" si="41"/>
        <v/>
      </c>
      <c r="Q93" s="1" t="str">
        <f t="shared" si="42"/>
        <v/>
      </c>
      <c r="R93" s="1" t="str">
        <f t="shared" si="55"/>
        <v/>
      </c>
      <c r="S93" s="1" t="str">
        <f t="shared" si="43"/>
        <v/>
      </c>
      <c r="T93" s="1" t="str">
        <f t="shared" si="44"/>
        <v/>
      </c>
      <c r="U93" s="1" t="str">
        <f t="shared" si="45"/>
        <v/>
      </c>
      <c r="V93" s="1" t="str">
        <f t="shared" si="46"/>
        <v/>
      </c>
      <c r="W93" s="1" t="str">
        <f t="shared" si="47"/>
        <v/>
      </c>
      <c r="X93" s="1" t="str">
        <f t="shared" si="48"/>
        <v/>
      </c>
      <c r="Y93" s="1" t="str">
        <f t="shared" si="49"/>
        <v/>
      </c>
      <c r="Z93" s="6">
        <v>8.8999999999999999E-3</v>
      </c>
      <c r="AB93" s="5" t="str">
        <f t="shared" si="50"/>
        <v/>
      </c>
      <c r="AC93" s="1" t="str">
        <f t="shared" si="51"/>
        <v/>
      </c>
      <c r="AE93" s="5" t="str">
        <f t="shared" si="56"/>
        <v/>
      </c>
      <c r="AF93" s="1" t="str">
        <f t="shared" si="57"/>
        <v/>
      </c>
      <c r="AJ93" s="5" t="str">
        <f t="shared" si="52"/>
        <v/>
      </c>
      <c r="AL93" s="8" t="str">
        <f t="shared" si="58"/>
        <v/>
      </c>
      <c r="AM93" s="9" t="str">
        <f t="shared" si="59"/>
        <v/>
      </c>
      <c r="AN93"/>
      <c r="AO93" s="113" t="str">
        <f t="shared" si="53"/>
        <v/>
      </c>
      <c r="AP93" s="119" t="str">
        <f t="shared" si="54"/>
        <v/>
      </c>
      <c r="AQ93" s="119" t="str">
        <f t="shared" si="60"/>
        <v/>
      </c>
      <c r="AR93" s="119" t="str">
        <f t="shared" si="61"/>
        <v/>
      </c>
      <c r="AS93" s="8"/>
      <c r="AT93" s="8"/>
      <c r="AU93" s="8"/>
      <c r="AV93" s="8"/>
      <c r="AW93" s="8"/>
      <c r="AX93"/>
      <c r="AY93" t="str">
        <f t="shared" si="62"/>
        <v>No Data</v>
      </c>
      <c r="AZ93" s="9">
        <f t="shared" si="63"/>
        <v>0</v>
      </c>
      <c r="BA93" s="119" t="str">
        <v>No Data</v>
      </c>
      <c r="BB93" s="119">
        <v>0</v>
      </c>
      <c r="BC93" s="119">
        <v>89</v>
      </c>
      <c r="BD93" s="119" t="str">
        <f t="shared" si="64"/>
        <v/>
      </c>
      <c r="BE93" s="129"/>
      <c r="BF93" s="119" t="str">
        <f>IF('Spectrum 5'!BD93&gt;0,'Spectrum 5'!BD93, "")</f>
        <v/>
      </c>
      <c r="BG93" s="119" t="e">
        <f t="shared" si="65"/>
        <v>#NUM!</v>
      </c>
      <c r="BH93" s="119" t="e">
        <f t="shared" si="66"/>
        <v>#NUM!</v>
      </c>
      <c r="BI93" s="119" t="e">
        <f t="shared" si="67"/>
        <v>#NUM!</v>
      </c>
      <c r="BJ93" s="119" t="str">
        <f t="shared" si="68"/>
        <v/>
      </c>
      <c r="BK93" s="119" t="str">
        <f>IF(ISERROR(1/BH93),"",IF(ISERROR(1/BI93),"",IF(Calculations!$J$3&gt;ABS(((BH93-BI93)/BH93)*1000000),1,0)))</f>
        <v/>
      </c>
    </row>
    <row r="94" spans="9:63" x14ac:dyDescent="0.25">
      <c r="I94"/>
      <c r="J94" s="5" t="str">
        <f t="shared" si="35"/>
        <v/>
      </c>
      <c r="K94" s="1" t="str">
        <f t="shared" si="36"/>
        <v/>
      </c>
      <c r="L94" s="1" t="str">
        <f t="shared" si="37"/>
        <v/>
      </c>
      <c r="M94" s="1" t="str">
        <f t="shared" si="38"/>
        <v/>
      </c>
      <c r="N94" s="1" t="str">
        <f t="shared" si="39"/>
        <v/>
      </c>
      <c r="O94" s="1" t="str">
        <f t="shared" si="40"/>
        <v/>
      </c>
      <c r="P94" s="1" t="str">
        <f t="shared" si="41"/>
        <v/>
      </c>
      <c r="Q94" s="1" t="str">
        <f t="shared" si="42"/>
        <v/>
      </c>
      <c r="R94" s="1" t="str">
        <f t="shared" si="55"/>
        <v/>
      </c>
      <c r="S94" s="1" t="str">
        <f t="shared" si="43"/>
        <v/>
      </c>
      <c r="T94" s="1" t="str">
        <f t="shared" si="44"/>
        <v/>
      </c>
      <c r="U94" s="1" t="str">
        <f t="shared" si="45"/>
        <v/>
      </c>
      <c r="V94" s="1" t="str">
        <f t="shared" si="46"/>
        <v/>
      </c>
      <c r="W94" s="1" t="str">
        <f t="shared" si="47"/>
        <v/>
      </c>
      <c r="X94" s="1" t="str">
        <f t="shared" si="48"/>
        <v/>
      </c>
      <c r="Y94" s="1" t="str">
        <f t="shared" si="49"/>
        <v/>
      </c>
      <c r="Z94" s="6">
        <v>8.9999999999999993E-3</v>
      </c>
      <c r="AB94" s="5" t="str">
        <f t="shared" si="50"/>
        <v/>
      </c>
      <c r="AC94" s="1" t="str">
        <f t="shared" si="51"/>
        <v/>
      </c>
      <c r="AE94" s="5" t="str">
        <f t="shared" si="56"/>
        <v/>
      </c>
      <c r="AF94" s="1" t="str">
        <f t="shared" si="57"/>
        <v/>
      </c>
      <c r="AJ94" s="5" t="str">
        <f t="shared" si="52"/>
        <v/>
      </c>
      <c r="AL94" s="8" t="str">
        <f t="shared" si="58"/>
        <v/>
      </c>
      <c r="AM94" s="9" t="str">
        <f t="shared" si="59"/>
        <v/>
      </c>
      <c r="AN94"/>
      <c r="AO94" s="113" t="str">
        <f t="shared" si="53"/>
        <v/>
      </c>
      <c r="AP94" s="119" t="str">
        <f t="shared" si="54"/>
        <v/>
      </c>
      <c r="AQ94" s="119" t="str">
        <f t="shared" si="60"/>
        <v/>
      </c>
      <c r="AR94" s="119" t="str">
        <f t="shared" si="61"/>
        <v/>
      </c>
      <c r="AS94" s="8"/>
      <c r="AT94" s="8"/>
      <c r="AU94" s="8"/>
      <c r="AV94" s="8"/>
      <c r="AW94" s="8"/>
      <c r="AX94"/>
      <c r="AY94" t="str">
        <f t="shared" si="62"/>
        <v>No Data</v>
      </c>
      <c r="AZ94" s="9">
        <f t="shared" si="63"/>
        <v>0</v>
      </c>
      <c r="BA94" s="119" t="str">
        <v>No Data</v>
      </c>
      <c r="BB94" s="119">
        <v>0</v>
      </c>
      <c r="BC94" s="119">
        <v>90</v>
      </c>
      <c r="BD94" s="119" t="str">
        <f t="shared" si="64"/>
        <v/>
      </c>
      <c r="BE94" s="129"/>
      <c r="BF94" s="119" t="str">
        <f>IF('Spectrum 5'!BD94&gt;0,'Spectrum 5'!BD94, "")</f>
        <v/>
      </c>
      <c r="BG94" s="119" t="e">
        <f t="shared" si="65"/>
        <v>#NUM!</v>
      </c>
      <c r="BH94" s="119" t="e">
        <f t="shared" si="66"/>
        <v>#NUM!</v>
      </c>
      <c r="BI94" s="119" t="e">
        <f t="shared" si="67"/>
        <v>#NUM!</v>
      </c>
      <c r="BJ94" s="119" t="str">
        <f t="shared" si="68"/>
        <v/>
      </c>
      <c r="BK94" s="119" t="str">
        <f>IF(ISERROR(1/BH94),"",IF(ISERROR(1/BI94),"",IF(Calculations!$J$3&gt;ABS(((BH94-BI94)/BH94)*1000000),1,0)))</f>
        <v/>
      </c>
    </row>
    <row r="95" spans="9:63" x14ac:dyDescent="0.25">
      <c r="I95"/>
      <c r="J95" s="5" t="str">
        <f t="shared" si="35"/>
        <v/>
      </c>
      <c r="K95" s="1" t="str">
        <f t="shared" si="36"/>
        <v/>
      </c>
      <c r="L95" s="1" t="str">
        <f t="shared" si="37"/>
        <v/>
      </c>
      <c r="M95" s="1" t="str">
        <f t="shared" si="38"/>
        <v/>
      </c>
      <c r="N95" s="1" t="str">
        <f t="shared" si="39"/>
        <v/>
      </c>
      <c r="O95" s="1" t="str">
        <f t="shared" si="40"/>
        <v/>
      </c>
      <c r="P95" s="1" t="str">
        <f t="shared" si="41"/>
        <v/>
      </c>
      <c r="Q95" s="1" t="str">
        <f t="shared" si="42"/>
        <v/>
      </c>
      <c r="R95" s="1" t="str">
        <f t="shared" si="55"/>
        <v/>
      </c>
      <c r="S95" s="1" t="str">
        <f t="shared" si="43"/>
        <v/>
      </c>
      <c r="T95" s="1" t="str">
        <f t="shared" si="44"/>
        <v/>
      </c>
      <c r="U95" s="1" t="str">
        <f t="shared" si="45"/>
        <v/>
      </c>
      <c r="V95" s="1" t="str">
        <f t="shared" si="46"/>
        <v/>
      </c>
      <c r="W95" s="1" t="str">
        <f t="shared" si="47"/>
        <v/>
      </c>
      <c r="X95" s="1" t="str">
        <f t="shared" si="48"/>
        <v/>
      </c>
      <c r="Y95" s="1" t="str">
        <f t="shared" si="49"/>
        <v/>
      </c>
      <c r="Z95" s="6">
        <v>9.1000000000000004E-3</v>
      </c>
      <c r="AB95" s="5" t="str">
        <f t="shared" si="50"/>
        <v/>
      </c>
      <c r="AC95" s="1" t="str">
        <f t="shared" si="51"/>
        <v/>
      </c>
      <c r="AE95" s="5" t="str">
        <f t="shared" si="56"/>
        <v/>
      </c>
      <c r="AF95" s="1" t="str">
        <f t="shared" si="57"/>
        <v/>
      </c>
      <c r="AJ95" s="5" t="str">
        <f t="shared" si="52"/>
        <v/>
      </c>
      <c r="AL95" s="8" t="str">
        <f t="shared" si="58"/>
        <v/>
      </c>
      <c r="AM95" s="9" t="str">
        <f t="shared" si="59"/>
        <v/>
      </c>
      <c r="AN95"/>
      <c r="AO95" s="113" t="str">
        <f t="shared" si="53"/>
        <v/>
      </c>
      <c r="AP95" s="119" t="str">
        <f t="shared" si="54"/>
        <v/>
      </c>
      <c r="AQ95" s="119" t="str">
        <f t="shared" si="60"/>
        <v/>
      </c>
      <c r="AR95" s="119" t="str">
        <f t="shared" si="61"/>
        <v/>
      </c>
      <c r="AS95" s="8"/>
      <c r="AT95" s="8"/>
      <c r="AU95" s="8"/>
      <c r="AV95" s="8"/>
      <c r="AW95" s="8"/>
      <c r="AX95"/>
      <c r="AY95" t="str">
        <f t="shared" si="62"/>
        <v>No Data</v>
      </c>
      <c r="AZ95" s="9">
        <f t="shared" si="63"/>
        <v>0</v>
      </c>
      <c r="BA95" s="119" t="str">
        <v>No Data</v>
      </c>
      <c r="BB95" s="119">
        <v>0</v>
      </c>
      <c r="BC95" s="119">
        <v>91</v>
      </c>
      <c r="BD95" s="119" t="str">
        <f t="shared" si="64"/>
        <v/>
      </c>
      <c r="BE95" s="129"/>
      <c r="BF95" s="119" t="str">
        <f>IF('Spectrum 5'!BD95&gt;0,'Spectrum 5'!BD95, "")</f>
        <v/>
      </c>
      <c r="BG95" s="119" t="e">
        <f t="shared" si="65"/>
        <v>#NUM!</v>
      </c>
      <c r="BH95" s="119" t="e">
        <f t="shared" si="66"/>
        <v>#NUM!</v>
      </c>
      <c r="BI95" s="119" t="e">
        <f t="shared" si="67"/>
        <v>#NUM!</v>
      </c>
      <c r="BJ95" s="119" t="str">
        <f t="shared" si="68"/>
        <v/>
      </c>
      <c r="BK95" s="119" t="str">
        <f>IF(ISERROR(1/BH95),"",IF(ISERROR(1/BI95),"",IF(Calculations!$J$3&gt;ABS(((BH95-BI95)/BH95)*1000000),1,0)))</f>
        <v/>
      </c>
    </row>
    <row r="96" spans="9:63" x14ac:dyDescent="0.25">
      <c r="I96"/>
      <c r="J96" s="5" t="str">
        <f t="shared" si="35"/>
        <v/>
      </c>
      <c r="K96" s="1" t="str">
        <f t="shared" si="36"/>
        <v/>
      </c>
      <c r="L96" s="1" t="str">
        <f t="shared" si="37"/>
        <v/>
      </c>
      <c r="M96" s="1" t="str">
        <f t="shared" si="38"/>
        <v/>
      </c>
      <c r="N96" s="1" t="str">
        <f t="shared" si="39"/>
        <v/>
      </c>
      <c r="O96" s="1" t="str">
        <f t="shared" si="40"/>
        <v/>
      </c>
      <c r="P96" s="1" t="str">
        <f t="shared" si="41"/>
        <v/>
      </c>
      <c r="Q96" s="1" t="str">
        <f t="shared" si="42"/>
        <v/>
      </c>
      <c r="R96" s="1" t="str">
        <f t="shared" si="55"/>
        <v/>
      </c>
      <c r="S96" s="1" t="str">
        <f t="shared" si="43"/>
        <v/>
      </c>
      <c r="T96" s="1" t="str">
        <f t="shared" si="44"/>
        <v/>
      </c>
      <c r="U96" s="1" t="str">
        <f t="shared" si="45"/>
        <v/>
      </c>
      <c r="V96" s="1" t="str">
        <f t="shared" si="46"/>
        <v/>
      </c>
      <c r="W96" s="1" t="str">
        <f t="shared" si="47"/>
        <v/>
      </c>
      <c r="X96" s="1" t="str">
        <f t="shared" si="48"/>
        <v/>
      </c>
      <c r="Y96" s="1" t="str">
        <f t="shared" si="49"/>
        <v/>
      </c>
      <c r="Z96" s="6">
        <v>9.1999999999999998E-3</v>
      </c>
      <c r="AB96" s="5" t="str">
        <f t="shared" si="50"/>
        <v/>
      </c>
      <c r="AC96" s="1" t="str">
        <f t="shared" si="51"/>
        <v/>
      </c>
      <c r="AE96" s="5" t="str">
        <f t="shared" si="56"/>
        <v/>
      </c>
      <c r="AF96" s="1" t="str">
        <f t="shared" si="57"/>
        <v/>
      </c>
      <c r="AJ96" s="5" t="str">
        <f t="shared" si="52"/>
        <v/>
      </c>
      <c r="AL96" s="8" t="str">
        <f t="shared" si="58"/>
        <v/>
      </c>
      <c r="AM96" s="9" t="str">
        <f t="shared" si="59"/>
        <v/>
      </c>
      <c r="AN96"/>
      <c r="AO96" s="113" t="str">
        <f t="shared" si="53"/>
        <v/>
      </c>
      <c r="AP96" s="119" t="str">
        <f t="shared" si="54"/>
        <v/>
      </c>
      <c r="AQ96" s="119" t="str">
        <f t="shared" si="60"/>
        <v/>
      </c>
      <c r="AR96" s="119" t="str">
        <f t="shared" si="61"/>
        <v/>
      </c>
      <c r="AS96" s="8"/>
      <c r="AT96" s="8"/>
      <c r="AU96" s="8"/>
      <c r="AV96" s="8"/>
      <c r="AW96" s="8"/>
      <c r="AX96"/>
      <c r="AY96" t="str">
        <f t="shared" si="62"/>
        <v>No Data</v>
      </c>
      <c r="AZ96" s="9">
        <f t="shared" si="63"/>
        <v>0</v>
      </c>
      <c r="BA96" s="119" t="str">
        <v>No Data</v>
      </c>
      <c r="BB96" s="119">
        <v>0</v>
      </c>
      <c r="BC96" s="119">
        <v>92</v>
      </c>
      <c r="BD96" s="119" t="str">
        <f t="shared" si="64"/>
        <v/>
      </c>
      <c r="BE96" s="129"/>
      <c r="BF96" s="119" t="str">
        <f>IF('Spectrum 5'!BD96&gt;0,'Spectrum 5'!BD96, "")</f>
        <v/>
      </c>
      <c r="BG96" s="119" t="e">
        <f t="shared" si="65"/>
        <v>#NUM!</v>
      </c>
      <c r="BH96" s="119" t="e">
        <f t="shared" si="66"/>
        <v>#NUM!</v>
      </c>
      <c r="BI96" s="119" t="e">
        <f t="shared" si="67"/>
        <v>#NUM!</v>
      </c>
      <c r="BJ96" s="119" t="str">
        <f t="shared" si="68"/>
        <v/>
      </c>
      <c r="BK96" s="119" t="str">
        <f>IF(ISERROR(1/BH96),"",IF(ISERROR(1/BI96),"",IF(Calculations!$J$3&gt;ABS(((BH96-BI96)/BH96)*1000000),1,0)))</f>
        <v/>
      </c>
    </row>
    <row r="97" spans="1:63" x14ac:dyDescent="0.25">
      <c r="I97"/>
      <c r="J97" s="5" t="str">
        <f t="shared" si="35"/>
        <v/>
      </c>
      <c r="K97" s="1" t="str">
        <f t="shared" si="36"/>
        <v/>
      </c>
      <c r="L97" s="1" t="str">
        <f t="shared" si="37"/>
        <v/>
      </c>
      <c r="M97" s="1" t="str">
        <f t="shared" si="38"/>
        <v/>
      </c>
      <c r="N97" s="1" t="str">
        <f t="shared" si="39"/>
        <v/>
      </c>
      <c r="O97" s="1" t="str">
        <f t="shared" si="40"/>
        <v/>
      </c>
      <c r="P97" s="1" t="str">
        <f t="shared" si="41"/>
        <v/>
      </c>
      <c r="Q97" s="1" t="str">
        <f t="shared" si="42"/>
        <v/>
      </c>
      <c r="R97" s="1" t="str">
        <f t="shared" si="55"/>
        <v/>
      </c>
      <c r="S97" s="1" t="str">
        <f t="shared" si="43"/>
        <v/>
      </c>
      <c r="T97" s="1" t="str">
        <f t="shared" si="44"/>
        <v/>
      </c>
      <c r="U97" s="1" t="str">
        <f t="shared" si="45"/>
        <v/>
      </c>
      <c r="V97" s="1" t="str">
        <f t="shared" si="46"/>
        <v/>
      </c>
      <c r="W97" s="1" t="str">
        <f t="shared" si="47"/>
        <v/>
      </c>
      <c r="X97" s="1" t="str">
        <f t="shared" si="48"/>
        <v/>
      </c>
      <c r="Y97" s="1" t="str">
        <f t="shared" si="49"/>
        <v/>
      </c>
      <c r="Z97" s="6">
        <v>9.2999999999999992E-3</v>
      </c>
      <c r="AB97" s="5" t="str">
        <f t="shared" si="50"/>
        <v/>
      </c>
      <c r="AC97" s="1" t="str">
        <f t="shared" si="51"/>
        <v/>
      </c>
      <c r="AE97" s="5" t="str">
        <f t="shared" si="56"/>
        <v/>
      </c>
      <c r="AF97" s="1" t="str">
        <f t="shared" si="57"/>
        <v/>
      </c>
      <c r="AJ97" s="5" t="str">
        <f t="shared" si="52"/>
        <v/>
      </c>
      <c r="AL97" s="8" t="str">
        <f t="shared" si="58"/>
        <v/>
      </c>
      <c r="AM97" s="9" t="str">
        <f t="shared" si="59"/>
        <v/>
      </c>
      <c r="AN97"/>
      <c r="AO97" s="113" t="str">
        <f t="shared" si="53"/>
        <v/>
      </c>
      <c r="AP97" s="119" t="str">
        <f t="shared" si="54"/>
        <v/>
      </c>
      <c r="AQ97" s="119" t="str">
        <f t="shared" si="60"/>
        <v/>
      </c>
      <c r="AR97" s="119" t="str">
        <f t="shared" si="61"/>
        <v/>
      </c>
      <c r="AS97" s="8"/>
      <c r="AT97" s="8"/>
      <c r="AU97" s="8"/>
      <c r="AV97" s="8"/>
      <c r="AW97" s="8"/>
      <c r="AX97"/>
      <c r="AY97" t="str">
        <f t="shared" si="62"/>
        <v>No Data</v>
      </c>
      <c r="AZ97" s="9">
        <f t="shared" si="63"/>
        <v>0</v>
      </c>
      <c r="BA97" s="119" t="str">
        <v>No Data</v>
      </c>
      <c r="BB97" s="119">
        <v>0</v>
      </c>
      <c r="BC97" s="119">
        <v>93</v>
      </c>
      <c r="BD97" s="119" t="str">
        <f t="shared" si="64"/>
        <v/>
      </c>
      <c r="BE97" s="129"/>
      <c r="BF97" s="119" t="str">
        <f>IF('Spectrum 5'!BD97&gt;0,'Spectrum 5'!BD97, "")</f>
        <v/>
      </c>
      <c r="BG97" s="119" t="e">
        <f t="shared" si="65"/>
        <v>#NUM!</v>
      </c>
      <c r="BH97" s="119" t="e">
        <f t="shared" si="66"/>
        <v>#NUM!</v>
      </c>
      <c r="BI97" s="119" t="e">
        <f t="shared" si="67"/>
        <v>#NUM!</v>
      </c>
      <c r="BJ97" s="119" t="str">
        <f t="shared" si="68"/>
        <v/>
      </c>
      <c r="BK97" s="119" t="str">
        <f>IF(ISERROR(1/BH97),"",IF(ISERROR(1/BI97),"",IF(Calculations!$J$3&gt;ABS(((BH97-BI97)/BH97)*1000000),1,0)))</f>
        <v/>
      </c>
    </row>
    <row r="98" spans="1:63" x14ac:dyDescent="0.25">
      <c r="I98"/>
      <c r="J98" s="5" t="str">
        <f t="shared" si="35"/>
        <v/>
      </c>
      <c r="K98" s="1" t="str">
        <f t="shared" si="36"/>
        <v/>
      </c>
      <c r="L98" s="1" t="str">
        <f t="shared" si="37"/>
        <v/>
      </c>
      <c r="M98" s="1" t="str">
        <f t="shared" si="38"/>
        <v/>
      </c>
      <c r="N98" s="1" t="str">
        <f t="shared" si="39"/>
        <v/>
      </c>
      <c r="O98" s="1" t="str">
        <f t="shared" si="40"/>
        <v/>
      </c>
      <c r="P98" s="1" t="str">
        <f t="shared" si="41"/>
        <v/>
      </c>
      <c r="Q98" s="1" t="str">
        <f t="shared" si="42"/>
        <v/>
      </c>
      <c r="R98" s="1" t="str">
        <f t="shared" si="55"/>
        <v/>
      </c>
      <c r="S98" s="1" t="str">
        <f t="shared" si="43"/>
        <v/>
      </c>
      <c r="T98" s="1" t="str">
        <f t="shared" si="44"/>
        <v/>
      </c>
      <c r="U98" s="1" t="str">
        <f t="shared" si="45"/>
        <v/>
      </c>
      <c r="V98" s="1" t="str">
        <f t="shared" si="46"/>
        <v/>
      </c>
      <c r="W98" s="1" t="str">
        <f t="shared" si="47"/>
        <v/>
      </c>
      <c r="X98" s="1" t="str">
        <f t="shared" si="48"/>
        <v/>
      </c>
      <c r="Y98" s="1" t="str">
        <f t="shared" si="49"/>
        <v/>
      </c>
      <c r="Z98" s="6">
        <v>9.4000000000000004E-3</v>
      </c>
      <c r="AB98" s="5" t="str">
        <f t="shared" si="50"/>
        <v/>
      </c>
      <c r="AC98" s="1" t="str">
        <f t="shared" si="51"/>
        <v/>
      </c>
      <c r="AE98" s="5" t="str">
        <f t="shared" si="56"/>
        <v/>
      </c>
      <c r="AF98" s="1" t="str">
        <f t="shared" si="57"/>
        <v/>
      </c>
      <c r="AJ98" s="5" t="str">
        <f t="shared" si="52"/>
        <v/>
      </c>
      <c r="AL98" s="8" t="str">
        <f t="shared" si="58"/>
        <v/>
      </c>
      <c r="AM98" s="9" t="str">
        <f t="shared" si="59"/>
        <v/>
      </c>
      <c r="AN98"/>
      <c r="AO98" s="113" t="str">
        <f t="shared" si="53"/>
        <v/>
      </c>
      <c r="AP98" s="119" t="str">
        <f t="shared" si="54"/>
        <v/>
      </c>
      <c r="AQ98" s="119" t="str">
        <f t="shared" si="60"/>
        <v/>
      </c>
      <c r="AR98" s="119" t="str">
        <f t="shared" si="61"/>
        <v/>
      </c>
      <c r="AS98" s="8"/>
      <c r="AT98" s="8"/>
      <c r="AU98" s="8"/>
      <c r="AV98" s="8"/>
      <c r="AW98" s="8"/>
      <c r="AX98"/>
      <c r="AY98" t="str">
        <f t="shared" si="62"/>
        <v>No Data</v>
      </c>
      <c r="AZ98" s="9">
        <f t="shared" si="63"/>
        <v>0</v>
      </c>
      <c r="BA98" s="119" t="str">
        <v>No Data</v>
      </c>
      <c r="BB98" s="119">
        <v>0</v>
      </c>
      <c r="BC98" s="119">
        <v>94</v>
      </c>
      <c r="BD98" s="119" t="str">
        <f t="shared" si="64"/>
        <v/>
      </c>
      <c r="BE98" s="129"/>
      <c r="BF98" s="119" t="str">
        <f>IF('Spectrum 5'!BD98&gt;0,'Spectrum 5'!BD98, "")</f>
        <v/>
      </c>
      <c r="BG98" s="119" t="e">
        <f t="shared" si="65"/>
        <v>#NUM!</v>
      </c>
      <c r="BH98" s="119" t="e">
        <f t="shared" si="66"/>
        <v>#NUM!</v>
      </c>
      <c r="BI98" s="119" t="e">
        <f t="shared" si="67"/>
        <v>#NUM!</v>
      </c>
      <c r="BJ98" s="119" t="str">
        <f t="shared" si="68"/>
        <v/>
      </c>
      <c r="BK98" s="119" t="str">
        <f>IF(ISERROR(1/BH98),"",IF(ISERROR(1/BI98),"",IF(Calculations!$J$3&gt;ABS(((BH98-BI98)/BH98)*1000000),1,0)))</f>
        <v/>
      </c>
    </row>
    <row r="99" spans="1:63" x14ac:dyDescent="0.25">
      <c r="I99"/>
      <c r="J99" s="5" t="str">
        <f t="shared" si="35"/>
        <v/>
      </c>
      <c r="K99" s="1" t="str">
        <f t="shared" si="36"/>
        <v/>
      </c>
      <c r="L99" s="1" t="str">
        <f t="shared" si="37"/>
        <v/>
      </c>
      <c r="M99" s="1" t="str">
        <f t="shared" si="38"/>
        <v/>
      </c>
      <c r="N99" s="1" t="str">
        <f t="shared" si="39"/>
        <v/>
      </c>
      <c r="O99" s="1" t="str">
        <f t="shared" si="40"/>
        <v/>
      </c>
      <c r="P99" s="1" t="str">
        <f t="shared" si="41"/>
        <v/>
      </c>
      <c r="Q99" s="1" t="str">
        <f t="shared" si="42"/>
        <v/>
      </c>
      <c r="R99" s="1" t="str">
        <f t="shared" si="55"/>
        <v/>
      </c>
      <c r="S99" s="1" t="str">
        <f t="shared" si="43"/>
        <v/>
      </c>
      <c r="T99" s="1" t="str">
        <f t="shared" si="44"/>
        <v/>
      </c>
      <c r="U99" s="1" t="str">
        <f t="shared" si="45"/>
        <v/>
      </c>
      <c r="V99" s="1" t="str">
        <f t="shared" si="46"/>
        <v/>
      </c>
      <c r="W99" s="1" t="str">
        <f t="shared" si="47"/>
        <v/>
      </c>
      <c r="X99" s="1" t="str">
        <f t="shared" si="48"/>
        <v/>
      </c>
      <c r="Y99" s="1" t="str">
        <f t="shared" si="49"/>
        <v/>
      </c>
      <c r="Z99" s="6">
        <v>9.4999999999999998E-3</v>
      </c>
      <c r="AB99" s="5" t="str">
        <f t="shared" si="50"/>
        <v/>
      </c>
      <c r="AC99" s="1" t="str">
        <f t="shared" si="51"/>
        <v/>
      </c>
      <c r="AE99" s="5" t="str">
        <f t="shared" si="56"/>
        <v/>
      </c>
      <c r="AF99" s="1" t="str">
        <f t="shared" si="57"/>
        <v/>
      </c>
      <c r="AJ99" s="5" t="str">
        <f t="shared" si="52"/>
        <v/>
      </c>
      <c r="AL99" s="8" t="str">
        <f t="shared" si="58"/>
        <v/>
      </c>
      <c r="AM99" s="9" t="str">
        <f t="shared" si="59"/>
        <v/>
      </c>
      <c r="AN99"/>
      <c r="AO99" s="113" t="str">
        <f t="shared" si="53"/>
        <v/>
      </c>
      <c r="AP99" s="119" t="str">
        <f t="shared" si="54"/>
        <v/>
      </c>
      <c r="AQ99" s="119" t="str">
        <f t="shared" si="60"/>
        <v/>
      </c>
      <c r="AR99" s="119" t="str">
        <f t="shared" si="61"/>
        <v/>
      </c>
      <c r="AS99" s="8"/>
      <c r="AT99" s="8"/>
      <c r="AU99" s="8"/>
      <c r="AV99" s="8"/>
      <c r="AW99" s="8"/>
      <c r="AX99"/>
      <c r="AY99" t="str">
        <f t="shared" si="62"/>
        <v>No Data</v>
      </c>
      <c r="AZ99" s="9">
        <f t="shared" si="63"/>
        <v>0</v>
      </c>
      <c r="BA99" s="119" t="str">
        <v>No Data</v>
      </c>
      <c r="BB99" s="119">
        <v>0</v>
      </c>
      <c r="BC99" s="119">
        <v>95</v>
      </c>
      <c r="BD99" s="119" t="str">
        <f t="shared" si="64"/>
        <v/>
      </c>
      <c r="BE99" s="129"/>
      <c r="BF99" s="119" t="str">
        <f>IF('Spectrum 5'!BD99&gt;0,'Spectrum 5'!BD99, "")</f>
        <v/>
      </c>
      <c r="BG99" s="119" t="e">
        <f t="shared" si="65"/>
        <v>#NUM!</v>
      </c>
      <c r="BH99" s="119" t="e">
        <f t="shared" si="66"/>
        <v>#NUM!</v>
      </c>
      <c r="BI99" s="119" t="e">
        <f t="shared" si="67"/>
        <v>#NUM!</v>
      </c>
      <c r="BJ99" s="119" t="str">
        <f t="shared" si="68"/>
        <v/>
      </c>
      <c r="BK99" s="119" t="str">
        <f>IF(ISERROR(1/BH99),"",IF(ISERROR(1/BI99),"",IF(Calculations!$J$3&gt;ABS(((BH99-BI99)/BH99)*1000000),1,0)))</f>
        <v/>
      </c>
    </row>
    <row r="100" spans="1:63" x14ac:dyDescent="0.25">
      <c r="I100"/>
      <c r="J100" s="5" t="str">
        <f t="shared" si="35"/>
        <v/>
      </c>
      <c r="K100" s="1" t="str">
        <f t="shared" si="36"/>
        <v/>
      </c>
      <c r="L100" s="1" t="str">
        <f t="shared" si="37"/>
        <v/>
      </c>
      <c r="M100" s="1" t="str">
        <f t="shared" si="38"/>
        <v/>
      </c>
      <c r="N100" s="1" t="str">
        <f t="shared" si="39"/>
        <v/>
      </c>
      <c r="O100" s="1" t="str">
        <f t="shared" si="40"/>
        <v/>
      </c>
      <c r="P100" s="1" t="str">
        <f t="shared" si="41"/>
        <v/>
      </c>
      <c r="Q100" s="1" t="str">
        <f t="shared" si="42"/>
        <v/>
      </c>
      <c r="R100" s="1" t="str">
        <f t="shared" si="55"/>
        <v/>
      </c>
      <c r="S100" s="1" t="str">
        <f t="shared" si="43"/>
        <v/>
      </c>
      <c r="T100" s="1" t="str">
        <f t="shared" si="44"/>
        <v/>
      </c>
      <c r="U100" s="1" t="str">
        <f t="shared" si="45"/>
        <v/>
      </c>
      <c r="V100" s="1" t="str">
        <f t="shared" si="46"/>
        <v/>
      </c>
      <c r="W100" s="1" t="str">
        <f t="shared" si="47"/>
        <v/>
      </c>
      <c r="X100" s="1" t="str">
        <f t="shared" si="48"/>
        <v/>
      </c>
      <c r="Y100" s="1" t="str">
        <f t="shared" si="49"/>
        <v/>
      </c>
      <c r="Z100" s="6">
        <v>9.5999999999999992E-3</v>
      </c>
      <c r="AB100" s="5" t="str">
        <f t="shared" si="50"/>
        <v/>
      </c>
      <c r="AC100" s="1" t="str">
        <f t="shared" si="51"/>
        <v/>
      </c>
      <c r="AE100" s="5" t="str">
        <f t="shared" si="56"/>
        <v/>
      </c>
      <c r="AF100" s="1" t="str">
        <f t="shared" si="57"/>
        <v/>
      </c>
      <c r="AJ100" s="5" t="str">
        <f t="shared" si="52"/>
        <v/>
      </c>
      <c r="AL100" s="8" t="str">
        <f t="shared" si="58"/>
        <v/>
      </c>
      <c r="AM100" s="9" t="str">
        <f t="shared" si="59"/>
        <v/>
      </c>
      <c r="AN100"/>
      <c r="AO100" s="113" t="str">
        <f t="shared" si="53"/>
        <v/>
      </c>
      <c r="AP100" s="119" t="str">
        <f t="shared" si="54"/>
        <v/>
      </c>
      <c r="AQ100" s="119" t="str">
        <f t="shared" si="60"/>
        <v/>
      </c>
      <c r="AR100" s="119" t="str">
        <f t="shared" si="61"/>
        <v/>
      </c>
      <c r="AS100" s="8"/>
      <c r="AT100" s="8"/>
      <c r="AU100" s="8"/>
      <c r="AV100" s="8"/>
      <c r="AW100" s="8"/>
      <c r="AX100"/>
      <c r="AY100" t="str">
        <f t="shared" si="62"/>
        <v>No Data</v>
      </c>
      <c r="AZ100" s="9">
        <f t="shared" si="63"/>
        <v>0</v>
      </c>
      <c r="BA100" s="119" t="str">
        <v>No Data</v>
      </c>
      <c r="BB100" s="119">
        <v>0</v>
      </c>
      <c r="BC100" s="119">
        <v>96</v>
      </c>
      <c r="BD100" s="119" t="str">
        <f t="shared" si="64"/>
        <v/>
      </c>
      <c r="BE100" s="129"/>
      <c r="BF100" s="119" t="str">
        <f>IF('Spectrum 5'!BD100&gt;0,'Spectrum 5'!BD100, "")</f>
        <v/>
      </c>
      <c r="BG100" s="119" t="e">
        <f t="shared" si="65"/>
        <v>#NUM!</v>
      </c>
      <c r="BH100" s="119" t="e">
        <f t="shared" si="66"/>
        <v>#NUM!</v>
      </c>
      <c r="BI100" s="119" t="e">
        <f t="shared" si="67"/>
        <v>#NUM!</v>
      </c>
      <c r="BJ100" s="119" t="str">
        <f t="shared" si="68"/>
        <v/>
      </c>
      <c r="BK100" s="119" t="str">
        <f>IF(ISERROR(1/BH100),"",IF(ISERROR(1/BI100),"",IF(Calculations!$J$3&gt;ABS(((BH100-BI100)/BH100)*1000000),1,0)))</f>
        <v/>
      </c>
    </row>
    <row r="101" spans="1:63" x14ac:dyDescent="0.25">
      <c r="I101"/>
      <c r="J101" s="5" t="str">
        <f t="shared" si="35"/>
        <v/>
      </c>
      <c r="K101" s="1" t="str">
        <f t="shared" si="36"/>
        <v/>
      </c>
      <c r="L101" s="1" t="str">
        <f t="shared" si="37"/>
        <v/>
      </c>
      <c r="M101" s="1" t="str">
        <f t="shared" si="38"/>
        <v/>
      </c>
      <c r="N101" s="1" t="str">
        <f t="shared" si="39"/>
        <v/>
      </c>
      <c r="O101" s="1" t="str">
        <f t="shared" si="40"/>
        <v/>
      </c>
      <c r="P101" s="1" t="str">
        <f t="shared" si="41"/>
        <v/>
      </c>
      <c r="Q101" s="1" t="str">
        <f t="shared" si="42"/>
        <v/>
      </c>
      <c r="R101" s="1" t="str">
        <f t="shared" si="55"/>
        <v/>
      </c>
      <c r="S101" s="1" t="str">
        <f t="shared" si="43"/>
        <v/>
      </c>
      <c r="T101" s="1" t="str">
        <f t="shared" si="44"/>
        <v/>
      </c>
      <c r="U101" s="1" t="str">
        <f t="shared" si="45"/>
        <v/>
      </c>
      <c r="V101" s="1" t="str">
        <f t="shared" si="46"/>
        <v/>
      </c>
      <c r="W101" s="1" t="str">
        <f t="shared" si="47"/>
        <v/>
      </c>
      <c r="X101" s="1" t="str">
        <f t="shared" si="48"/>
        <v/>
      </c>
      <c r="Y101" s="1" t="str">
        <f t="shared" si="49"/>
        <v/>
      </c>
      <c r="Z101" s="6">
        <v>9.7000000000000003E-3</v>
      </c>
      <c r="AB101" s="5" t="str">
        <f t="shared" si="50"/>
        <v/>
      </c>
      <c r="AC101" s="1" t="str">
        <f t="shared" si="51"/>
        <v/>
      </c>
      <c r="AE101" s="5" t="str">
        <f t="shared" si="56"/>
        <v/>
      </c>
      <c r="AF101" s="1" t="str">
        <f t="shared" si="57"/>
        <v/>
      </c>
      <c r="AJ101" s="5" t="str">
        <f t="shared" si="52"/>
        <v/>
      </c>
      <c r="AL101" s="8" t="str">
        <f t="shared" si="58"/>
        <v/>
      </c>
      <c r="AM101" s="9" t="str">
        <f t="shared" si="59"/>
        <v/>
      </c>
      <c r="AN101"/>
      <c r="AO101" s="113" t="str">
        <f t="shared" si="53"/>
        <v/>
      </c>
      <c r="AP101" s="119" t="str">
        <f t="shared" si="54"/>
        <v/>
      </c>
      <c r="AQ101" s="119" t="str">
        <f t="shared" si="60"/>
        <v/>
      </c>
      <c r="AR101" s="119" t="str">
        <f t="shared" si="61"/>
        <v/>
      </c>
      <c r="AS101" s="8"/>
      <c r="AT101" s="8"/>
      <c r="AU101" s="8"/>
      <c r="AV101" s="8"/>
      <c r="AW101" s="8"/>
      <c r="AX101"/>
      <c r="AY101" t="str">
        <f t="shared" si="62"/>
        <v>No Data</v>
      </c>
      <c r="AZ101" s="9">
        <f t="shared" si="63"/>
        <v>0</v>
      </c>
      <c r="BA101" s="119" t="str">
        <v>No Data</v>
      </c>
      <c r="BB101" s="119">
        <v>0</v>
      </c>
      <c r="BC101" s="119">
        <v>97</v>
      </c>
      <c r="BD101" s="119" t="str">
        <f t="shared" si="64"/>
        <v/>
      </c>
      <c r="BE101" s="129"/>
      <c r="BF101" s="119" t="str">
        <f>IF('Spectrum 5'!BD101&gt;0,'Spectrum 5'!BD101, "")</f>
        <v/>
      </c>
      <c r="BG101" s="119" t="e">
        <f t="shared" si="65"/>
        <v>#NUM!</v>
      </c>
      <c r="BH101" s="119" t="e">
        <f t="shared" si="66"/>
        <v>#NUM!</v>
      </c>
      <c r="BI101" s="119" t="e">
        <f t="shared" si="67"/>
        <v>#NUM!</v>
      </c>
      <c r="BJ101" s="119" t="str">
        <f t="shared" si="68"/>
        <v/>
      </c>
      <c r="BK101" s="119" t="str">
        <f>IF(ISERROR(1/BH101),"",IF(ISERROR(1/BI101),"",IF(Calculations!$J$3&gt;ABS(((BH101-BI101)/BH101)*1000000),1,0)))</f>
        <v/>
      </c>
    </row>
    <row r="102" spans="1:63" x14ac:dyDescent="0.25">
      <c r="I102"/>
      <c r="J102" s="5" t="str">
        <f t="shared" si="35"/>
        <v/>
      </c>
      <c r="K102" s="1" t="str">
        <f t="shared" si="36"/>
        <v/>
      </c>
      <c r="L102" s="1" t="str">
        <f t="shared" si="37"/>
        <v/>
      </c>
      <c r="M102" s="1" t="str">
        <f t="shared" si="38"/>
        <v/>
      </c>
      <c r="N102" s="1" t="str">
        <f t="shared" si="39"/>
        <v/>
      </c>
      <c r="O102" s="1" t="str">
        <f t="shared" si="40"/>
        <v/>
      </c>
      <c r="P102" s="1" t="str">
        <f t="shared" si="41"/>
        <v/>
      </c>
      <c r="Q102" s="1" t="str">
        <f t="shared" si="42"/>
        <v/>
      </c>
      <c r="R102" s="1" t="str">
        <f t="shared" si="55"/>
        <v/>
      </c>
      <c r="S102" s="1" t="str">
        <f t="shared" si="43"/>
        <v/>
      </c>
      <c r="T102" s="1" t="str">
        <f t="shared" si="44"/>
        <v/>
      </c>
      <c r="U102" s="1" t="str">
        <f t="shared" si="45"/>
        <v/>
      </c>
      <c r="V102" s="1" t="str">
        <f t="shared" si="46"/>
        <v/>
      </c>
      <c r="W102" s="1" t="str">
        <f t="shared" si="47"/>
        <v/>
      </c>
      <c r="X102" s="1" t="str">
        <f t="shared" si="48"/>
        <v/>
      </c>
      <c r="Y102" s="1" t="str">
        <f t="shared" si="49"/>
        <v/>
      </c>
      <c r="Z102" s="6">
        <v>9.7999999999999997E-3</v>
      </c>
      <c r="AB102" s="5" t="str">
        <f t="shared" si="50"/>
        <v/>
      </c>
      <c r="AC102" s="1" t="str">
        <f t="shared" si="51"/>
        <v/>
      </c>
      <c r="AE102" s="5" t="str">
        <f t="shared" si="56"/>
        <v/>
      </c>
      <c r="AF102" s="1" t="str">
        <f t="shared" si="57"/>
        <v/>
      </c>
      <c r="AJ102" s="5" t="str">
        <f t="shared" si="52"/>
        <v/>
      </c>
      <c r="AL102" s="8" t="str">
        <f t="shared" si="58"/>
        <v/>
      </c>
      <c r="AM102" s="9" t="str">
        <f t="shared" si="59"/>
        <v/>
      </c>
      <c r="AN102"/>
      <c r="AO102" s="113" t="str">
        <f t="shared" si="53"/>
        <v/>
      </c>
      <c r="AP102" s="119" t="str">
        <f t="shared" si="54"/>
        <v/>
      </c>
      <c r="AQ102" s="119" t="str">
        <f t="shared" si="60"/>
        <v/>
      </c>
      <c r="AR102" s="119" t="str">
        <f t="shared" si="61"/>
        <v/>
      </c>
      <c r="AS102" s="8"/>
      <c r="AT102" s="8"/>
      <c r="AU102" s="8"/>
      <c r="AV102" s="8"/>
      <c r="AW102" s="8"/>
      <c r="AX102"/>
      <c r="AY102" t="str">
        <f t="shared" si="62"/>
        <v>No Data</v>
      </c>
      <c r="AZ102" s="9">
        <f t="shared" si="63"/>
        <v>0</v>
      </c>
      <c r="BA102" s="119" t="str">
        <v>No Data</v>
      </c>
      <c r="BB102" s="119">
        <v>0</v>
      </c>
      <c r="BC102" s="119">
        <v>98</v>
      </c>
      <c r="BD102" s="119" t="str">
        <f t="shared" si="64"/>
        <v/>
      </c>
      <c r="BE102" s="129"/>
      <c r="BF102" s="119" t="str">
        <f>IF('Spectrum 5'!BD102&gt;0,'Spectrum 5'!BD102, "")</f>
        <v/>
      </c>
      <c r="BG102" s="119" t="e">
        <f t="shared" si="65"/>
        <v>#NUM!</v>
      </c>
      <c r="BH102" s="119" t="e">
        <f t="shared" si="66"/>
        <v>#NUM!</v>
      </c>
      <c r="BI102" s="119" t="e">
        <f t="shared" si="67"/>
        <v>#NUM!</v>
      </c>
      <c r="BJ102" s="119" t="str">
        <f t="shared" si="68"/>
        <v/>
      </c>
      <c r="BK102" s="119" t="str">
        <f>IF(ISERROR(1/BH102),"",IF(ISERROR(1/BI102),"",IF(Calculations!$J$3&gt;ABS(((BH102-BI102)/BH102)*1000000),1,0)))</f>
        <v/>
      </c>
    </row>
    <row r="103" spans="1:63" x14ac:dyDescent="0.25">
      <c r="I103"/>
      <c r="J103" s="5" t="str">
        <f t="shared" si="35"/>
        <v/>
      </c>
      <c r="K103" s="1" t="str">
        <f t="shared" si="36"/>
        <v/>
      </c>
      <c r="L103" s="1" t="str">
        <f t="shared" si="37"/>
        <v/>
      </c>
      <c r="M103" s="1" t="str">
        <f t="shared" si="38"/>
        <v/>
      </c>
      <c r="N103" s="1" t="str">
        <f t="shared" si="39"/>
        <v/>
      </c>
      <c r="O103" s="1" t="str">
        <f t="shared" si="40"/>
        <v/>
      </c>
      <c r="P103" s="1" t="str">
        <f t="shared" si="41"/>
        <v/>
      </c>
      <c r="Q103" s="1" t="str">
        <f t="shared" si="42"/>
        <v/>
      </c>
      <c r="R103" s="1" t="str">
        <f t="shared" si="55"/>
        <v/>
      </c>
      <c r="S103" s="1" t="str">
        <f t="shared" si="43"/>
        <v/>
      </c>
      <c r="T103" s="1" t="str">
        <f t="shared" si="44"/>
        <v/>
      </c>
      <c r="U103" s="1" t="str">
        <f t="shared" si="45"/>
        <v/>
      </c>
      <c r="V103" s="1" t="str">
        <f t="shared" si="46"/>
        <v/>
      </c>
      <c r="W103" s="1" t="str">
        <f t="shared" si="47"/>
        <v/>
      </c>
      <c r="X103" s="1" t="str">
        <f t="shared" si="48"/>
        <v/>
      </c>
      <c r="Y103" s="1" t="str">
        <f t="shared" si="49"/>
        <v/>
      </c>
      <c r="Z103" s="6">
        <v>9.9000000000000008E-3</v>
      </c>
      <c r="AB103" s="5" t="str">
        <f t="shared" si="50"/>
        <v/>
      </c>
      <c r="AC103" s="1" t="str">
        <f t="shared" si="51"/>
        <v/>
      </c>
      <c r="AE103" s="5" t="str">
        <f t="shared" si="56"/>
        <v/>
      </c>
      <c r="AF103" s="1" t="str">
        <f t="shared" si="57"/>
        <v/>
      </c>
      <c r="AJ103" s="5" t="str">
        <f t="shared" si="52"/>
        <v/>
      </c>
      <c r="AL103" s="8" t="str">
        <f t="shared" si="58"/>
        <v/>
      </c>
      <c r="AM103" s="9" t="str">
        <f t="shared" si="59"/>
        <v/>
      </c>
      <c r="AN103"/>
      <c r="AO103" s="113" t="str">
        <f t="shared" si="53"/>
        <v/>
      </c>
      <c r="AP103" s="119" t="str">
        <f t="shared" si="54"/>
        <v/>
      </c>
      <c r="AQ103" s="119" t="str">
        <f t="shared" si="60"/>
        <v/>
      </c>
      <c r="AR103" s="119" t="str">
        <f t="shared" si="61"/>
        <v/>
      </c>
      <c r="AS103" s="8"/>
      <c r="AT103" s="8"/>
      <c r="AU103" s="8"/>
      <c r="AV103" s="8"/>
      <c r="AW103" s="8"/>
      <c r="AX103"/>
      <c r="AY103" t="str">
        <f t="shared" si="62"/>
        <v>No Data</v>
      </c>
      <c r="AZ103" s="9">
        <f t="shared" si="63"/>
        <v>0</v>
      </c>
      <c r="BA103" s="119" t="str">
        <v>No Data</v>
      </c>
      <c r="BB103" s="119">
        <v>0</v>
      </c>
      <c r="BC103" s="119">
        <v>99</v>
      </c>
      <c r="BD103" s="119" t="str">
        <f t="shared" si="64"/>
        <v/>
      </c>
      <c r="BE103" s="129"/>
      <c r="BF103" s="119" t="str">
        <f>IF('Spectrum 5'!BD103&gt;0,'Spectrum 5'!BD103, "")</f>
        <v/>
      </c>
      <c r="BG103" s="119" t="e">
        <f t="shared" si="65"/>
        <v>#NUM!</v>
      </c>
      <c r="BH103" s="119" t="e">
        <f t="shared" si="66"/>
        <v>#NUM!</v>
      </c>
      <c r="BI103" s="119" t="e">
        <f t="shared" si="67"/>
        <v>#NUM!</v>
      </c>
      <c r="BJ103" s="119" t="str">
        <f t="shared" si="68"/>
        <v/>
      </c>
      <c r="BK103" s="119" t="str">
        <f>IF(ISERROR(1/BH103),"",IF(ISERROR(1/BI103),"",IF(Calculations!$J$3&gt;ABS(((BH103-BI103)/BH103)*1000000),1,0)))</f>
        <v/>
      </c>
    </row>
    <row r="104" spans="1:63" x14ac:dyDescent="0.25">
      <c r="I104"/>
      <c r="J104" s="5" t="str">
        <f t="shared" si="35"/>
        <v/>
      </c>
      <c r="K104" s="1" t="str">
        <f t="shared" si="36"/>
        <v/>
      </c>
      <c r="L104" s="1" t="str">
        <f t="shared" si="37"/>
        <v/>
      </c>
      <c r="M104" s="1" t="str">
        <f t="shared" si="38"/>
        <v/>
      </c>
      <c r="N104" s="1" t="str">
        <f t="shared" si="39"/>
        <v/>
      </c>
      <c r="O104" s="1" t="str">
        <f t="shared" si="40"/>
        <v/>
      </c>
      <c r="P104" s="1" t="str">
        <f t="shared" si="41"/>
        <v/>
      </c>
      <c r="Q104" s="1" t="str">
        <f t="shared" si="42"/>
        <v/>
      </c>
      <c r="R104" s="1" t="str">
        <f t="shared" si="55"/>
        <v/>
      </c>
      <c r="S104" s="1" t="str">
        <f t="shared" si="43"/>
        <v/>
      </c>
      <c r="T104" s="1" t="str">
        <f t="shared" si="44"/>
        <v/>
      </c>
      <c r="U104" s="1" t="str">
        <f t="shared" si="45"/>
        <v/>
      </c>
      <c r="V104" s="1" t="str">
        <f t="shared" si="46"/>
        <v/>
      </c>
      <c r="W104" s="1" t="str">
        <f t="shared" si="47"/>
        <v/>
      </c>
      <c r="X104" s="1" t="str">
        <f t="shared" si="48"/>
        <v/>
      </c>
      <c r="Y104" s="1" t="str">
        <f t="shared" si="49"/>
        <v/>
      </c>
      <c r="Z104" s="6">
        <v>0.01</v>
      </c>
      <c r="AB104" s="5" t="str">
        <f t="shared" si="50"/>
        <v/>
      </c>
      <c r="AC104" s="1" t="str">
        <f t="shared" si="51"/>
        <v/>
      </c>
      <c r="AE104" s="5" t="str">
        <f t="shared" si="56"/>
        <v/>
      </c>
      <c r="AF104" s="1" t="str">
        <f t="shared" si="57"/>
        <v/>
      </c>
      <c r="AJ104" s="5" t="str">
        <f t="shared" si="52"/>
        <v/>
      </c>
      <c r="AL104" s="8" t="str">
        <f t="shared" si="58"/>
        <v/>
      </c>
      <c r="AM104" s="9" t="str">
        <f t="shared" si="59"/>
        <v/>
      </c>
      <c r="AN104"/>
      <c r="AO104" s="113" t="str">
        <f t="shared" si="53"/>
        <v/>
      </c>
      <c r="AP104" s="119" t="str">
        <f t="shared" si="54"/>
        <v/>
      </c>
      <c r="AQ104" s="119" t="str">
        <f t="shared" si="60"/>
        <v/>
      </c>
      <c r="AR104" s="119" t="str">
        <f t="shared" si="61"/>
        <v/>
      </c>
      <c r="AS104" s="8"/>
      <c r="AT104" s="8"/>
      <c r="AU104" s="8"/>
      <c r="AV104" s="8"/>
      <c r="AW104" s="8"/>
      <c r="AX104"/>
      <c r="AY104" t="str">
        <f t="shared" si="62"/>
        <v>No Data</v>
      </c>
      <c r="AZ104" s="9">
        <f t="shared" si="63"/>
        <v>0</v>
      </c>
      <c r="BA104" s="119" t="str">
        <v>No Data</v>
      </c>
      <c r="BB104" s="119">
        <v>0</v>
      </c>
      <c r="BC104" s="119">
        <v>100</v>
      </c>
      <c r="BD104" s="119" t="str">
        <f t="shared" si="64"/>
        <v/>
      </c>
      <c r="BE104" s="129"/>
      <c r="BF104" s="119" t="str">
        <f>IF('Spectrum 5'!BD104&gt;0,'Spectrum 5'!BD104, "")</f>
        <v/>
      </c>
      <c r="BG104" s="119" t="e">
        <f t="shared" si="65"/>
        <v>#NUM!</v>
      </c>
      <c r="BH104" s="119" t="e">
        <f t="shared" si="66"/>
        <v>#NUM!</v>
      </c>
      <c r="BI104" s="119" t="e">
        <f t="shared" si="67"/>
        <v>#NUM!</v>
      </c>
      <c r="BJ104" s="119" t="str">
        <f t="shared" si="68"/>
        <v/>
      </c>
      <c r="BK104" s="119" t="str">
        <f>IF(ISERROR(1/BH104),"",IF(ISERROR(1/BI104),"",IF(Calculations!$J$3&gt;ABS(((BH104-BI104)/BH104)*1000000),1,0)))</f>
        <v/>
      </c>
    </row>
    <row r="105" spans="1:63" x14ac:dyDescent="0.25">
      <c r="I105"/>
      <c r="J105" s="5" t="str">
        <f t="shared" si="35"/>
        <v/>
      </c>
      <c r="K105" s="1" t="str">
        <f t="shared" si="36"/>
        <v/>
      </c>
      <c r="L105" s="1" t="str">
        <f t="shared" si="37"/>
        <v/>
      </c>
      <c r="M105" s="1" t="str">
        <f t="shared" si="38"/>
        <v/>
      </c>
      <c r="N105" s="1" t="str">
        <f t="shared" si="39"/>
        <v/>
      </c>
      <c r="O105" s="1" t="str">
        <f t="shared" si="40"/>
        <v/>
      </c>
      <c r="P105" s="1" t="str">
        <f t="shared" si="41"/>
        <v/>
      </c>
      <c r="Q105" s="1" t="str">
        <f t="shared" si="42"/>
        <v/>
      </c>
      <c r="R105" s="1" t="str">
        <f t="shared" si="55"/>
        <v/>
      </c>
      <c r="S105" s="1" t="str">
        <f t="shared" si="43"/>
        <v/>
      </c>
      <c r="T105" s="1" t="str">
        <f t="shared" si="44"/>
        <v/>
      </c>
      <c r="U105" s="1" t="str">
        <f t="shared" si="45"/>
        <v/>
      </c>
      <c r="V105" s="1" t="str">
        <f t="shared" si="46"/>
        <v/>
      </c>
      <c r="W105" s="1" t="str">
        <f t="shared" si="47"/>
        <v/>
      </c>
      <c r="X105" s="1" t="str">
        <f t="shared" si="48"/>
        <v/>
      </c>
      <c r="Y105" s="1" t="str">
        <f t="shared" si="49"/>
        <v/>
      </c>
      <c r="Z105" s="6">
        <v>1.01E-2</v>
      </c>
      <c r="AB105" s="5" t="str">
        <f t="shared" si="50"/>
        <v/>
      </c>
      <c r="AC105" s="1" t="str">
        <f t="shared" si="51"/>
        <v/>
      </c>
      <c r="AE105" s="5" t="str">
        <f t="shared" si="56"/>
        <v/>
      </c>
      <c r="AF105" s="1" t="str">
        <f t="shared" si="57"/>
        <v/>
      </c>
      <c r="AJ105" s="5" t="str">
        <f t="shared" si="52"/>
        <v/>
      </c>
      <c r="AL105" s="8" t="str">
        <f t="shared" si="58"/>
        <v/>
      </c>
      <c r="AM105" s="9" t="str">
        <f t="shared" si="59"/>
        <v/>
      </c>
      <c r="AN105"/>
      <c r="AO105" s="113" t="str">
        <f t="shared" si="53"/>
        <v/>
      </c>
      <c r="AP105" s="119" t="str">
        <f t="shared" si="54"/>
        <v/>
      </c>
      <c r="AQ105" s="119" t="str">
        <f t="shared" si="60"/>
        <v/>
      </c>
      <c r="AR105" s="119" t="str">
        <f t="shared" si="61"/>
        <v/>
      </c>
      <c r="AS105" s="8"/>
      <c r="AT105" s="8"/>
      <c r="AU105" s="8"/>
      <c r="AV105" s="8"/>
      <c r="AW105" s="8"/>
      <c r="AX105"/>
      <c r="AY105"/>
      <c r="AZ105" s="9"/>
      <c r="BA105" s="119"/>
      <c r="BB105" s="119"/>
      <c r="BC105" s="119"/>
      <c r="BD105" s="119"/>
      <c r="BE105" s="129"/>
      <c r="BF105" s="119" t="str">
        <f>IF('Spectrum 5'!BD105&gt;0,'Spectrum 5'!BD105, "")</f>
        <v/>
      </c>
      <c r="BG105" s="119" t="e">
        <f t="shared" si="65"/>
        <v>#NUM!</v>
      </c>
      <c r="BH105" s="119" t="e">
        <f t="shared" si="66"/>
        <v>#NUM!</v>
      </c>
      <c r="BI105" s="119" t="e">
        <f t="shared" si="67"/>
        <v>#NUM!</v>
      </c>
      <c r="BJ105" s="119" t="str">
        <f t="shared" si="68"/>
        <v/>
      </c>
      <c r="BK105" s="119" t="str">
        <f>IF(ISERROR(1/BH105),"",IF(ISERROR(1/BI105),"",IF(Calculations!$J$3&gt;ABS(((BH105-BI105)/BH105)*1000000),1,0)))</f>
        <v/>
      </c>
    </row>
    <row r="106" spans="1:63" x14ac:dyDescent="0.25">
      <c r="I106"/>
      <c r="J106" s="5" t="str">
        <f t="shared" si="35"/>
        <v/>
      </c>
      <c r="K106" s="1" t="str">
        <f t="shared" si="36"/>
        <v/>
      </c>
      <c r="L106" s="1" t="str">
        <f t="shared" si="37"/>
        <v/>
      </c>
      <c r="M106" s="1" t="str">
        <f t="shared" si="38"/>
        <v/>
      </c>
      <c r="N106" s="1" t="str">
        <f t="shared" si="39"/>
        <v/>
      </c>
      <c r="O106" s="1" t="str">
        <f t="shared" si="40"/>
        <v/>
      </c>
      <c r="P106" s="1" t="str">
        <f t="shared" si="41"/>
        <v/>
      </c>
      <c r="Q106" s="1" t="str">
        <f t="shared" si="42"/>
        <v/>
      </c>
      <c r="R106" s="1" t="str">
        <f t="shared" si="55"/>
        <v/>
      </c>
      <c r="S106" s="1" t="str">
        <f t="shared" si="43"/>
        <v/>
      </c>
      <c r="T106" s="1" t="str">
        <f t="shared" si="44"/>
        <v/>
      </c>
      <c r="U106" s="1" t="str">
        <f t="shared" si="45"/>
        <v/>
      </c>
      <c r="V106" s="1" t="str">
        <f t="shared" si="46"/>
        <v/>
      </c>
      <c r="W106" s="1" t="str">
        <f t="shared" si="47"/>
        <v/>
      </c>
      <c r="X106" s="1" t="str">
        <f t="shared" si="48"/>
        <v/>
      </c>
      <c r="Y106" s="1" t="str">
        <f t="shared" si="49"/>
        <v/>
      </c>
      <c r="Z106" s="6">
        <v>1.0200000000000001E-2</v>
      </c>
      <c r="AB106" s="5" t="str">
        <f t="shared" si="50"/>
        <v/>
      </c>
      <c r="AC106" s="1" t="str">
        <f t="shared" si="51"/>
        <v/>
      </c>
      <c r="AE106" s="5" t="str">
        <f t="shared" si="56"/>
        <v/>
      </c>
      <c r="AF106" s="1" t="str">
        <f t="shared" si="57"/>
        <v/>
      </c>
      <c r="AJ106" s="5" t="str">
        <f t="shared" si="52"/>
        <v/>
      </c>
      <c r="AL106" s="8" t="str">
        <f t="shared" si="58"/>
        <v/>
      </c>
      <c r="AM106" s="9" t="str">
        <f t="shared" si="59"/>
        <v/>
      </c>
      <c r="AN106"/>
      <c r="AO106" s="113" t="str">
        <f t="shared" si="53"/>
        <v/>
      </c>
      <c r="AP106" s="119" t="str">
        <f t="shared" si="54"/>
        <v/>
      </c>
      <c r="AQ106" s="119" t="str">
        <f t="shared" si="60"/>
        <v/>
      </c>
      <c r="AR106" s="119" t="str">
        <f t="shared" si="61"/>
        <v/>
      </c>
      <c r="AS106" s="8"/>
      <c r="AT106" s="8"/>
      <c r="AU106" s="8"/>
      <c r="AV106" s="8"/>
      <c r="AW106" s="8"/>
      <c r="AX106"/>
      <c r="AY106"/>
      <c r="AZ106" s="9"/>
      <c r="BA106" s="119"/>
      <c r="BB106" s="119"/>
      <c r="BC106" s="119"/>
      <c r="BD106" s="119"/>
      <c r="BE106" s="129"/>
      <c r="BF106" s="119" t="str">
        <f>IF('Spectrum 5'!BD106&gt;0,'Spectrum 5'!BD106, "")</f>
        <v/>
      </c>
      <c r="BG106" s="119" t="e">
        <f t="shared" si="65"/>
        <v>#NUM!</v>
      </c>
      <c r="BH106" s="119" t="e">
        <f t="shared" si="66"/>
        <v>#NUM!</v>
      </c>
      <c r="BI106" s="119" t="e">
        <f t="shared" si="67"/>
        <v>#NUM!</v>
      </c>
      <c r="BJ106" s="119" t="str">
        <f t="shared" si="68"/>
        <v/>
      </c>
      <c r="BK106" s="119" t="str">
        <f>IF(ISERROR(1/BH106),"",IF(ISERROR(1/BI106),"",IF(Calculations!$J$3&gt;ABS(((BH106-BI106)/BH106)*1000000),1,0)))</f>
        <v/>
      </c>
    </row>
    <row r="107" spans="1:63" x14ac:dyDescent="0.25">
      <c r="I107"/>
      <c r="J107" s="5" t="str">
        <f t="shared" si="35"/>
        <v/>
      </c>
      <c r="K107" s="1" t="str">
        <f t="shared" si="36"/>
        <v/>
      </c>
      <c r="L107" s="1" t="str">
        <f t="shared" si="37"/>
        <v/>
      </c>
      <c r="M107" s="1" t="str">
        <f t="shared" si="38"/>
        <v/>
      </c>
      <c r="N107" s="1" t="str">
        <f t="shared" si="39"/>
        <v/>
      </c>
      <c r="O107" s="1" t="str">
        <f t="shared" si="40"/>
        <v/>
      </c>
      <c r="P107" s="1" t="str">
        <f t="shared" si="41"/>
        <v/>
      </c>
      <c r="Q107" s="1" t="str">
        <f t="shared" si="42"/>
        <v/>
      </c>
      <c r="R107" s="1" t="str">
        <f t="shared" si="55"/>
        <v/>
      </c>
      <c r="S107" s="1" t="str">
        <f t="shared" si="43"/>
        <v/>
      </c>
      <c r="T107" s="1" t="str">
        <f t="shared" si="44"/>
        <v/>
      </c>
      <c r="U107" s="1" t="str">
        <f t="shared" si="45"/>
        <v/>
      </c>
      <c r="V107" s="1" t="str">
        <f t="shared" si="46"/>
        <v/>
      </c>
      <c r="W107" s="1" t="str">
        <f t="shared" si="47"/>
        <v/>
      </c>
      <c r="X107" s="1" t="str">
        <f t="shared" si="48"/>
        <v/>
      </c>
      <c r="Y107" s="1" t="str">
        <f t="shared" si="49"/>
        <v/>
      </c>
      <c r="Z107" s="6">
        <v>1.03E-2</v>
      </c>
      <c r="AB107" s="5" t="str">
        <f t="shared" si="50"/>
        <v/>
      </c>
      <c r="AC107" s="1" t="str">
        <f t="shared" si="51"/>
        <v/>
      </c>
      <c r="AE107" s="5" t="str">
        <f t="shared" si="56"/>
        <v/>
      </c>
      <c r="AF107" s="1" t="str">
        <f t="shared" si="57"/>
        <v/>
      </c>
      <c r="AJ107" s="5" t="str">
        <f t="shared" si="52"/>
        <v/>
      </c>
      <c r="AL107" s="8" t="str">
        <f t="shared" si="58"/>
        <v/>
      </c>
      <c r="AM107" s="9" t="str">
        <f t="shared" si="59"/>
        <v/>
      </c>
      <c r="AN107"/>
      <c r="AO107" s="113" t="str">
        <f t="shared" si="53"/>
        <v/>
      </c>
      <c r="AP107" s="119" t="str">
        <f t="shared" si="54"/>
        <v/>
      </c>
      <c r="AQ107" s="119" t="str">
        <f t="shared" si="60"/>
        <v/>
      </c>
      <c r="AR107" s="119" t="str">
        <f t="shared" si="61"/>
        <v/>
      </c>
      <c r="AS107" s="8"/>
      <c r="AT107" s="8"/>
      <c r="AU107" s="8"/>
      <c r="AV107" s="8"/>
      <c r="AW107" s="8"/>
      <c r="AX107"/>
      <c r="AY107"/>
      <c r="AZ107" s="9"/>
      <c r="BA107" s="119"/>
      <c r="BB107" s="119"/>
      <c r="BC107" s="119"/>
      <c r="BD107" s="119"/>
      <c r="BE107" s="129"/>
      <c r="BF107" s="119" t="str">
        <f>IF('Spectrum 5'!BD107&gt;0,'Spectrum 5'!BD107, "")</f>
        <v/>
      </c>
      <c r="BG107" s="119" t="e">
        <f t="shared" si="65"/>
        <v>#NUM!</v>
      </c>
      <c r="BH107" s="119" t="e">
        <f t="shared" si="66"/>
        <v>#NUM!</v>
      </c>
      <c r="BI107" s="119" t="e">
        <f t="shared" si="67"/>
        <v>#NUM!</v>
      </c>
      <c r="BJ107" s="119" t="str">
        <f t="shared" si="68"/>
        <v/>
      </c>
      <c r="BK107" s="119" t="str">
        <f>IF(ISERROR(1/BH107),"",IF(ISERROR(1/BI107),"",IF(Calculations!$J$3&gt;ABS(((BH107-BI107)/BH107)*1000000),1,0)))</f>
        <v/>
      </c>
    </row>
    <row r="108" spans="1:63" x14ac:dyDescent="0.25">
      <c r="I108"/>
      <c r="J108" s="5" t="str">
        <f t="shared" si="35"/>
        <v/>
      </c>
      <c r="K108" s="1" t="str">
        <f t="shared" si="36"/>
        <v/>
      </c>
      <c r="L108" s="1" t="str">
        <f t="shared" si="37"/>
        <v/>
      </c>
      <c r="M108" s="1" t="str">
        <f t="shared" si="38"/>
        <v/>
      </c>
      <c r="N108" s="1" t="str">
        <f t="shared" si="39"/>
        <v/>
      </c>
      <c r="O108" s="1" t="str">
        <f t="shared" si="40"/>
        <v/>
      </c>
      <c r="P108" s="1" t="str">
        <f t="shared" si="41"/>
        <v/>
      </c>
      <c r="Q108" s="1" t="str">
        <f t="shared" si="42"/>
        <v/>
      </c>
      <c r="R108" s="1" t="str">
        <f t="shared" si="55"/>
        <v/>
      </c>
      <c r="S108" s="1" t="str">
        <f t="shared" si="43"/>
        <v/>
      </c>
      <c r="T108" s="1" t="str">
        <f t="shared" si="44"/>
        <v/>
      </c>
      <c r="U108" s="1" t="str">
        <f t="shared" si="45"/>
        <v/>
      </c>
      <c r="V108" s="1" t="str">
        <f t="shared" si="46"/>
        <v/>
      </c>
      <c r="W108" s="1" t="str">
        <f t="shared" si="47"/>
        <v/>
      </c>
      <c r="X108" s="1" t="str">
        <f t="shared" si="48"/>
        <v/>
      </c>
      <c r="Y108" s="1" t="str">
        <f t="shared" si="49"/>
        <v/>
      </c>
      <c r="Z108" s="6">
        <v>1.04E-2</v>
      </c>
      <c r="AB108" s="5" t="str">
        <f t="shared" si="50"/>
        <v/>
      </c>
      <c r="AC108" s="1" t="str">
        <f t="shared" si="51"/>
        <v/>
      </c>
      <c r="AE108" s="5" t="str">
        <f t="shared" si="56"/>
        <v/>
      </c>
      <c r="AF108" s="1" t="str">
        <f t="shared" si="57"/>
        <v/>
      </c>
      <c r="AJ108" s="5" t="str">
        <f t="shared" si="52"/>
        <v/>
      </c>
      <c r="AL108" s="8" t="str">
        <f t="shared" si="58"/>
        <v/>
      </c>
      <c r="AM108" s="9" t="str">
        <f t="shared" si="59"/>
        <v/>
      </c>
      <c r="AN108"/>
      <c r="AO108" s="113" t="str">
        <f t="shared" si="53"/>
        <v/>
      </c>
      <c r="AP108" s="119" t="str">
        <f t="shared" si="54"/>
        <v/>
      </c>
      <c r="AQ108" s="119" t="str">
        <f t="shared" si="60"/>
        <v/>
      </c>
      <c r="AR108" s="119" t="str">
        <f t="shared" si="61"/>
        <v/>
      </c>
      <c r="AS108" s="8"/>
      <c r="AT108" s="8"/>
      <c r="AU108" s="8"/>
      <c r="AV108" s="8"/>
      <c r="AW108" s="8"/>
      <c r="AX108"/>
      <c r="AY108"/>
      <c r="AZ108" s="9"/>
      <c r="BA108" s="119"/>
      <c r="BB108" s="119"/>
      <c r="BC108" s="119"/>
      <c r="BD108" s="119"/>
      <c r="BE108" s="129"/>
      <c r="BF108" s="119" t="str">
        <f>IF('Spectrum 5'!BD108&gt;0,'Spectrum 5'!BD108, "")</f>
        <v/>
      </c>
      <c r="BG108" s="119" t="e">
        <f t="shared" si="65"/>
        <v>#NUM!</v>
      </c>
      <c r="BH108" s="119" t="e">
        <f t="shared" si="66"/>
        <v>#NUM!</v>
      </c>
      <c r="BI108" s="119" t="e">
        <f t="shared" si="67"/>
        <v>#NUM!</v>
      </c>
      <c r="BJ108" s="119" t="str">
        <f t="shared" si="68"/>
        <v/>
      </c>
      <c r="BK108" s="119" t="str">
        <f>IF(ISERROR(1/BH108),"",IF(ISERROR(1/BI108),"",IF(Calculations!$J$3&gt;ABS(((BH108-BI108)/BH108)*1000000),1,0)))</f>
        <v/>
      </c>
    </row>
    <row r="109" spans="1:63" x14ac:dyDescent="0.25">
      <c r="I109"/>
      <c r="J109" s="5" t="str">
        <f t="shared" si="35"/>
        <v/>
      </c>
      <c r="K109" s="1" t="str">
        <f t="shared" si="36"/>
        <v/>
      </c>
      <c r="L109" s="1" t="str">
        <f t="shared" si="37"/>
        <v/>
      </c>
      <c r="M109" s="1" t="str">
        <f t="shared" si="38"/>
        <v/>
      </c>
      <c r="N109" s="1" t="str">
        <f t="shared" si="39"/>
        <v/>
      </c>
      <c r="O109" s="1" t="str">
        <f t="shared" si="40"/>
        <v/>
      </c>
      <c r="P109" s="1" t="str">
        <f t="shared" si="41"/>
        <v/>
      </c>
      <c r="Q109" s="1" t="str">
        <f t="shared" si="42"/>
        <v/>
      </c>
      <c r="R109" s="1" t="str">
        <f t="shared" si="55"/>
        <v/>
      </c>
      <c r="S109" s="1" t="str">
        <f t="shared" si="43"/>
        <v/>
      </c>
      <c r="T109" s="1" t="str">
        <f t="shared" si="44"/>
        <v/>
      </c>
      <c r="U109" s="1" t="str">
        <f t="shared" si="45"/>
        <v/>
      </c>
      <c r="V109" s="1" t="str">
        <f t="shared" si="46"/>
        <v/>
      </c>
      <c r="W109" s="1" t="str">
        <f t="shared" si="47"/>
        <v/>
      </c>
      <c r="X109" s="1" t="str">
        <f t="shared" si="48"/>
        <v/>
      </c>
      <c r="Y109" s="1" t="str">
        <f t="shared" si="49"/>
        <v/>
      </c>
      <c r="Z109" s="6">
        <v>1.0500000000000001E-2</v>
      </c>
      <c r="AB109" s="5" t="str">
        <f t="shared" si="50"/>
        <v/>
      </c>
      <c r="AC109" s="1" t="str">
        <f t="shared" si="51"/>
        <v/>
      </c>
      <c r="AE109" s="5" t="str">
        <f t="shared" si="56"/>
        <v/>
      </c>
      <c r="AF109" s="1" t="str">
        <f t="shared" si="57"/>
        <v/>
      </c>
      <c r="AJ109" s="5" t="str">
        <f t="shared" si="52"/>
        <v/>
      </c>
      <c r="AL109" s="8" t="str">
        <f t="shared" si="58"/>
        <v/>
      </c>
      <c r="AM109" s="9" t="str">
        <f t="shared" si="59"/>
        <v/>
      </c>
      <c r="AN109"/>
      <c r="AO109" s="113" t="str">
        <f t="shared" si="53"/>
        <v/>
      </c>
      <c r="AP109" s="119" t="str">
        <f t="shared" si="54"/>
        <v/>
      </c>
      <c r="AQ109" s="119" t="str">
        <f t="shared" si="60"/>
        <v/>
      </c>
      <c r="AR109" s="119" t="str">
        <f t="shared" si="61"/>
        <v/>
      </c>
      <c r="AS109" s="8"/>
      <c r="AT109" s="8"/>
      <c r="AU109" s="8"/>
      <c r="AV109" s="8"/>
      <c r="AW109" s="8"/>
      <c r="AX109"/>
      <c r="AY109"/>
      <c r="AZ109" s="9"/>
      <c r="BA109" s="119"/>
      <c r="BB109" s="119"/>
      <c r="BC109" s="119"/>
      <c r="BD109" s="119"/>
      <c r="BE109" s="129"/>
      <c r="BF109" s="119" t="str">
        <f>IF('Spectrum 5'!BD109&gt;0,'Spectrum 5'!BD109, "")</f>
        <v/>
      </c>
      <c r="BG109" s="119" t="e">
        <f t="shared" si="65"/>
        <v>#NUM!</v>
      </c>
      <c r="BH109" s="119" t="e">
        <f t="shared" si="66"/>
        <v>#NUM!</v>
      </c>
      <c r="BI109" s="119" t="e">
        <f t="shared" si="67"/>
        <v>#NUM!</v>
      </c>
      <c r="BJ109" s="119" t="str">
        <f t="shared" si="68"/>
        <v/>
      </c>
      <c r="BK109" s="119" t="str">
        <f>IF(ISERROR(1/BH109),"",IF(ISERROR(1/BI109),"",IF(Calculations!$J$3&gt;ABS(((BH109-BI109)/BH109)*1000000),1,0)))</f>
        <v/>
      </c>
    </row>
    <row r="110" spans="1:63" x14ac:dyDescent="0.25">
      <c r="I110"/>
      <c r="J110" s="5" t="str">
        <f t="shared" si="35"/>
        <v/>
      </c>
      <c r="K110" s="1" t="str">
        <f t="shared" si="36"/>
        <v/>
      </c>
      <c r="L110" s="1" t="str">
        <f t="shared" si="37"/>
        <v/>
      </c>
      <c r="M110" s="1" t="str">
        <f t="shared" si="38"/>
        <v/>
      </c>
      <c r="N110" s="1" t="str">
        <f t="shared" si="39"/>
        <v/>
      </c>
      <c r="O110" s="1" t="str">
        <f t="shared" si="40"/>
        <v/>
      </c>
      <c r="P110" s="1" t="str">
        <f t="shared" si="41"/>
        <v/>
      </c>
      <c r="Q110" s="1" t="str">
        <f t="shared" si="42"/>
        <v/>
      </c>
      <c r="R110" s="1" t="str">
        <f t="shared" si="55"/>
        <v/>
      </c>
      <c r="S110" s="1" t="str">
        <f t="shared" si="43"/>
        <v/>
      </c>
      <c r="T110" s="1" t="str">
        <f t="shared" si="44"/>
        <v/>
      </c>
      <c r="U110" s="1" t="str">
        <f t="shared" si="45"/>
        <v/>
      </c>
      <c r="V110" s="1" t="str">
        <f t="shared" si="46"/>
        <v/>
      </c>
      <c r="W110" s="1" t="str">
        <f t="shared" si="47"/>
        <v/>
      </c>
      <c r="X110" s="1" t="str">
        <f t="shared" si="48"/>
        <v/>
      </c>
      <c r="Y110" s="1" t="str">
        <f t="shared" si="49"/>
        <v/>
      </c>
      <c r="Z110" s="6">
        <v>1.06E-2</v>
      </c>
      <c r="AB110" s="5" t="str">
        <f t="shared" si="50"/>
        <v/>
      </c>
      <c r="AC110" s="1" t="str">
        <f t="shared" si="51"/>
        <v/>
      </c>
      <c r="AE110" s="5" t="str">
        <f t="shared" si="56"/>
        <v/>
      </c>
      <c r="AF110" s="1" t="str">
        <f t="shared" si="57"/>
        <v/>
      </c>
      <c r="AJ110" s="5" t="str">
        <f t="shared" si="52"/>
        <v/>
      </c>
      <c r="AL110" s="8" t="str">
        <f t="shared" si="58"/>
        <v/>
      </c>
      <c r="AM110" s="9" t="str">
        <f t="shared" si="59"/>
        <v/>
      </c>
      <c r="AN110"/>
      <c r="AO110" s="113" t="str">
        <f t="shared" si="53"/>
        <v/>
      </c>
      <c r="AP110" s="119" t="str">
        <f t="shared" si="54"/>
        <v/>
      </c>
      <c r="AQ110" s="119" t="str">
        <f t="shared" si="60"/>
        <v/>
      </c>
      <c r="AR110" s="119" t="str">
        <f t="shared" si="61"/>
        <v/>
      </c>
      <c r="AS110" s="8"/>
      <c r="AT110" s="8"/>
      <c r="AU110" s="8"/>
      <c r="AV110" s="8"/>
      <c r="AW110" s="8"/>
      <c r="AX110"/>
      <c r="AY110"/>
      <c r="AZ110" s="9"/>
      <c r="BA110" s="119"/>
      <c r="BB110" s="119"/>
      <c r="BC110" s="119"/>
      <c r="BD110" s="119"/>
      <c r="BE110" s="129"/>
      <c r="BF110" s="119" t="str">
        <f>IF('Spectrum 5'!BD110&gt;0,'Spectrum 5'!BD110, "")</f>
        <v/>
      </c>
      <c r="BG110" s="119" t="e">
        <f t="shared" si="65"/>
        <v>#NUM!</v>
      </c>
      <c r="BH110" s="119" t="e">
        <f t="shared" si="66"/>
        <v>#NUM!</v>
      </c>
      <c r="BI110" s="119" t="e">
        <f t="shared" si="67"/>
        <v>#NUM!</v>
      </c>
      <c r="BJ110" s="119" t="str">
        <f t="shared" si="68"/>
        <v/>
      </c>
      <c r="BK110" s="119" t="str">
        <f>IF(ISERROR(1/BH110),"",IF(ISERROR(1/BI110),"",IF(Calculations!$J$3&gt;ABS(((BH110-BI110)/BH110)*1000000),1,0)))</f>
        <v/>
      </c>
    </row>
    <row r="111" spans="1:63" x14ac:dyDescent="0.25">
      <c r="I111"/>
      <c r="J111" s="5" t="str">
        <f t="shared" si="35"/>
        <v/>
      </c>
      <c r="K111" s="1" t="str">
        <f t="shared" si="36"/>
        <v/>
      </c>
      <c r="L111" s="1" t="str">
        <f t="shared" si="37"/>
        <v/>
      </c>
      <c r="M111" s="1" t="str">
        <f t="shared" si="38"/>
        <v/>
      </c>
      <c r="N111" s="1" t="str">
        <f t="shared" si="39"/>
        <v/>
      </c>
      <c r="O111" s="1" t="str">
        <f t="shared" si="40"/>
        <v/>
      </c>
      <c r="P111" s="1" t="str">
        <f t="shared" si="41"/>
        <v/>
      </c>
      <c r="Q111" s="1" t="str">
        <f t="shared" si="42"/>
        <v/>
      </c>
      <c r="R111" s="1" t="str">
        <f t="shared" si="55"/>
        <v/>
      </c>
      <c r="S111" s="1" t="str">
        <f t="shared" si="43"/>
        <v/>
      </c>
      <c r="T111" s="1" t="str">
        <f t="shared" si="44"/>
        <v/>
      </c>
      <c r="U111" s="1" t="str">
        <f t="shared" si="45"/>
        <v/>
      </c>
      <c r="V111" s="1" t="str">
        <f t="shared" si="46"/>
        <v/>
      </c>
      <c r="W111" s="1" t="str">
        <f t="shared" si="47"/>
        <v/>
      </c>
      <c r="X111" s="1" t="str">
        <f t="shared" si="48"/>
        <v/>
      </c>
      <c r="Y111" s="1" t="str">
        <f t="shared" si="49"/>
        <v/>
      </c>
      <c r="Z111" s="6">
        <v>1.0699999999999999E-2</v>
      </c>
      <c r="AB111" s="5" t="str">
        <f t="shared" si="50"/>
        <v/>
      </c>
      <c r="AC111" s="1" t="str">
        <f t="shared" si="51"/>
        <v/>
      </c>
      <c r="AE111" s="5" t="str">
        <f t="shared" si="56"/>
        <v/>
      </c>
      <c r="AF111" s="1" t="str">
        <f t="shared" si="57"/>
        <v/>
      </c>
      <c r="AJ111" s="5" t="str">
        <f t="shared" si="52"/>
        <v/>
      </c>
      <c r="AL111" s="8" t="str">
        <f t="shared" si="58"/>
        <v/>
      </c>
      <c r="AM111" s="9" t="str">
        <f t="shared" si="59"/>
        <v/>
      </c>
      <c r="AN111"/>
      <c r="AO111" s="113" t="str">
        <f t="shared" si="53"/>
        <v/>
      </c>
      <c r="AP111" s="119" t="str">
        <f t="shared" si="54"/>
        <v/>
      </c>
      <c r="AQ111" s="119" t="str">
        <f t="shared" si="60"/>
        <v/>
      </c>
      <c r="AR111" s="119" t="str">
        <f t="shared" si="61"/>
        <v/>
      </c>
      <c r="AS111" s="8"/>
      <c r="AT111" s="8"/>
      <c r="AU111" s="8"/>
      <c r="AV111" s="8"/>
      <c r="AW111" s="8"/>
      <c r="AX111"/>
      <c r="AY111"/>
      <c r="AZ111" s="9"/>
      <c r="BA111" s="119"/>
      <c r="BB111" s="119"/>
      <c r="BC111" s="119"/>
      <c r="BD111" s="119"/>
      <c r="BE111" s="129"/>
      <c r="BF111" s="119" t="str">
        <f>IF('Spectrum 5'!BD111&gt;0,'Spectrum 5'!BD111, "")</f>
        <v/>
      </c>
      <c r="BG111" s="119" t="e">
        <f t="shared" si="65"/>
        <v>#NUM!</v>
      </c>
      <c r="BH111" s="119" t="e">
        <f t="shared" si="66"/>
        <v>#NUM!</v>
      </c>
      <c r="BI111" s="119" t="e">
        <f t="shared" si="67"/>
        <v>#NUM!</v>
      </c>
      <c r="BJ111" s="119" t="str">
        <f t="shared" si="68"/>
        <v/>
      </c>
      <c r="BK111" s="119" t="str">
        <f>IF(ISERROR(1/BH111),"",IF(ISERROR(1/BI111),"",IF(Calculations!$J$3&gt;ABS(((BH111-BI111)/BH111)*1000000),1,0)))</f>
        <v/>
      </c>
    </row>
    <row r="112" spans="1:63" hidden="1" x14ac:dyDescent="0.25">
      <c r="A112"/>
      <c r="B112"/>
      <c r="C112"/>
      <c r="D112"/>
      <c r="E112"/>
      <c r="F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59" priority="1" operator="containsText" text="Low">
      <formula>NOT(ISERROR(SEARCH("Low",H2)))</formula>
    </cfRule>
    <cfRule type="containsText" dxfId="58" priority="2" operator="containsText" text="High">
      <formula>NOT(ISERROR(SEARCH("High",H2)))</formula>
    </cfRule>
    <cfRule type="containsText" dxfId="57" priority="3" operator="containsText" text="Medium">
      <formula>NOT(ISERROR(SEARCH("Medium",H2)))</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2B54-4587-481C-BAAF-7F2878D65B32}">
  <sheetPr codeName="Sheet12"/>
  <dimension ref="A1:XFC112"/>
  <sheetViews>
    <sheetView zoomScale="85" zoomScaleNormal="85"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18.570312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15.85546875" style="1" hidden="1"/>
    <col min="28" max="28" width="16.85546875" style="5" hidden="1"/>
    <col min="29" max="29" width="16.7109375" style="1" hidden="1"/>
    <col min="30" max="30" width="17.140625" style="1" hidden="1"/>
    <col min="31" max="31" width="16.5703125" style="5" hidden="1"/>
    <col min="32" max="32" width="18" style="1" hidden="1"/>
    <col min="33" max="33" width="19.42578125" style="8" hidden="1"/>
    <col min="34" max="34" width="17.7109375" style="8" hidden="1"/>
    <col min="35" max="35" width="16.5703125" style="8" hidden="1"/>
    <col min="36" max="36" width="16.5703125" style="5" hidden="1"/>
    <col min="37" max="37" width="16.5703125" style="8" hidden="1"/>
    <col min="38" max="38" width="16.42578125" style="8" hidden="1"/>
    <col min="39" max="39" width="18.5703125" style="9" hidden="1"/>
    <col min="40" max="40" width="18.28515625" style="72" hidden="1"/>
    <col min="41" max="41" width="17" style="72" hidden="1"/>
    <col min="42" max="42" width="11.5703125" style="72" hidden="1"/>
    <col min="43" max="43" width="6.28515625" style="72" hidden="1"/>
    <col min="44" max="44" width="17.42578125" style="72" hidden="1"/>
    <col min="45" max="45" width="18.5703125" style="72" hidden="1"/>
    <col min="46" max="46" width="15.85546875" style="72" hidden="1"/>
    <col min="47" max="47" width="18.5703125" style="72" hidden="1"/>
    <col min="48" max="48" width="15.85546875" style="72" hidden="1"/>
    <col min="49" max="49" width="18.5703125" style="72" hidden="1"/>
    <col min="50" max="50" width="16.8554687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22.28515625" style="72" hidden="1"/>
    <col min="62" max="62" width="19.28515625" style="72" hidden="1"/>
    <col min="63" max="63" width="38.5703125" style="72" hidden="1"/>
    <col min="64" max="16383" width="18.5703125" style="72" hidden="1"/>
    <col min="16384" max="16384" width="4"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54"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39"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7</v>
      </c>
      <c r="BF4" s="127">
        <f>IF((BE4-1)&gt;0, (BE4-1), "Compared in Spectrum no. 2")</f>
        <v>6</v>
      </c>
      <c r="BG4" s="127">
        <f>COUNT(BG5:BG112)</f>
        <v>0</v>
      </c>
      <c r="BH4" s="127"/>
      <c r="BI4" s="127"/>
      <c r="BJ4" s="127">
        <f>SUM(BJ5:BJ111)</f>
        <v>0</v>
      </c>
      <c r="BK4" s="127">
        <f>SUM(BK5:BK111)</f>
        <v>0</v>
      </c>
    </row>
    <row r="5" spans="8:63" ht="48.75"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6'!BD5&gt;0,'Spectrum 6'!BD5,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6'!BD6&gt;0,'Spectrum 6'!BD6,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6'!BD7&gt;0,'Spectrum 6'!BD7,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6'!BD8&gt;0,'Spectrum 6'!BD8,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6'!BD9&gt;0,'Spectrum 6'!BD9,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6'!BD10&gt;0,'Spectrum 6'!BD10,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6'!BD11&gt;0,'Spectrum 6'!BD11,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6'!BD12&gt;0,'Spectrum 6'!BD12,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6'!BD13&gt;0,'Spectrum 6'!BD13,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6'!BD14&gt;0,'Spectrum 6'!BD14,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6'!BD15&gt;0,'Spectrum 6'!BD15,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6'!BD16&gt;0,'Spectrum 6'!BD16,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6'!BD17&gt;0,'Spectrum 6'!BD17,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6'!BD18&gt;0,'Spectrum 6'!BD18,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6'!BD19&gt;0,'Spectrum 6'!BD19,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6'!BD20&gt;0,'Spectrum 6'!BD20,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6'!BD21&gt;0,'Spectrum 6'!BD21,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6'!BD22&gt;0,'Spectrum 6'!BD22,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6'!BD23&gt;0,'Spectrum 6'!BD23,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6'!BD24&gt;0,'Spectrum 6'!BD24,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6'!BD25&gt;0,'Spectrum 6'!BD25,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6'!BD26&gt;0,'Spectrum 6'!BD26,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6'!BD27&gt;0,'Spectrum 6'!BD27,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6'!BD28&gt;0,'Spectrum 6'!BD28,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6'!BD29&gt;0,'Spectrum 6'!BD29,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6'!BD30&gt;0,'Spectrum 6'!BD30,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6'!BD31&gt;0,'Spectrum 6'!BD31,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6'!BD32&gt;0,'Spectrum 6'!BD32,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6'!BD33&gt;0,'Spectrum 6'!BD33,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6'!BD34&gt;0,'Spectrum 6'!BD34,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6'!BD35&gt;0,'Spectrum 6'!BD35,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6'!BD36&gt;0,'Spectrum 6'!BD36,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6'!BD37&gt;0,'Spectrum 6'!BD37,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6'!BD38&gt;0,'Spectrum 6'!BD38,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6'!BD39&gt;0,'Spectrum 6'!BD39,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6'!BD40&gt;0,'Spectrum 6'!BD40,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6'!BD41&gt;0,'Spectrum 6'!BD41,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6'!BD42&gt;0,'Spectrum 6'!BD42,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6'!BD43&gt;0,'Spectrum 6'!BD43,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6'!BD44&gt;0,'Spectrum 6'!BD44,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6'!BD45&gt;0,'Spectrum 6'!BD45,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6'!BD46&gt;0,'Spectrum 6'!BD46,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6'!BD47&gt;0,'Spectrum 6'!BD47,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6'!BD48&gt;0,'Spectrum 6'!BD48,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6'!BD49&gt;0,'Spectrum 6'!BD49,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6'!BD50&gt;0,'Spectrum 6'!BD50,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6'!BD51&gt;0,'Spectrum 6'!BD51,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6'!BD52&gt;0,'Spectrum 6'!BD52,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6'!BD53&gt;0,'Spectrum 6'!BD53,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6'!BD54&gt;0,'Spectrum 6'!BD54,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6'!BD55&gt;0,'Spectrum 6'!BD55,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6'!BD56&gt;0,'Spectrum 6'!BD56,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6'!BD57&gt;0,'Spectrum 6'!BD57,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6'!BD58&gt;0,'Spectrum 6'!BD58,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6'!BD59&gt;0,'Spectrum 6'!BD59,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6'!BD60&gt;0,'Spectrum 6'!BD60,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6'!BD61&gt;0,'Spectrum 6'!BD61,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6'!BD62&gt;0,'Spectrum 6'!BD62,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6'!BD63&gt;0,'Spectrum 6'!BD63,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6'!BD64&gt;0,'Spectrum 6'!BD64,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6'!BD65&gt;0,'Spectrum 6'!BD65,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6'!BD66&gt;0,'Spectrum 6'!BD66,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6'!BD67&gt;0,'Spectrum 6'!BD67,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6'!BD68&gt;0,'Spectrum 6'!BD68,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6'!BD69&gt;0,'Spectrum 6'!BD69,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6'!BD70&gt;0,'Spectrum 6'!BD70,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6'!BD71&gt;0,'Spectrum 6'!BD71,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6'!BD72&gt;0,'Spectrum 6'!BD72,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6'!BD73&gt;0,'Spectrum 6'!BD73,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6'!BD74&gt;0,'Spectrum 6'!BD74,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6'!BD75&gt;0,'Spectrum 6'!BD75,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6'!BD76&gt;0,'Spectrum 6'!BD76,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6'!BD77&gt;0,'Spectrum 6'!BD77,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6'!BD78&gt;0,'Spectrum 6'!BD78,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6'!BD79&gt;0,'Spectrum 6'!BD79,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6'!BD80&gt;0,'Spectrum 6'!BD80,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6'!BD81&gt;0,'Spectrum 6'!BD81,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6'!BD82&gt;0,'Spectrum 6'!BD82,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6'!BD83&gt;0,'Spectrum 6'!BD83,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6'!BD84&gt;0,'Spectrum 6'!BD84,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6'!BD85&gt;0,'Spectrum 6'!BD85,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6'!BD86&gt;0,'Spectrum 6'!BD86,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6'!BD87&gt;0,'Spectrum 6'!BD87,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6'!BD88&gt;0,'Spectrum 6'!BD88,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6'!BD89&gt;0,'Spectrum 6'!BD89,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6'!BD90&gt;0,'Spectrum 6'!BD90,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6'!BD91&gt;0,'Spectrum 6'!BD91,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6'!BD92&gt;0,'Spectrum 6'!BD92,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6'!BD93&gt;0,'Spectrum 6'!BD93,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6'!BD94&gt;0,'Spectrum 6'!BD94,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6'!BD95&gt;0,'Spectrum 6'!BD95,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6'!BD96&gt;0,'Spectrum 6'!BD96,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6'!BD97&gt;0,'Spectrum 6'!BD97,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6'!BD98&gt;0,'Spectrum 6'!BD98,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6'!BD99&gt;0,'Spectrum 6'!BD99,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6'!BD100&gt;0,'Spectrum 6'!BD100,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6'!BD101&gt;0,'Spectrum 6'!BD101,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6'!BD102&gt;0,'Spectrum 6'!BD102,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6'!BD103&gt;0,'Spectrum 6'!BD103,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6'!BD104&gt;0,'Spectrum 6'!BD104,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6'!BD105&gt;0,'Spectrum 6'!BD105,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6'!BD106&gt;0,'Spectrum 6'!BD106,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6'!BD107&gt;0,'Spectrum 6'!BD107,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6'!BD108&gt;0,'Spectrum 6'!BD108,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6'!BD109&gt;0,'Spectrum 6'!BD109,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6'!BD110&gt;0,'Spectrum 6'!BD110,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6'!BD111&gt;0,'Spectrum 6'!BD111,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56" priority="1" operator="containsText" text="Low">
      <formula>NOT(ISERROR(SEARCH("Low",H2)))</formula>
    </cfRule>
    <cfRule type="containsText" dxfId="55" priority="2" operator="containsText" text="High">
      <formula>NOT(ISERROR(SEARCH("High",H2)))</formula>
    </cfRule>
    <cfRule type="containsText" dxfId="54" priority="3" operator="containsText" text="Medium">
      <formula>NOT(ISERROR(SEARCH("Medium",H2)))</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1667A-E042-49FD-B367-204EB7564FD2}">
  <sheetPr codeName="Sheet13"/>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2.14062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7" style="5" hidden="1"/>
    <col min="29" max="29" width="11.7109375" style="1" hidden="1"/>
    <col min="30" max="30" width="17.140625" style="1" hidden="1"/>
    <col min="31" max="31" width="9.7109375" style="5" hidden="1"/>
    <col min="32" max="32" width="8.425781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6.7109375" style="72" hidden="1"/>
    <col min="47" max="47" width="12.7109375" style="72" hidden="1"/>
    <col min="48" max="48" width="6.7109375" style="72" hidden="1"/>
    <col min="49" max="49" width="12.7109375" style="72" hidden="1"/>
    <col min="50" max="50" width="6.710937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2.140625" style="72" hidden="1"/>
    <col min="16384" max="16384" width="2.425781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48.7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8</v>
      </c>
      <c r="BF4" s="127">
        <f>IF((BE4-1)&gt;0, (BE4-1), "Compared in Spectrum no. 2")</f>
        <v>7</v>
      </c>
      <c r="BG4" s="127">
        <f>COUNT(BG5:BG112)</f>
        <v>0</v>
      </c>
      <c r="BH4" s="127"/>
      <c r="BI4" s="127"/>
      <c r="BJ4" s="127">
        <f>SUM(BJ5:BJ111)</f>
        <v>0</v>
      </c>
      <c r="BK4" s="127">
        <f>SUM(BK5:BK111)</f>
        <v>0</v>
      </c>
    </row>
    <row r="5" spans="8:63" ht="72.7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7'!BD5&gt;0,'Spectrum 7'!BD5,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7'!BD6&gt;0,'Spectrum 7'!BD6,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7'!BD7&gt;0,'Spectrum 7'!BD7,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7'!BD8&gt;0,'Spectrum 7'!BD8,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7'!BD9&gt;0,'Spectrum 7'!BD9,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7'!BD10&gt;0,'Spectrum 7'!BD10,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7'!BD11&gt;0,'Spectrum 7'!BD11,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7'!BD12&gt;0,'Spectrum 7'!BD12,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7'!BD13&gt;0,'Spectrum 7'!BD13,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7'!BD14&gt;0,'Spectrum 7'!BD14,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7'!BD15&gt;0,'Spectrum 7'!BD15,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7'!BD16&gt;0,'Spectrum 7'!BD16,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7'!BD17&gt;0,'Spectrum 7'!BD17,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7'!BD18&gt;0,'Spectrum 7'!BD18,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7'!BD19&gt;0,'Spectrum 7'!BD19,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7'!BD20&gt;0,'Spectrum 7'!BD20,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7'!BD21&gt;0,'Spectrum 7'!BD21,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7'!BD22&gt;0,'Spectrum 7'!BD22,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7'!BD23&gt;0,'Spectrum 7'!BD23,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7'!BD24&gt;0,'Spectrum 7'!BD24,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7'!BD25&gt;0,'Spectrum 7'!BD25,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7'!BD26&gt;0,'Spectrum 7'!BD26,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7'!BD27&gt;0,'Spectrum 7'!BD27,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7'!BD28&gt;0,'Spectrum 7'!BD28,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7'!BD29&gt;0,'Spectrum 7'!BD29,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7'!BD30&gt;0,'Spectrum 7'!BD30,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7'!BD31&gt;0,'Spectrum 7'!BD31,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7'!BD32&gt;0,'Spectrum 7'!BD32,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7'!BD33&gt;0,'Spectrum 7'!BD33,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7'!BD34&gt;0,'Spectrum 7'!BD34,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7'!BD35&gt;0,'Spectrum 7'!BD35,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7'!BD36&gt;0,'Spectrum 7'!BD36,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7'!BD37&gt;0,'Spectrum 7'!BD37,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7'!BD38&gt;0,'Spectrum 7'!BD38,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7'!BD39&gt;0,'Spectrum 7'!BD39,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7'!BD40&gt;0,'Spectrum 7'!BD40,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7'!BD41&gt;0,'Spectrum 7'!BD41,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7'!BD42&gt;0,'Spectrum 7'!BD42,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7'!BD43&gt;0,'Spectrum 7'!BD43,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7'!BD44&gt;0,'Spectrum 7'!BD44,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7'!BD45&gt;0,'Spectrum 7'!BD45,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7'!BD46&gt;0,'Spectrum 7'!BD46,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7'!BD47&gt;0,'Spectrum 7'!BD47,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7'!BD48&gt;0,'Spectrum 7'!BD48,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7'!BD49&gt;0,'Spectrum 7'!BD49,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7'!BD50&gt;0,'Spectrum 7'!BD50,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7'!BD51&gt;0,'Spectrum 7'!BD51,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7'!BD52&gt;0,'Spectrum 7'!BD52,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7'!BD53&gt;0,'Spectrum 7'!BD53,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7'!BD54&gt;0,'Spectrum 7'!BD54,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7'!BD55&gt;0,'Spectrum 7'!BD55,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7'!BD56&gt;0,'Spectrum 7'!BD56,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7'!BD57&gt;0,'Spectrum 7'!BD57,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7'!BD58&gt;0,'Spectrum 7'!BD58,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7'!BD59&gt;0,'Spectrum 7'!BD59,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7'!BD60&gt;0,'Spectrum 7'!BD60,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7'!BD61&gt;0,'Spectrum 7'!BD61,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7'!BD62&gt;0,'Spectrum 7'!BD62,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7'!BD63&gt;0,'Spectrum 7'!BD63,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7'!BD64&gt;0,'Spectrum 7'!BD64,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7'!BD65&gt;0,'Spectrum 7'!BD65,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7'!BD66&gt;0,'Spectrum 7'!BD66,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7'!BD67&gt;0,'Spectrum 7'!BD67,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7'!BD68&gt;0,'Spectrum 7'!BD68,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7'!BD69&gt;0,'Spectrum 7'!BD69,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7'!BD70&gt;0,'Spectrum 7'!BD70,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7'!BD71&gt;0,'Spectrum 7'!BD71,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7'!BD72&gt;0,'Spectrum 7'!BD72,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7'!BD73&gt;0,'Spectrum 7'!BD73,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7'!BD74&gt;0,'Spectrum 7'!BD74,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7'!BD75&gt;0,'Spectrum 7'!BD75,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7'!BD76&gt;0,'Spectrum 7'!BD76,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7'!BD77&gt;0,'Spectrum 7'!BD77,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7'!BD78&gt;0,'Spectrum 7'!BD78,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7'!BD79&gt;0,'Spectrum 7'!BD79,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7'!BD80&gt;0,'Spectrum 7'!BD80,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7'!BD81&gt;0,'Spectrum 7'!BD81,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7'!BD82&gt;0,'Spectrum 7'!BD82,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7'!BD83&gt;0,'Spectrum 7'!BD83,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7'!BD84&gt;0,'Spectrum 7'!BD84,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7'!BD85&gt;0,'Spectrum 7'!BD85,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7'!BD86&gt;0,'Spectrum 7'!BD86,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7'!BD87&gt;0,'Spectrum 7'!BD87,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7'!BD88&gt;0,'Spectrum 7'!BD88,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7'!BD89&gt;0,'Spectrum 7'!BD89,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7'!BD90&gt;0,'Spectrum 7'!BD90,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7'!BD91&gt;0,'Spectrum 7'!BD91,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7'!BD92&gt;0,'Spectrum 7'!BD92,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7'!BD93&gt;0,'Spectrum 7'!BD93,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7'!BD94&gt;0,'Spectrum 7'!BD94,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7'!BD95&gt;0,'Spectrum 7'!BD95,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7'!BD96&gt;0,'Spectrum 7'!BD96,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7'!BD97&gt;0,'Spectrum 7'!BD97,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7'!BD98&gt;0,'Spectrum 7'!BD98,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7'!BD99&gt;0,'Spectrum 7'!BD99,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7'!BD100&gt;0,'Spectrum 7'!BD100,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7'!BD101&gt;0,'Spectrum 7'!BD101,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7'!BD102&gt;0,'Spectrum 7'!BD102,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7'!BD103&gt;0,'Spectrum 7'!BD103,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7'!BD104&gt;0,'Spectrum 7'!BD104,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7'!BD105&gt;0,'Spectrum 7'!BD105,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7'!BD106&gt;0,'Spectrum 7'!BD106,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7'!BD107&gt;0,'Spectrum 7'!BD107,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7'!BD108&gt;0,'Spectrum 7'!BD108,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7'!BD109&gt;0,'Spectrum 7'!BD109,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7'!BD110&gt;0,'Spectrum 7'!BD110,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7'!BD111&gt;0,'Spectrum 7'!BD111,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53" priority="1" operator="containsText" text="Low">
      <formula>NOT(ISERROR(SEARCH("Low",H2)))</formula>
    </cfRule>
    <cfRule type="containsText" dxfId="52" priority="2" operator="containsText" text="High">
      <formula>NOT(ISERROR(SEARCH("High",H2)))</formula>
    </cfRule>
    <cfRule type="containsText" dxfId="51" priority="3" operator="containsText" text="Medium">
      <formula>NOT(ISERROR(SEARCH("Medium",H2)))</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18F5F-9483-44C3-8F2D-2369B8A636CF}">
  <sheetPr codeName="Sheet14"/>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3.71093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8.5703125" style="5" hidden="1"/>
    <col min="29" max="29" width="12" style="1" hidden="1"/>
    <col min="30" max="30" width="17.140625" style="1" hidden="1"/>
    <col min="31" max="31" width="13.5703125" style="5" hidden="1"/>
    <col min="32" max="32" width="12.285156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8.5703125" style="72" hidden="1"/>
    <col min="46" max="46" width="8.5703125" style="72" hidden="1"/>
    <col min="47" max="47" width="18.5703125" style="72" hidden="1"/>
    <col min="48" max="48" width="8.5703125" style="72" hidden="1"/>
    <col min="49" max="49" width="18.5703125" style="72" hidden="1"/>
    <col min="50" max="50" width="9.42578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3.7109375" style="72" hidden="1"/>
    <col min="16384" max="16384" width="3.425781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36.7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9</v>
      </c>
      <c r="BF4" s="127">
        <f>IF((BE4-1)&gt;0, (BE4-1), "Compared in Spectrum no 2")</f>
        <v>8</v>
      </c>
      <c r="BG4" s="127">
        <f>COUNT(BG5:BG112)</f>
        <v>0</v>
      </c>
      <c r="BH4" s="127"/>
      <c r="BI4" s="127"/>
      <c r="BJ4" s="127">
        <f>SUM(BJ5:BJ111)</f>
        <v>0</v>
      </c>
      <c r="BK4" s="127">
        <f>SUM(BK5:BK111)</f>
        <v>0</v>
      </c>
    </row>
    <row r="5" spans="8:63" ht="60.7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8'!BD5&gt;0,'Spectrum 8'!BD5,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8'!BD6&gt;0,'Spectrum 8'!BD6,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8'!BD7&gt;0,'Spectrum 8'!BD7,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8'!BD8&gt;0,'Spectrum 8'!BD8,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8'!BD9&gt;0,'Spectrum 8'!BD9,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8'!BD10&gt;0,'Spectrum 8'!BD10,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8'!BD11&gt;0,'Spectrum 8'!BD11,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8'!BD12&gt;0,'Spectrum 8'!BD12,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8'!BD13&gt;0,'Spectrum 8'!BD13,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8'!BD14&gt;0,'Spectrum 8'!BD14,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8'!BD15&gt;0,'Spectrum 8'!BD15,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8'!BD16&gt;0,'Spectrum 8'!BD16,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8'!BD17&gt;0,'Spectrum 8'!BD17,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8'!BD18&gt;0,'Spectrum 8'!BD18,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8'!BD19&gt;0,'Spectrum 8'!BD19,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8'!BD20&gt;0,'Spectrum 8'!BD20,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8'!BD21&gt;0,'Spectrum 8'!BD21,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8'!BD22&gt;0,'Spectrum 8'!BD22,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8'!BD23&gt;0,'Spectrum 8'!BD23,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8'!BD24&gt;0,'Spectrum 8'!BD24,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8'!BD25&gt;0,'Spectrum 8'!BD25,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8'!BD26&gt;0,'Spectrum 8'!BD26,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8'!BD27&gt;0,'Spectrum 8'!BD27,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8'!BD28&gt;0,'Spectrum 8'!BD28,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8'!BD29&gt;0,'Spectrum 8'!BD29,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8'!BD30&gt;0,'Spectrum 8'!BD30,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8'!BD31&gt;0,'Spectrum 8'!BD31,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8'!BD32&gt;0,'Spectrum 8'!BD32,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8'!BD33&gt;0,'Spectrum 8'!BD33,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8'!BD34&gt;0,'Spectrum 8'!BD34,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8'!BD35&gt;0,'Spectrum 8'!BD35,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8'!BD36&gt;0,'Spectrum 8'!BD36,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8'!BD37&gt;0,'Spectrum 8'!BD37,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8'!BD38&gt;0,'Spectrum 8'!BD38,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8'!BD39&gt;0,'Spectrum 8'!BD39,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8'!BD40&gt;0,'Spectrum 8'!BD40,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8'!BD41&gt;0,'Spectrum 8'!BD41,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8'!BD42&gt;0,'Spectrum 8'!BD42,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8'!BD43&gt;0,'Spectrum 8'!BD43,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8'!BD44&gt;0,'Spectrum 8'!BD44,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8'!BD45&gt;0,'Spectrum 8'!BD45,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8'!BD46&gt;0,'Spectrum 8'!BD46,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8'!BD47&gt;0,'Spectrum 8'!BD47,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8'!BD48&gt;0,'Spectrum 8'!BD48,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8'!BD49&gt;0,'Spectrum 8'!BD49,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8'!BD50&gt;0,'Spectrum 8'!BD50,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8'!BD51&gt;0,'Spectrum 8'!BD51,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8'!BD52&gt;0,'Spectrum 8'!BD52,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8'!BD53&gt;0,'Spectrum 8'!BD53,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8'!BD54&gt;0,'Spectrum 8'!BD54,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8'!BD55&gt;0,'Spectrum 8'!BD55,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8'!BD56&gt;0,'Spectrum 8'!BD56,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8'!BD57&gt;0,'Spectrum 8'!BD57,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8'!BD58&gt;0,'Spectrum 8'!BD58,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8'!BD59&gt;0,'Spectrum 8'!BD59,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8'!BD60&gt;0,'Spectrum 8'!BD60,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8'!BD61&gt;0,'Spectrum 8'!BD61,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8'!BD62&gt;0,'Spectrum 8'!BD62,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8'!BD63&gt;0,'Spectrum 8'!BD63,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8'!BD64&gt;0,'Spectrum 8'!BD64,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8'!BD65&gt;0,'Spectrum 8'!BD65,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8'!BD66&gt;0,'Spectrum 8'!BD66,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8'!BD67&gt;0,'Spectrum 8'!BD67,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8'!BD68&gt;0,'Spectrum 8'!BD68,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8'!BD69&gt;0,'Spectrum 8'!BD69,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8'!BD70&gt;0,'Spectrum 8'!BD70,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8'!BD71&gt;0,'Spectrum 8'!BD71,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8'!BD72&gt;0,'Spectrum 8'!BD72,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8'!BD73&gt;0,'Spectrum 8'!BD73,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8'!BD74&gt;0,'Spectrum 8'!BD74,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8'!BD75&gt;0,'Spectrum 8'!BD75,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8'!BD76&gt;0,'Spectrum 8'!BD76,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8'!BD77&gt;0,'Spectrum 8'!BD77,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8'!BD78&gt;0,'Spectrum 8'!BD78,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8'!BD79&gt;0,'Spectrum 8'!BD79,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8'!BD80&gt;0,'Spectrum 8'!BD80,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8'!BD81&gt;0,'Spectrum 8'!BD81,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8'!BD82&gt;0,'Spectrum 8'!BD82,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8'!BD83&gt;0,'Spectrum 8'!BD83,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8'!BD84&gt;0,'Spectrum 8'!BD84,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8'!BD85&gt;0,'Spectrum 8'!BD85,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8'!BD86&gt;0,'Spectrum 8'!BD86,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8'!BD87&gt;0,'Spectrum 8'!BD87,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8'!BD88&gt;0,'Spectrum 8'!BD88,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8'!BD89&gt;0,'Spectrum 8'!BD89,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8'!BD90&gt;0,'Spectrum 8'!BD90,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8'!BD91&gt;0,'Spectrum 8'!BD91,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8'!BD92&gt;0,'Spectrum 8'!BD92,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8'!BD93&gt;0,'Spectrum 8'!BD93,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8'!BD94&gt;0,'Spectrum 8'!BD94,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8'!BD95&gt;0,'Spectrum 8'!BD95,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8'!BD96&gt;0,'Spectrum 8'!BD96,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8'!BD97&gt;0,'Spectrum 8'!BD97,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8'!BD98&gt;0,'Spectrum 8'!BD98,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8'!BD99&gt;0,'Spectrum 8'!BD99,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8'!BD100&gt;0,'Spectrum 8'!BD100,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8'!BD101&gt;0,'Spectrum 8'!BD101,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8'!BD102&gt;0,'Spectrum 8'!BD102,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8'!BD103&gt;0,'Spectrum 8'!BD103,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8'!BD104&gt;0,'Spectrum 8'!BD104,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8'!BD105&gt;0,'Spectrum 8'!BD105,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8'!BD106&gt;0,'Spectrum 8'!BD106,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8'!BD107&gt;0,'Spectrum 8'!BD107,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8'!BD108&gt;0,'Spectrum 8'!BD108,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8'!BD109&gt;0,'Spectrum 8'!BD109,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8'!BD110&gt;0,'Spectrum 8'!BD110,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8'!BD111&gt;0,'Spectrum 8'!BD111,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50" priority="1" operator="containsText" text="Low">
      <formula>NOT(ISERROR(SEARCH("Low",H2)))</formula>
    </cfRule>
    <cfRule type="containsText" dxfId="49" priority="2" operator="containsText" text="High">
      <formula>NOT(ISERROR(SEARCH("High",H2)))</formula>
    </cfRule>
    <cfRule type="containsText" dxfId="48" priority="3" operator="containsText" text="Medium">
      <formula>NOT(ISERROR(SEARCH("Medium",H2)))</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3E5A8-D056-4BC1-91C9-62582F93EA90}">
  <sheetPr codeName="Sheet15"/>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2.71093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15.85546875" style="1" hidden="1"/>
    <col min="28" max="28" width="8.5703125" style="5" hidden="1"/>
    <col min="29" max="29" width="12" style="1" hidden="1"/>
    <col min="30" max="30" width="17.140625" style="1" hidden="1"/>
    <col min="31" max="31" width="25.140625" style="5" hidden="1"/>
    <col min="32" max="32" width="23" style="1" hidden="1"/>
    <col min="33" max="33" width="34" style="8" hidden="1"/>
    <col min="34" max="34" width="13.7109375" style="8" hidden="1"/>
    <col min="35" max="35" width="26.28515625" style="8" hidden="1"/>
    <col min="36" max="36" width="24" style="5" hidden="1"/>
    <col min="37" max="37" width="22.28515625" style="8" hidden="1"/>
    <col min="38" max="38" width="16.42578125" style="8" hidden="1"/>
    <col min="39" max="39" width="16.42578125" style="9" hidden="1"/>
    <col min="40" max="40" width="18.28515625" style="72" hidden="1"/>
    <col min="41" max="41" width="30" style="72" hidden="1"/>
    <col min="42" max="42" width="11.5703125" style="72" hidden="1"/>
    <col min="43" max="43" width="6.28515625" style="72" hidden="1"/>
    <col min="44" max="44" width="15.42578125" style="72" hidden="1"/>
    <col min="45" max="45" width="18.5703125" style="72" hidden="1"/>
    <col min="46" max="46" width="14" style="72" hidden="1"/>
    <col min="47" max="47" width="18.5703125" style="72" hidden="1"/>
    <col min="48" max="48" width="14" style="72" hidden="1"/>
    <col min="49" max="49" width="18.5703125" style="72" hidden="1"/>
    <col min="50" max="50" width="1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2.7109375" style="72" hidden="1"/>
    <col min="16384" max="16384" width="1.8554687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9.75"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36.7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10</v>
      </c>
      <c r="BF4" s="127">
        <f>IF((BE4-1)&gt;0, (BE4-1), "Compared in Spectrum no. 2")</f>
        <v>9</v>
      </c>
      <c r="BG4" s="127">
        <f>COUNT(BG5:BG112)</f>
        <v>0</v>
      </c>
      <c r="BH4" s="127"/>
      <c r="BI4" s="127"/>
      <c r="BJ4" s="127">
        <f>SUM(BJ5:BJ111)</f>
        <v>0</v>
      </c>
      <c r="BK4" s="127">
        <f>SUM(BK5:BK111)</f>
        <v>0</v>
      </c>
    </row>
    <row r="5" spans="8:63" ht="32.2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9'!BD5&gt;0,'Spectrum 9'!BD5,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9'!BD6&gt;0,'Spectrum 9'!BD6,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9'!BD7&gt;0,'Spectrum 9'!BD7,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9'!BD8&gt;0,'Spectrum 9'!BD8,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9'!BD9&gt;0,'Spectrum 9'!BD9,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9'!BD10&gt;0,'Spectrum 9'!BD10,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9'!BD11&gt;0,'Spectrum 9'!BD11,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9'!BD12&gt;0,'Spectrum 9'!BD12,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9'!BD13&gt;0,'Spectrum 9'!BD13,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9'!BD14&gt;0,'Spectrum 9'!BD14,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9'!BD15&gt;0,'Spectrum 9'!BD15,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9'!BD16&gt;0,'Spectrum 9'!BD16,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9'!BD17&gt;0,'Spectrum 9'!BD17,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9'!BD18&gt;0,'Spectrum 9'!BD18,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9'!BD19&gt;0,'Spectrum 9'!BD19,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9'!BD20&gt;0,'Spectrum 9'!BD20,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9'!BD21&gt;0,'Spectrum 9'!BD21,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9'!BD22&gt;0,'Spectrum 9'!BD22,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9'!BD23&gt;0,'Spectrum 9'!BD23,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9'!BD24&gt;0,'Spectrum 9'!BD24,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9'!BD25&gt;0,'Spectrum 9'!BD25,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9'!BD26&gt;0,'Spectrum 9'!BD26,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9'!BD27&gt;0,'Spectrum 9'!BD27,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9'!BD28&gt;0,'Spectrum 9'!BD28,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9'!BD29&gt;0,'Spectrum 9'!BD29,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9'!BD30&gt;0,'Spectrum 9'!BD30,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9'!BD31&gt;0,'Spectrum 9'!BD31,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9'!BD32&gt;0,'Spectrum 9'!BD32,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9'!BD33&gt;0,'Spectrum 9'!BD33,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9'!BD34&gt;0,'Spectrum 9'!BD34,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9'!BD35&gt;0,'Spectrum 9'!BD35,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9'!BD36&gt;0,'Spectrum 9'!BD36,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9'!BD37&gt;0,'Spectrum 9'!BD37,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9'!BD38&gt;0,'Spectrum 9'!BD38,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9'!BD39&gt;0,'Spectrum 9'!BD39,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9'!BD40&gt;0,'Spectrum 9'!BD40,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9'!BD41&gt;0,'Spectrum 9'!BD41,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9'!BD42&gt;0,'Spectrum 9'!BD42,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9'!BD43&gt;0,'Spectrum 9'!BD43,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9'!BD44&gt;0,'Spectrum 9'!BD44,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9'!BD45&gt;0,'Spectrum 9'!BD45,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9'!BD46&gt;0,'Spectrum 9'!BD46,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9'!BD47&gt;0,'Spectrum 9'!BD47,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9'!BD48&gt;0,'Spectrum 9'!BD48,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9'!BD49&gt;0,'Spectrum 9'!BD49,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9'!BD50&gt;0,'Spectrum 9'!BD50,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9'!BD51&gt;0,'Spectrum 9'!BD51,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9'!BD52&gt;0,'Spectrum 9'!BD52,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9'!BD53&gt;0,'Spectrum 9'!BD53,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9'!BD54&gt;0,'Spectrum 9'!BD54,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9'!BD55&gt;0,'Spectrum 9'!BD55,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9'!BD56&gt;0,'Spectrum 9'!BD56,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9'!BD57&gt;0,'Spectrum 9'!BD57,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9'!BD58&gt;0,'Spectrum 9'!BD58,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9'!BD59&gt;0,'Spectrum 9'!BD59,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9'!BD60&gt;0,'Spectrum 9'!BD60,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9'!BD61&gt;0,'Spectrum 9'!BD61,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9'!BD62&gt;0,'Spectrum 9'!BD62,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9'!BD63&gt;0,'Spectrum 9'!BD63,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9'!BD64&gt;0,'Spectrum 9'!BD64,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9'!BD65&gt;0,'Spectrum 9'!BD65,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9'!BD66&gt;0,'Spectrum 9'!BD66,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9'!BD67&gt;0,'Spectrum 9'!BD67,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9'!BD68&gt;0,'Spectrum 9'!BD68,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9'!BD69&gt;0,'Spectrum 9'!BD69,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9'!BD70&gt;0,'Spectrum 9'!BD70,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9'!BD71&gt;0,'Spectrum 9'!BD71,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9'!BD72&gt;0,'Spectrum 9'!BD72,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9'!BD73&gt;0,'Spectrum 9'!BD73,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9'!BD74&gt;0,'Spectrum 9'!BD74,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9'!BD75&gt;0,'Spectrum 9'!BD75,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9'!BD76&gt;0,'Spectrum 9'!BD76,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9'!BD77&gt;0,'Spectrum 9'!BD77,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9'!BD78&gt;0,'Spectrum 9'!BD78,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9'!BD79&gt;0,'Spectrum 9'!BD79,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9'!BD80&gt;0,'Spectrum 9'!BD80,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9'!BD81&gt;0,'Spectrum 9'!BD81,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9'!BD82&gt;0,'Spectrum 9'!BD82,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9'!BD83&gt;0,'Spectrum 9'!BD83,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9'!BD84&gt;0,'Spectrum 9'!BD84,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9'!BD85&gt;0,'Spectrum 9'!BD85,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9'!BD86&gt;0,'Spectrum 9'!BD86,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9'!BD87&gt;0,'Spectrum 9'!BD87,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9'!BD88&gt;0,'Spectrum 9'!BD88,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9'!BD89&gt;0,'Spectrum 9'!BD89,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9'!BD90&gt;0,'Spectrum 9'!BD90,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9'!BD91&gt;0,'Spectrum 9'!BD91,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9'!BD92&gt;0,'Spectrum 9'!BD92,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9'!BD93&gt;0,'Spectrum 9'!BD93,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9'!BD94&gt;0,'Spectrum 9'!BD94,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9'!BD95&gt;0,'Spectrum 9'!BD95,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9'!BD96&gt;0,'Spectrum 9'!BD96,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9'!BD97&gt;0,'Spectrum 9'!BD97,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9'!BD98&gt;0,'Spectrum 9'!BD98,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9'!BD99&gt;0,'Spectrum 9'!BD99,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9'!BD100&gt;0,'Spectrum 9'!BD100,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9'!BD101&gt;0,'Spectrum 9'!BD101,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9'!BD102&gt;0,'Spectrum 9'!BD102,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9'!BD103&gt;0,'Spectrum 9'!BD103,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9'!BD104&gt;0,'Spectrum 9'!BD104,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9'!BD105&gt;0,'Spectrum 9'!BD105,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9'!BD106&gt;0,'Spectrum 9'!BD106,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9'!BD107&gt;0,'Spectrum 9'!BD107,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9'!BD108&gt;0,'Spectrum 9'!BD108,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9'!BD109&gt;0,'Spectrum 9'!BD109,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9'!BD110&gt;0,'Spectrum 9'!BD110,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9'!BD111&gt;0,'Spectrum 9'!BD111,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47" priority="1" operator="containsText" text="Low">
      <formula>NOT(ISERROR(SEARCH("Low",H2)))</formula>
    </cfRule>
    <cfRule type="containsText" dxfId="46" priority="2" operator="containsText" text="High">
      <formula>NOT(ISERROR(SEARCH("High",H2)))</formula>
    </cfRule>
    <cfRule type="containsText" dxfId="45" priority="3" operator="containsText" text="Medium">
      <formula>NOT(ISERROR(SEARCH("Medium",H2)))</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6ECD-CFD8-4D80-ACFC-01B2BB1D0849}">
  <sheetPr codeName="Sheet16"/>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3.570312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5.140625" style="5" hidden="1"/>
    <col min="29" max="29" width="8.5703125" style="1" hidden="1"/>
    <col min="30" max="30" width="17.140625" style="1" hidden="1"/>
    <col min="31" max="31" width="9.140625" style="5" hidden="1"/>
    <col min="32" max="32" width="8.425781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5.85546875" style="72" hidden="1"/>
    <col min="47" max="47" width="12.7109375" style="72" hidden="1"/>
    <col min="48" max="48" width="5.85546875" style="72" hidden="1"/>
    <col min="49" max="49" width="12.7109375" style="72" hidden="1"/>
    <col min="50" max="50" width="5.8554687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3.5703125" style="72" hidden="1"/>
    <col min="16384" max="16384" width="2.710937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71.2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11</v>
      </c>
      <c r="BF4" s="127">
        <f>IF((BE4-1)&gt;0, (BE4-1), "Compared in Spectrum no. 2")</f>
        <v>10</v>
      </c>
      <c r="BG4" s="127">
        <f>COUNT(BG5:BG112)</f>
        <v>0</v>
      </c>
      <c r="BH4" s="127"/>
      <c r="BI4" s="127"/>
      <c r="BJ4" s="127">
        <f>SUM(BJ5:BJ111)</f>
        <v>0</v>
      </c>
      <c r="BK4" s="127">
        <f>SUM(BK5:BK111)</f>
        <v>0</v>
      </c>
    </row>
    <row r="5" spans="8:63" ht="85.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10'!BD5&gt;0,'Spectrum 10'!BD5,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10'!BD6&gt;0,'Spectrum 10'!BD6,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10'!BD7&gt;0,'Spectrum 10'!BD7,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10'!BD8&gt;0,'Spectrum 10'!BD8,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10'!BD9&gt;0,'Spectrum 10'!BD9,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10'!BD10&gt;0,'Spectrum 10'!BD10,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10'!BD11&gt;0,'Spectrum 10'!BD11,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10'!BD12&gt;0,'Spectrum 10'!BD12,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10'!BD13&gt;0,'Spectrum 10'!BD13,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10'!BD14&gt;0,'Spectrum 10'!BD14,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10'!BD15&gt;0,'Spectrum 10'!BD15,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10'!BD16&gt;0,'Spectrum 10'!BD16,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10'!BD17&gt;0,'Spectrum 10'!BD17,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10'!BD18&gt;0,'Spectrum 10'!BD18,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10'!BD19&gt;0,'Spectrum 10'!BD19,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10'!BD20&gt;0,'Spectrum 10'!BD20,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10'!BD21&gt;0,'Spectrum 10'!BD21,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10'!BD22&gt;0,'Spectrum 10'!BD22,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10'!BD23&gt;0,'Spectrum 10'!BD23,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10'!BD24&gt;0,'Spectrum 10'!BD24,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10'!BD25&gt;0,'Spectrum 10'!BD25,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10'!BD26&gt;0,'Spectrum 10'!BD26,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10'!BD27&gt;0,'Spectrum 10'!BD27,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10'!BD28&gt;0,'Spectrum 10'!BD28,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10'!BD29&gt;0,'Spectrum 10'!BD29,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10'!BD30&gt;0,'Spectrum 10'!BD30,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10'!BD31&gt;0,'Spectrum 10'!BD31,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10'!BD32&gt;0,'Spectrum 10'!BD32,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10'!BD33&gt;0,'Spectrum 10'!BD33,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10'!BD34&gt;0,'Spectrum 10'!BD34,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10'!BD35&gt;0,'Spectrum 10'!BD35,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10'!BD36&gt;0,'Spectrum 10'!BD36,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10'!BD37&gt;0,'Spectrum 10'!BD37,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10'!BD38&gt;0,'Spectrum 10'!BD38,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10'!BD39&gt;0,'Spectrum 10'!BD39,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10'!BD40&gt;0,'Spectrum 10'!BD40,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10'!BD41&gt;0,'Spectrum 10'!BD41,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10'!BD42&gt;0,'Spectrum 10'!BD42,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10'!BD43&gt;0,'Spectrum 10'!BD43,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10'!BD44&gt;0,'Spectrum 10'!BD44,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10'!BD45&gt;0,'Spectrum 10'!BD45,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10'!BD46&gt;0,'Spectrum 10'!BD46,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10'!BD47&gt;0,'Spectrum 10'!BD47,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10'!BD48&gt;0,'Spectrum 10'!BD48,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10'!BD49&gt;0,'Spectrum 10'!BD49,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10'!BD50&gt;0,'Spectrum 10'!BD50,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10'!BD51&gt;0,'Spectrum 10'!BD51,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10'!BD52&gt;0,'Spectrum 10'!BD52,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10'!BD53&gt;0,'Spectrum 10'!BD53,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10'!BD54&gt;0,'Spectrum 10'!BD54,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10'!BD55&gt;0,'Spectrum 10'!BD55,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10'!BD56&gt;0,'Spectrum 10'!BD56,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10'!BD57&gt;0,'Spectrum 10'!BD57,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10'!BD58&gt;0,'Spectrum 10'!BD58,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10'!BD59&gt;0,'Spectrum 10'!BD59,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10'!BD60&gt;0,'Spectrum 10'!BD60,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10'!BD61&gt;0,'Spectrum 10'!BD61,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10'!BD62&gt;0,'Spectrum 10'!BD62,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10'!BD63&gt;0,'Spectrum 10'!BD63,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10'!BD64&gt;0,'Spectrum 10'!BD64,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10'!BD65&gt;0,'Spectrum 10'!BD65,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10'!BD66&gt;0,'Spectrum 10'!BD66,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10'!BD67&gt;0,'Spectrum 10'!BD67,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10'!BD68&gt;0,'Spectrum 10'!BD68,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10'!BD69&gt;0,'Spectrum 10'!BD69,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10'!BD70&gt;0,'Spectrum 10'!BD70,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10'!BD71&gt;0,'Spectrum 10'!BD71,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10'!BD72&gt;0,'Spectrum 10'!BD72,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10'!BD73&gt;0,'Spectrum 10'!BD73,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10'!BD74&gt;0,'Spectrum 10'!BD74,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10'!BD75&gt;0,'Spectrum 10'!BD75,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10'!BD76&gt;0,'Spectrum 10'!BD76,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10'!BD77&gt;0,'Spectrum 10'!BD77,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10'!BD78&gt;0,'Spectrum 10'!BD78,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10'!BD79&gt;0,'Spectrum 10'!BD79,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10'!BD80&gt;0,'Spectrum 10'!BD80,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10'!BD81&gt;0,'Spectrum 10'!BD81,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10'!BD82&gt;0,'Spectrum 10'!BD82,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10'!BD83&gt;0,'Spectrum 10'!BD83,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10'!BD84&gt;0,'Spectrum 10'!BD84,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10'!BD85&gt;0,'Spectrum 10'!BD85,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10'!BD86&gt;0,'Spectrum 10'!BD86,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10'!BD87&gt;0,'Spectrum 10'!BD87,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10'!BD88&gt;0,'Spectrum 10'!BD88,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10'!BD89&gt;0,'Spectrum 10'!BD89,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10'!BD90&gt;0,'Spectrum 10'!BD90,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10'!BD91&gt;0,'Spectrum 10'!BD91,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10'!BD92&gt;0,'Spectrum 10'!BD92,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10'!BD93&gt;0,'Spectrum 10'!BD93,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10'!BD94&gt;0,'Spectrum 10'!BD94,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10'!BD95&gt;0,'Spectrum 10'!BD95,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10'!BD96&gt;0,'Spectrum 10'!BD96,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10'!BD97&gt;0,'Spectrum 10'!BD97,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10'!BD98&gt;0,'Spectrum 10'!BD98,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10'!BD99&gt;0,'Spectrum 10'!BD99,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10'!BD100&gt;0,'Spectrum 10'!BD100,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10'!BD101&gt;0,'Spectrum 10'!BD101,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10'!BD102&gt;0,'Spectrum 10'!BD102,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10'!BD103&gt;0,'Spectrum 10'!BD103,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10'!BD104&gt;0,'Spectrum 10'!BD104,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10'!BD105&gt;0,'Spectrum 10'!BD105,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10'!BD106&gt;0,'Spectrum 10'!BD106,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10'!BD107&gt;0,'Spectrum 10'!BD107,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10'!BD108&gt;0,'Spectrum 10'!BD108,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10'!BD109&gt;0,'Spectrum 10'!BD109,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10'!BD110&gt;0,'Spectrum 10'!BD110,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10'!BD111&gt;0,'Spectrum 10'!BD111,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44" priority="1" operator="containsText" text="Low">
      <formula>NOT(ISERROR(SEARCH("Low",H2)))</formula>
    </cfRule>
    <cfRule type="containsText" dxfId="43" priority="2" operator="containsText" text="High">
      <formula>NOT(ISERROR(SEARCH("High",H2)))</formula>
    </cfRule>
    <cfRule type="containsText" dxfId="42" priority="3" operator="containsText" text="Medium">
      <formula>NOT(ISERROR(SEARCH("Medium",H2)))</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1A9F2-5E13-4839-9817-71AF84C387EA}">
  <sheetPr codeName="Sheet17"/>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2"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7" style="5" hidden="1"/>
    <col min="29" max="29" width="11.7109375" style="1" hidden="1"/>
    <col min="30" max="30" width="17.140625" style="1" hidden="1"/>
    <col min="31" max="31" width="16" style="5" hidden="1"/>
    <col min="32" max="32" width="13.425781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9.5703125" style="72" hidden="1"/>
    <col min="47" max="47" width="12.7109375" style="72" hidden="1"/>
    <col min="48" max="48" width="9.5703125" style="72" hidden="1"/>
    <col min="49" max="49" width="12.7109375" style="72" hidden="1"/>
    <col min="50" max="50" width="10.5703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2" style="72" hidden="1"/>
    <col min="16384" max="16384" width="1.8554687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54"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12</v>
      </c>
      <c r="BF4" s="127">
        <f>IF((BE4-1)&gt;0, (BE4-1), "Compared in Spectrum no 2")</f>
        <v>11</v>
      </c>
      <c r="BG4" s="127">
        <f>COUNT(BG5:BG112)</f>
        <v>0</v>
      </c>
      <c r="BH4" s="127"/>
      <c r="BI4" s="127"/>
      <c r="BJ4" s="127">
        <f>SUM(BJ5:BJ111)</f>
        <v>0</v>
      </c>
      <c r="BK4" s="127">
        <f>SUM(BK5:BK111)</f>
        <v>0</v>
      </c>
    </row>
    <row r="5" spans="8:63" ht="50.2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11'!BD5&gt;0,'Spectrum 11'!BD5,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11'!BD6&gt;0,'Spectrum 11'!BD6,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11'!BD7&gt;0,'Spectrum 11'!BD7,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11'!BD8&gt;0,'Spectrum 11'!BD8,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11'!BD9&gt;0,'Spectrum 11'!BD9,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11'!BD10&gt;0,'Spectrum 11'!BD10,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11'!BD11&gt;0,'Spectrum 11'!BD11,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11'!BD12&gt;0,'Spectrum 11'!BD12,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11'!BD13&gt;0,'Spectrum 11'!BD13,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11'!BD14&gt;0,'Spectrum 11'!BD14,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11'!BD15&gt;0,'Spectrum 11'!BD15,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11'!BD16&gt;0,'Spectrum 11'!BD16,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11'!BD17&gt;0,'Spectrum 11'!BD17,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11'!BD18&gt;0,'Spectrum 11'!BD18,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11'!BD19&gt;0,'Spectrum 11'!BD19,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11'!BD20&gt;0,'Spectrum 11'!BD20,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11'!BD21&gt;0,'Spectrum 11'!BD21,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11'!BD22&gt;0,'Spectrum 11'!BD22,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11'!BD23&gt;0,'Spectrum 11'!BD23,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11'!BD24&gt;0,'Spectrum 11'!BD24,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11'!BD25&gt;0,'Spectrum 11'!BD25,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11'!BD26&gt;0,'Spectrum 11'!BD26,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11'!BD27&gt;0,'Spectrum 11'!BD27,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11'!BD28&gt;0,'Spectrum 11'!BD28,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11'!BD29&gt;0,'Spectrum 11'!BD29,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11'!BD30&gt;0,'Spectrum 11'!BD30,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11'!BD31&gt;0,'Spectrum 11'!BD31,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11'!BD32&gt;0,'Spectrum 11'!BD32,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11'!BD33&gt;0,'Spectrum 11'!BD33,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11'!BD34&gt;0,'Spectrum 11'!BD34,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11'!BD35&gt;0,'Spectrum 11'!BD35,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11'!BD36&gt;0,'Spectrum 11'!BD36,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11'!BD37&gt;0,'Spectrum 11'!BD37,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11'!BD38&gt;0,'Spectrum 11'!BD38,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11'!BD39&gt;0,'Spectrum 11'!BD39,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11'!BD40&gt;0,'Spectrum 11'!BD40,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11'!BD41&gt;0,'Spectrum 11'!BD41,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11'!BD42&gt;0,'Spectrum 11'!BD42,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11'!BD43&gt;0,'Spectrum 11'!BD43,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11'!BD44&gt;0,'Spectrum 11'!BD44,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11'!BD45&gt;0,'Spectrum 11'!BD45,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11'!BD46&gt;0,'Spectrum 11'!BD46,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11'!BD47&gt;0,'Spectrum 11'!BD47,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11'!BD48&gt;0,'Spectrum 11'!BD48,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11'!BD49&gt;0,'Spectrum 11'!BD49,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11'!BD50&gt;0,'Spectrum 11'!BD50,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11'!BD51&gt;0,'Spectrum 11'!BD51,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11'!BD52&gt;0,'Spectrum 11'!BD52,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11'!BD53&gt;0,'Spectrum 11'!BD53,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11'!BD54&gt;0,'Spectrum 11'!BD54,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11'!BD55&gt;0,'Spectrum 11'!BD55,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11'!BD56&gt;0,'Spectrum 11'!BD56,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11'!BD57&gt;0,'Spectrum 11'!BD57,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11'!BD58&gt;0,'Spectrum 11'!BD58,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11'!BD59&gt;0,'Spectrum 11'!BD59,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11'!BD60&gt;0,'Spectrum 11'!BD60,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11'!BD61&gt;0,'Spectrum 11'!BD61,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11'!BD62&gt;0,'Spectrum 11'!BD62,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11'!BD63&gt;0,'Spectrum 11'!BD63,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11'!BD64&gt;0,'Spectrum 11'!BD64,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11'!BD65&gt;0,'Spectrum 11'!BD65,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11'!BD66&gt;0,'Spectrum 11'!BD66,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11'!BD67&gt;0,'Spectrum 11'!BD67,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11'!BD68&gt;0,'Spectrum 11'!BD68,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11'!BD69&gt;0,'Spectrum 11'!BD69,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11'!BD70&gt;0,'Spectrum 11'!BD70,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11'!BD71&gt;0,'Spectrum 11'!BD71,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11'!BD72&gt;0,'Spectrum 11'!BD72,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11'!BD73&gt;0,'Spectrum 11'!BD73,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11'!BD74&gt;0,'Spectrum 11'!BD74,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11'!BD75&gt;0,'Spectrum 11'!BD75,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11'!BD76&gt;0,'Spectrum 11'!BD76,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11'!BD77&gt;0,'Spectrum 11'!BD77,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11'!BD78&gt;0,'Spectrum 11'!BD78,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11'!BD79&gt;0,'Spectrum 11'!BD79,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11'!BD80&gt;0,'Spectrum 11'!BD80,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11'!BD81&gt;0,'Spectrum 11'!BD81,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11'!BD82&gt;0,'Spectrum 11'!BD82,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11'!BD83&gt;0,'Spectrum 11'!BD83,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11'!BD84&gt;0,'Spectrum 11'!BD84,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11'!BD85&gt;0,'Spectrum 11'!BD85,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11'!BD86&gt;0,'Spectrum 11'!BD86,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11'!BD87&gt;0,'Spectrum 11'!BD87,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11'!BD88&gt;0,'Spectrum 11'!BD88,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11'!BD89&gt;0,'Spectrum 11'!BD89,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11'!BD90&gt;0,'Spectrum 11'!BD90,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11'!BD91&gt;0,'Spectrum 11'!BD91,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11'!BD92&gt;0,'Spectrum 11'!BD92,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11'!BD93&gt;0,'Spectrum 11'!BD93,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11'!BD94&gt;0,'Spectrum 11'!BD94,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11'!BD95&gt;0,'Spectrum 11'!BD95,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11'!BD96&gt;0,'Spectrum 11'!BD96,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11'!BD97&gt;0,'Spectrum 11'!BD97,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11'!BD98&gt;0,'Spectrum 11'!BD98,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11'!BD99&gt;0,'Spectrum 11'!BD99,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11'!BD100&gt;0,'Spectrum 11'!BD100,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11'!BD101&gt;0,'Spectrum 11'!BD101,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11'!BD102&gt;0,'Spectrum 11'!BD102,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11'!BD103&gt;0,'Spectrum 11'!BD103,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11'!BD104&gt;0,'Spectrum 11'!BD104,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11'!BD105&gt;0,'Spectrum 11'!BD105,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11'!BD106&gt;0,'Spectrum 11'!BD106,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11'!BD107&gt;0,'Spectrum 11'!BD107,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11'!BD108&gt;0,'Spectrum 11'!BD108,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11'!BD109&gt;0,'Spectrum 11'!BD109,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11'!BD110&gt;0,'Spectrum 11'!BD110,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11'!BD111&gt;0,'Spectrum 11'!BD111,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41" priority="1" operator="containsText" text="Low">
      <formula>NOT(ISERROR(SEARCH("Low",H2)))</formula>
    </cfRule>
    <cfRule type="containsText" dxfId="40" priority="2" operator="containsText" text="High">
      <formula>NOT(ISERROR(SEARCH("High",H2)))</formula>
    </cfRule>
    <cfRule type="containsText" dxfId="39" priority="3" operator="containsText" text="Medium">
      <formula>NOT(ISERROR(SEARCH("Medium",H2)))</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71A7E-D2BF-4492-B522-96CF21D65A2D}">
  <sheetPr codeName="Sheet18"/>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2.2851562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5" style="5" hidden="1"/>
    <col min="29" max="29" width="7.85546875" style="1" hidden="1"/>
    <col min="30" max="30" width="17.140625" style="1" hidden="1"/>
    <col min="31" max="31" width="16" style="5" hidden="1"/>
    <col min="32" max="32" width="13.425781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9.5703125" style="72" hidden="1"/>
    <col min="47" max="47" width="12.7109375" style="72" hidden="1"/>
    <col min="48" max="48" width="9.5703125" style="72" hidden="1"/>
    <col min="49" max="49" width="12.7109375" style="72" hidden="1"/>
    <col min="50" max="50" width="10.5703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2.28515625" style="72" hidden="1"/>
    <col min="16384" max="16384" width="1.1406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72"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13</v>
      </c>
      <c r="BF4" s="127">
        <f>IF((BE4-1)&gt;0, (BE4-1), "Compared in Spectrum no. 2")</f>
        <v>12</v>
      </c>
      <c r="BG4" s="127">
        <f>COUNT(BG5:BG112)</f>
        <v>0</v>
      </c>
      <c r="BH4" s="127"/>
      <c r="BI4" s="127"/>
      <c r="BJ4" s="127">
        <f>SUM(BJ5:BJ111)</f>
        <v>0</v>
      </c>
      <c r="BK4" s="127">
        <f>SUM(BK5:BK111)</f>
        <v>0</v>
      </c>
    </row>
    <row r="5" spans="8:63" ht="48"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12'!BD5&gt;0,'Spectrum 12'!BD5,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12'!BD6&gt;0,'Spectrum 12'!BD6,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12'!BD7&gt;0,'Spectrum 12'!BD7,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12'!BD8&gt;0,'Spectrum 12'!BD8,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12'!BD9&gt;0,'Spectrum 12'!BD9,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12'!BD10&gt;0,'Spectrum 12'!BD10,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12'!BD11&gt;0,'Spectrum 12'!BD11,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12'!BD12&gt;0,'Spectrum 12'!BD12,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12'!BD13&gt;0,'Spectrum 12'!BD13,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12'!BD14&gt;0,'Spectrum 12'!BD14,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12'!BD15&gt;0,'Spectrum 12'!BD15,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12'!BD16&gt;0,'Spectrum 12'!BD16,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12'!BD17&gt;0,'Spectrum 12'!BD17,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12'!BD18&gt;0,'Spectrum 12'!BD18,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12'!BD19&gt;0,'Spectrum 12'!BD19,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12'!BD20&gt;0,'Spectrum 12'!BD20,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12'!BD21&gt;0,'Spectrum 12'!BD21,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12'!BD22&gt;0,'Spectrum 12'!BD22,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12'!BD23&gt;0,'Spectrum 12'!BD23,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12'!BD24&gt;0,'Spectrum 12'!BD24,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12'!BD25&gt;0,'Spectrum 12'!BD25,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12'!BD26&gt;0,'Spectrum 12'!BD26,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12'!BD27&gt;0,'Spectrum 12'!BD27,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12'!BD28&gt;0,'Spectrum 12'!BD28,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12'!BD29&gt;0,'Spectrum 12'!BD29,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12'!BD30&gt;0,'Spectrum 12'!BD30,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12'!BD31&gt;0,'Spectrum 12'!BD31,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12'!BD32&gt;0,'Spectrum 12'!BD32,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12'!BD33&gt;0,'Spectrum 12'!BD33,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12'!BD34&gt;0,'Spectrum 12'!BD34,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12'!BD35&gt;0,'Spectrum 12'!BD35,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12'!BD36&gt;0,'Spectrum 12'!BD36,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12'!BD37&gt;0,'Spectrum 12'!BD37,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12'!BD38&gt;0,'Spectrum 12'!BD38,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12'!BD39&gt;0,'Spectrum 12'!BD39,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12'!BD40&gt;0,'Spectrum 12'!BD40,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12'!BD41&gt;0,'Spectrum 12'!BD41,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12'!BD42&gt;0,'Spectrum 12'!BD42,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12'!BD43&gt;0,'Spectrum 12'!BD43,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12'!BD44&gt;0,'Spectrum 12'!BD44,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12'!BD45&gt;0,'Spectrum 12'!BD45,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12'!BD46&gt;0,'Spectrum 12'!BD46,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12'!BD47&gt;0,'Spectrum 12'!BD47,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12'!BD48&gt;0,'Spectrum 12'!BD48,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12'!BD49&gt;0,'Spectrum 12'!BD49,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12'!BD50&gt;0,'Spectrum 12'!BD50,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12'!BD51&gt;0,'Spectrum 12'!BD51,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12'!BD52&gt;0,'Spectrum 12'!BD52,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12'!BD53&gt;0,'Spectrum 12'!BD53,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12'!BD54&gt;0,'Spectrum 12'!BD54,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12'!BD55&gt;0,'Spectrum 12'!BD55,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12'!BD56&gt;0,'Spectrum 12'!BD56,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12'!BD57&gt;0,'Spectrum 12'!BD57,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12'!BD58&gt;0,'Spectrum 12'!BD58,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12'!BD59&gt;0,'Spectrum 12'!BD59,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12'!BD60&gt;0,'Spectrum 12'!BD60,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12'!BD61&gt;0,'Spectrum 12'!BD61,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12'!BD62&gt;0,'Spectrum 12'!BD62,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12'!BD63&gt;0,'Spectrum 12'!BD63,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12'!BD64&gt;0,'Spectrum 12'!BD64,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12'!BD65&gt;0,'Spectrum 12'!BD65,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12'!BD66&gt;0,'Spectrum 12'!BD66,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12'!BD67&gt;0,'Spectrum 12'!BD67,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12'!BD68&gt;0,'Spectrum 12'!BD68,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12'!BD69&gt;0,'Spectrum 12'!BD69,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12'!BD70&gt;0,'Spectrum 12'!BD70,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12'!BD71&gt;0,'Spectrum 12'!BD71,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12'!BD72&gt;0,'Spectrum 12'!BD72,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12'!BD73&gt;0,'Spectrum 12'!BD73,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12'!BD74&gt;0,'Spectrum 12'!BD74,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12'!BD75&gt;0,'Spectrum 12'!BD75,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12'!BD76&gt;0,'Spectrum 12'!BD76,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12'!BD77&gt;0,'Spectrum 12'!BD77,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12'!BD78&gt;0,'Spectrum 12'!BD78,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12'!BD79&gt;0,'Spectrum 12'!BD79,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12'!BD80&gt;0,'Spectrum 12'!BD80,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12'!BD81&gt;0,'Spectrum 12'!BD81,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12'!BD82&gt;0,'Spectrum 12'!BD82,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12'!BD83&gt;0,'Spectrum 12'!BD83,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12'!BD84&gt;0,'Spectrum 12'!BD84,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12'!BD85&gt;0,'Spectrum 12'!BD85,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12'!BD86&gt;0,'Spectrum 12'!BD86,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12'!BD87&gt;0,'Spectrum 12'!BD87,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12'!BD88&gt;0,'Spectrum 12'!BD88,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12'!BD89&gt;0,'Spectrum 12'!BD89,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12'!BD90&gt;0,'Spectrum 12'!BD90,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12'!BD91&gt;0,'Spectrum 12'!BD91,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12'!BD92&gt;0,'Spectrum 12'!BD92,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12'!BD93&gt;0,'Spectrum 12'!BD93,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12'!BD94&gt;0,'Spectrum 12'!BD94,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12'!BD95&gt;0,'Spectrum 12'!BD95,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12'!BD96&gt;0,'Spectrum 12'!BD96,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12'!BD97&gt;0,'Spectrum 12'!BD97,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12'!BD98&gt;0,'Spectrum 12'!BD98,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12'!BD99&gt;0,'Spectrum 12'!BD99,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12'!BD100&gt;0,'Spectrum 12'!BD100,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12'!BD101&gt;0,'Spectrum 12'!BD101,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12'!BD102&gt;0,'Spectrum 12'!BD102,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12'!BD103&gt;0,'Spectrum 12'!BD103,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12'!BD104&gt;0,'Spectrum 12'!BD104,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12'!BD105&gt;0,'Spectrum 12'!BD105,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12'!BD106&gt;0,'Spectrum 12'!BD106,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12'!BD107&gt;0,'Spectrum 12'!BD107,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12'!BD108&gt;0,'Spectrum 12'!BD108,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12'!BD109&gt;0,'Spectrum 12'!BD109,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12'!BD110&gt;0,'Spectrum 12'!BD110,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12'!BD111&gt;0,'Spectrum 12'!BD111,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38" priority="1" operator="containsText" text="Low">
      <formula>NOT(ISERROR(SEARCH("Low",H2)))</formula>
    </cfRule>
    <cfRule type="containsText" dxfId="37" priority="2" operator="containsText" text="High">
      <formula>NOT(ISERROR(SEARCH("High",H2)))</formula>
    </cfRule>
    <cfRule type="containsText" dxfId="36" priority="3" operator="containsText" text="Medium">
      <formula>NOT(ISERROR(SEARCH("Medium",H2)))</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AB839-06AA-4C8D-BB39-642C1B904CCF}">
  <sheetPr codeName="Sheet19"/>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7" style="5" hidden="1"/>
    <col min="29" max="29" width="11.7109375" style="1" hidden="1"/>
    <col min="30" max="30" width="17.140625" style="1" hidden="1"/>
    <col min="31" max="31" width="19" style="5" hidden="1"/>
    <col min="32" max="32" width="15.8554687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9.5703125" style="72" hidden="1"/>
    <col min="47" max="47" width="12.7109375" style="72" hidden="1"/>
    <col min="48" max="48" width="9.5703125" style="72" hidden="1"/>
    <col min="49" max="49" width="12.7109375" style="72" hidden="1"/>
    <col min="50" max="50" width="10.5703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5" style="72" hidden="1"/>
    <col min="16384" max="16384" width="1.1406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51"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14</v>
      </c>
      <c r="BF4" s="127">
        <f>IF((BE4-1)&gt;0, (BE4-1), "Compared in Spectrum 2")</f>
        <v>13</v>
      </c>
      <c r="BG4" s="127">
        <f>COUNT(BG5:BG112)</f>
        <v>0</v>
      </c>
      <c r="BH4" s="127"/>
      <c r="BI4" s="127"/>
      <c r="BJ4" s="127">
        <f>SUM(BJ5:BJ111)</f>
        <v>0</v>
      </c>
      <c r="BK4" s="127">
        <f>SUM(BK5:BK111)</f>
        <v>0</v>
      </c>
    </row>
    <row r="5" spans="8:63" ht="47.2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13'!BD5&gt;0,'Spectrum 13'!BD5,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13'!BD6&gt;0,'Spectrum 13'!BD6,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13'!BD7&gt;0,'Spectrum 13'!BD7,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13'!BD8&gt;0,'Spectrum 13'!BD8,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13'!BD9&gt;0,'Spectrum 13'!BD9,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13'!BD10&gt;0,'Spectrum 13'!BD10,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13'!BD11&gt;0,'Spectrum 13'!BD11,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13'!BD12&gt;0,'Spectrum 13'!BD12,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13'!BD13&gt;0,'Spectrum 13'!BD13,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13'!BD14&gt;0,'Spectrum 13'!BD14,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13'!BD15&gt;0,'Spectrum 13'!BD15,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13'!BD16&gt;0,'Spectrum 13'!BD16,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13'!BD17&gt;0,'Spectrum 13'!BD17,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13'!BD18&gt;0,'Spectrum 13'!BD18,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13'!BD19&gt;0,'Spectrum 13'!BD19,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13'!BD20&gt;0,'Spectrum 13'!BD20,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13'!BD21&gt;0,'Spectrum 13'!BD21,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13'!BD22&gt;0,'Spectrum 13'!BD22,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13'!BD23&gt;0,'Spectrum 13'!BD23,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13'!BD24&gt;0,'Spectrum 13'!BD24,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13'!BD25&gt;0,'Spectrum 13'!BD25,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13'!BD26&gt;0,'Spectrum 13'!BD26,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13'!BD27&gt;0,'Spectrum 13'!BD27,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13'!BD28&gt;0,'Spectrum 13'!BD28,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13'!BD29&gt;0,'Spectrum 13'!BD29,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13'!BD30&gt;0,'Spectrum 13'!BD30,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13'!BD31&gt;0,'Spectrum 13'!BD31,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13'!BD32&gt;0,'Spectrum 13'!BD32,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13'!BD33&gt;0,'Spectrum 13'!BD33,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13'!BD34&gt;0,'Spectrum 13'!BD34,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13'!BD35&gt;0,'Spectrum 13'!BD35,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13'!BD36&gt;0,'Spectrum 13'!BD36,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13'!BD37&gt;0,'Spectrum 13'!BD37,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13'!BD38&gt;0,'Spectrum 13'!BD38,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13'!BD39&gt;0,'Spectrum 13'!BD39,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13'!BD40&gt;0,'Spectrum 13'!BD40,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13'!BD41&gt;0,'Spectrum 13'!BD41,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13'!BD42&gt;0,'Spectrum 13'!BD42,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13'!BD43&gt;0,'Spectrum 13'!BD43,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13'!BD44&gt;0,'Spectrum 13'!BD44,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13'!BD45&gt;0,'Spectrum 13'!BD45,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13'!BD46&gt;0,'Spectrum 13'!BD46,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13'!BD47&gt;0,'Spectrum 13'!BD47,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13'!BD48&gt;0,'Spectrum 13'!BD48,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13'!BD49&gt;0,'Spectrum 13'!BD49,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13'!BD50&gt;0,'Spectrum 13'!BD50,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13'!BD51&gt;0,'Spectrum 13'!BD51,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13'!BD52&gt;0,'Spectrum 13'!BD52,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13'!BD53&gt;0,'Spectrum 13'!BD53,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13'!BD54&gt;0,'Spectrum 13'!BD54,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13'!BD55&gt;0,'Spectrum 13'!BD55,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13'!BD56&gt;0,'Spectrum 13'!BD56,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13'!BD57&gt;0,'Spectrum 13'!BD57,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13'!BD58&gt;0,'Spectrum 13'!BD58,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13'!BD59&gt;0,'Spectrum 13'!BD59,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13'!BD60&gt;0,'Spectrum 13'!BD60,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13'!BD61&gt;0,'Spectrum 13'!BD61,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13'!BD62&gt;0,'Spectrum 13'!BD62,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13'!BD63&gt;0,'Spectrum 13'!BD63,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13'!BD64&gt;0,'Spectrum 13'!BD64,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13'!BD65&gt;0,'Spectrum 13'!BD65,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13'!BD66&gt;0,'Spectrum 13'!BD66,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13'!BD67&gt;0,'Spectrum 13'!BD67,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13'!BD68&gt;0,'Spectrum 13'!BD68,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13'!BD69&gt;0,'Spectrum 13'!BD69,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13'!BD70&gt;0,'Spectrum 13'!BD70,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13'!BD71&gt;0,'Spectrum 13'!BD71,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13'!BD72&gt;0,'Spectrum 13'!BD72,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13'!BD73&gt;0,'Spectrum 13'!BD73,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13'!BD74&gt;0,'Spectrum 13'!BD74,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13'!BD75&gt;0,'Spectrum 13'!BD75,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13'!BD76&gt;0,'Spectrum 13'!BD76,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13'!BD77&gt;0,'Spectrum 13'!BD77,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13'!BD78&gt;0,'Spectrum 13'!BD78,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13'!BD79&gt;0,'Spectrum 13'!BD79,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13'!BD80&gt;0,'Spectrum 13'!BD80,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13'!BD81&gt;0,'Spectrum 13'!BD81,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13'!BD82&gt;0,'Spectrum 13'!BD82,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13'!BD83&gt;0,'Spectrum 13'!BD83,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13'!BD84&gt;0,'Spectrum 13'!BD84,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13'!BD85&gt;0,'Spectrum 13'!BD85,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13'!BD86&gt;0,'Spectrum 13'!BD86,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13'!BD87&gt;0,'Spectrum 13'!BD87,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13'!BD88&gt;0,'Spectrum 13'!BD88,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13'!BD89&gt;0,'Spectrum 13'!BD89,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13'!BD90&gt;0,'Spectrum 13'!BD90,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13'!BD91&gt;0,'Spectrum 13'!BD91,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13'!BD92&gt;0,'Spectrum 13'!BD92,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13'!BD93&gt;0,'Spectrum 13'!BD93,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13'!BD94&gt;0,'Spectrum 13'!BD94,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13'!BD95&gt;0,'Spectrum 13'!BD95,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13'!BD96&gt;0,'Spectrum 13'!BD96,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13'!BD97&gt;0,'Spectrum 13'!BD97,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13'!BD98&gt;0,'Spectrum 13'!BD98,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13'!BD99&gt;0,'Spectrum 13'!BD99,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13'!BD100&gt;0,'Spectrum 13'!BD100,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13'!BD101&gt;0,'Spectrum 13'!BD101,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13'!BD102&gt;0,'Spectrum 13'!BD102,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13'!BD103&gt;0,'Spectrum 13'!BD103,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13'!BD104&gt;0,'Spectrum 13'!BD104,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13'!BD105&gt;0,'Spectrum 13'!BD105,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13'!BD106&gt;0,'Spectrum 13'!BD106,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13'!BD107&gt;0,'Spectrum 13'!BD107,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13'!BD108&gt;0,'Spectrum 13'!BD108,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13'!BD109&gt;0,'Spectrum 13'!BD109,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13'!BD110&gt;0,'Spectrum 13'!BD110,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13'!BD111&gt;0,'Spectrum 13'!BD111,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35" priority="1" operator="containsText" text="Low">
      <formula>NOT(ISERROR(SEARCH("Low",H2)))</formula>
    </cfRule>
    <cfRule type="containsText" dxfId="34" priority="2" operator="containsText" text="High">
      <formula>NOT(ISERROR(SEARCH("High",H2)))</formula>
    </cfRule>
    <cfRule type="containsText" dxfId="33" priority="3" operator="containsText" text="Medium">
      <formula>NOT(ISERROR(SEARCH("Medium",H2)))</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F560-39E0-40E1-85DF-BAEBAED94CEB}">
  <sheetPr codeName="Sheet2"/>
  <dimension ref="A1:AE2"/>
  <sheetViews>
    <sheetView workbookViewId="0">
      <selection activeCell="A2" sqref="A2"/>
    </sheetView>
  </sheetViews>
  <sheetFormatPr defaultRowHeight="15" x14ac:dyDescent="0.25"/>
  <cols>
    <col min="1" max="1" width="13.42578125" style="1" customWidth="1"/>
    <col min="2" max="2" width="12.7109375" style="1" customWidth="1"/>
    <col min="3" max="3" width="16.85546875" style="1" bestFit="1" customWidth="1"/>
    <col min="4" max="4" width="12.7109375" style="1" customWidth="1"/>
    <col min="5" max="5" width="12" style="1" customWidth="1"/>
    <col min="6" max="6" width="8.42578125" style="1" customWidth="1"/>
    <col min="7" max="7" width="11.42578125" style="1" customWidth="1"/>
    <col min="8" max="8" width="12.28515625" style="1" customWidth="1"/>
    <col min="9" max="9" width="11.28515625" style="1" customWidth="1"/>
    <col min="10" max="10" width="11.42578125" style="1" customWidth="1"/>
    <col min="11" max="11" width="11.85546875" style="1" customWidth="1"/>
    <col min="12" max="12" width="14.140625" style="1" customWidth="1"/>
    <col min="13" max="13" width="11.28515625" style="1" customWidth="1"/>
    <col min="14" max="14" width="7.42578125" style="1" bestFit="1" customWidth="1"/>
    <col min="15" max="15" width="10" style="1" customWidth="1"/>
    <col min="16" max="16" width="11.42578125" style="1" customWidth="1"/>
    <col min="17" max="17" width="11.28515625" style="1" customWidth="1"/>
    <col min="18" max="18" width="11.140625" style="1" bestFit="1" customWidth="1"/>
    <col min="19" max="19" width="10.5703125" style="1" bestFit="1" customWidth="1"/>
    <col min="20" max="20" width="12" style="1" bestFit="1" customWidth="1"/>
    <col min="21" max="21" width="13.140625" style="1" customWidth="1"/>
    <col min="22" max="22" width="12.140625" style="1" customWidth="1"/>
    <col min="23" max="23" width="9" style="1" bestFit="1" customWidth="1"/>
    <col min="24" max="24" width="9.7109375" style="1" bestFit="1" customWidth="1"/>
    <col min="25" max="25" width="12.140625" style="1" bestFit="1" customWidth="1"/>
    <col min="26" max="26" width="9" style="1" bestFit="1" customWidth="1"/>
    <col min="27" max="27" width="13.7109375" style="1" bestFit="1" customWidth="1"/>
    <col min="28" max="28" width="14.5703125" style="1" bestFit="1" customWidth="1"/>
    <col min="29" max="29" width="9.7109375" style="1" bestFit="1" customWidth="1"/>
    <col min="30" max="30" width="19.140625" style="1" bestFit="1" customWidth="1"/>
    <col min="31" max="31" width="12.5703125" style="1" customWidth="1"/>
    <col min="32" max="16384" width="9.140625" style="1"/>
  </cols>
  <sheetData>
    <row r="1" spans="1:31" ht="96" customHeight="1" x14ac:dyDescent="0.25">
      <c r="A1" s="212" t="s">
        <v>336</v>
      </c>
      <c r="B1" s="203" t="s">
        <v>301</v>
      </c>
      <c r="C1" s="203" t="s">
        <v>302</v>
      </c>
      <c r="D1" s="203" t="s">
        <v>303</v>
      </c>
      <c r="E1" s="203" t="s">
        <v>304</v>
      </c>
      <c r="F1" s="203" t="s">
        <v>305</v>
      </c>
      <c r="G1" s="203" t="s">
        <v>306</v>
      </c>
      <c r="H1" s="203" t="s">
        <v>307</v>
      </c>
      <c r="I1" s="203" t="s">
        <v>308</v>
      </c>
      <c r="J1" s="203" t="s">
        <v>309</v>
      </c>
      <c r="K1" s="203" t="s">
        <v>310</v>
      </c>
      <c r="L1" s="203" t="s">
        <v>311</v>
      </c>
      <c r="M1" s="203" t="s">
        <v>312</v>
      </c>
      <c r="N1" s="204" t="s">
        <v>297</v>
      </c>
      <c r="O1" s="204" t="s">
        <v>298</v>
      </c>
      <c r="P1" s="204" t="s">
        <v>299</v>
      </c>
      <c r="Q1" s="204" t="s">
        <v>300</v>
      </c>
      <c r="R1" s="204" t="s">
        <v>326</v>
      </c>
      <c r="S1" s="206" t="s">
        <v>322</v>
      </c>
      <c r="T1" s="206" t="s">
        <v>313</v>
      </c>
      <c r="U1" s="206" t="s">
        <v>314</v>
      </c>
      <c r="V1" s="206" t="s">
        <v>315</v>
      </c>
      <c r="W1" s="206" t="s">
        <v>316</v>
      </c>
      <c r="X1" s="206" t="s">
        <v>317</v>
      </c>
      <c r="Y1" s="206" t="s">
        <v>318</v>
      </c>
      <c r="Z1" s="206" t="s">
        <v>319</v>
      </c>
      <c r="AA1" s="206" t="s">
        <v>323</v>
      </c>
      <c r="AB1" s="206" t="s">
        <v>324</v>
      </c>
      <c r="AC1" s="206" t="s">
        <v>320</v>
      </c>
      <c r="AD1" s="206" t="s">
        <v>325</v>
      </c>
      <c r="AE1" s="206" t="s">
        <v>321</v>
      </c>
    </row>
    <row r="2" spans="1:31" ht="48.75" customHeight="1" x14ac:dyDescent="0.25">
      <c r="A2" s="213">
        <f>IF('Compiled Assessment'!D28="Animalia", 'Compiled Assessment'!F38, IF('Compiled Assessment'!D28 = "Bacteria", 'Compiled Assessment'!F39, IF('Compiled Assessment'!D28 = "Fungi", 'Compiled Assessment'!F39, IF('Compiled Assessment'!D28="Plantae",'Compiled Assessment'!F40,'Compiled Assessment'!F51))))</f>
        <v>0</v>
      </c>
      <c r="B2" s="203" t="e">
        <f>'Compiled Assessment'!A8</f>
        <v>#DIV/0!</v>
      </c>
      <c r="C2" s="203" t="e">
        <f>'Compiled Assessment'!A9</f>
        <v>#DIV/0!</v>
      </c>
      <c r="D2" s="203" t="e">
        <f>'Compiled Assessment'!$A10</f>
        <v>#DIV/0!</v>
      </c>
      <c r="E2" s="203" t="e">
        <f>'Compiled Assessment'!$A11</f>
        <v>#DIV/0!</v>
      </c>
      <c r="F2" s="203" t="e">
        <f>'Compiled Assessment'!$A12</f>
        <v>#DIV/0!</v>
      </c>
      <c r="G2" s="203" t="e">
        <f>'Compiled Assessment'!$A13</f>
        <v>#DIV/0!</v>
      </c>
      <c r="H2" s="203" t="e">
        <f>'Compiled Assessment'!$A14</f>
        <v>#DIV/0!</v>
      </c>
      <c r="I2" s="203" t="e">
        <f>'Compiled Assessment'!$A15</f>
        <v>#DIV/0!</v>
      </c>
      <c r="J2" s="203" t="e">
        <f>'Compiled Assessment'!$A16</f>
        <v>#DIV/0!</v>
      </c>
      <c r="K2" s="203" t="e">
        <f>'Compiled Assessment'!$A17</f>
        <v>#DIV/0!</v>
      </c>
      <c r="L2" s="203" t="e">
        <f>'Compiled Assessment'!$A18</f>
        <v>#DIV/0!</v>
      </c>
      <c r="M2" s="203" t="e">
        <f>'Compiled Assessment'!$A19</f>
        <v>#DIV/0!</v>
      </c>
      <c r="N2" s="205">
        <f>'Visual Assessment'!Z35</f>
        <v>0</v>
      </c>
      <c r="O2" s="205">
        <f>'Visual Assessment'!Z36</f>
        <v>0</v>
      </c>
      <c r="P2" s="205">
        <f>'Visual Assessment'!Z37</f>
        <v>0</v>
      </c>
      <c r="Q2" s="205">
        <f>'Visual Assessment'!Z38</f>
        <v>0</v>
      </c>
      <c r="R2" s="205">
        <f>'Visual Assessment'!Z39</f>
        <v>0</v>
      </c>
      <c r="S2" s="207" t="e">
        <f>AVERAGE('Spectrum 1'!AA4,'Spectrum 2'!AA4,'Spectrum 3'!AA4,'Spectrum 4'!AA4,'Spectrum 5'!AA4,'Spectrum 6'!AA4,'Spectrum 7'!AA4,'Spectrum 8'!AA4,'Spectrum 9'!AA4,'Spectrum 10'!AA4,'Spectrum 11'!AA4,'Spectrum 12'!AA4,'Spectrum 13'!AA4,'Spectrum 14'!AA4,'Spectrum 15'!AA4,'Spectrum 16'!AA4,'Spectrum 17'!AA4,'Spectrum 18'!AA4,'Spectrum 19'!AA4,'Spectrum 20'!AA4,'Spectrum 21'!AA4,'Spectrum 22'!AA4,'Spectrum 23'!AA4,'Spectrum 24'!AA4,'Spectrum 25'!AA4)</f>
        <v>#DIV/0!</v>
      </c>
      <c r="T2" s="207" t="e">
        <f>AVERAGE('Spectrum 1'!AD5, 'Spectrum 2'!AD5, 'Spectrum 3'!AD5, 'Spectrum 4'!AD5, 'Spectrum 5'!AD5, 'Spectrum 6'!AD5, 'Spectrum 7'!AD5, 'Spectrum 8'!AD5, 'Spectrum 9'!AD5, 'Spectrum 10'!AD5, 'Spectrum 11'!AD5, 'Spectrum 12'!AD5, 'Spectrum 13'!AD5, 'Spectrum 14'!AD5, 'Spectrum 15'!AD5, 'Spectrum 16'!AD5, 'Spectrum 17'!AD5, 'Spectrum 18'!AD5, 'Spectrum 19'!AD5, 'Spectrum 20'!AD5, 'Spectrum 21'!AD5, 'Spectrum 22'!AD5, 'Spectrum 23'!AD5, 'Spectrum 24'!AD5, 'Spectrum 25'!AD5)</f>
        <v>#DIV/0!</v>
      </c>
      <c r="U2" s="207" t="e">
        <f>AVERAGE('Spectrum 1'!AE4, 'Spectrum 2'!AE4, 'Spectrum 3'!AE4, 'Spectrum 4'!AE4, 'Spectrum 5'!AE4, 'Spectrum 6'!AE4, 'Spectrum 7'!AE4, 'Spectrum 8'!AE4, 'Spectrum 9'!AE4, 'Spectrum 10'!AE4, 'Spectrum 11'!AE4, 'Spectrum 12'!AE4, 'Spectrum 13'!AE4, 'Spectrum 14'!AE4, 'Spectrum 15'!AE4, 'Spectrum 16'!AE4, 'Spectrum 17'!AE4, 'Spectrum 18'!AE4, 'Spectrum 19'!AE4, 'Spectrum 20'!AE4, 'Spectrum 21'!AE4, 'Spectrum 22'!AE4, 'Spectrum 23'!AE4, 'Spectrum 24'!AE4, 'Spectrum 25'!AE4)</f>
        <v>#DIV/0!</v>
      </c>
      <c r="V2" s="207" t="e">
        <f>AVERAGE('Spectrum 1'!AG4, 'Spectrum 2'!AG4, 'Spectrum 3'!AG4, 'Spectrum 4'!AG4, 'Spectrum 5'!AG4, 'Spectrum 6'!AG4, 'Spectrum 7'!AG4, 'Spectrum 8'!AG4, 'Spectrum 9'!AG4, 'Spectrum 10'!AG4, 'Spectrum 11'!AG4, 'Spectrum 12'!AG4, 'Spectrum 13'!AG4, 'Spectrum 14'!AG4, 'Spectrum 15'!AG4, 'Spectrum 16'!AG4, 'Spectrum 17'!AG4, 'Spectrum 18'!AG4, 'Spectrum 19'!AG4, 'Spectrum 20'!AG4, 'Spectrum 21'!AG4, 'Spectrum 22'!AG4, 'Spectrum 23'!AG4, 'Spectrum 24'!AG4, 'Spectrum 25'!AG4)</f>
        <v>#DIV/0!</v>
      </c>
      <c r="W2" s="207" t="e">
        <f>AVERAGE('Spectrum 1'!AH4, 'Spectrum 2'!AH4, 'Spectrum 3'!AH4, 'Spectrum 4'!AH4, 'Spectrum 5'!AH4, 'Spectrum 6'!AH4, 'Spectrum 7'!AH4, 'Spectrum 8'!AH4, 'Spectrum 9'!AH4, 'Spectrum 10'!AH4, 'Spectrum 11'!AH4, 'Spectrum 12'!AH4, 'Spectrum 13'!AH4, 'Spectrum 14'!AH4, 'Spectrum 15'!AH4, 'Spectrum 16'!AH4, 'Spectrum 17'!AH4, 'Spectrum 18'!AH4, 'Spectrum 19'!AH4, 'Spectrum 20'!AH4, 'Spectrum 21'!AH4, 'Spectrum 22'!AH4, 'Spectrum 23'!AH4, 'Spectrum 24'!AH4, 'Spectrum 25'!AH4)</f>
        <v>#DIV/0!</v>
      </c>
      <c r="X2" s="207" t="e">
        <f>AVERAGE('Spectrum 1'!AI4, 'Spectrum 2'!AI4, 'Spectrum 3'!AI4, 'Spectrum 4'!AI4, 'Spectrum 5'!AI4, 'Spectrum 6'!AI4, 'Spectrum 7'!AI4, 'Spectrum 8'!AI4, 'Spectrum 9'!AI4, 'Spectrum 10'!AI4, 'Spectrum 11'!AI4, 'Spectrum 12'!AI4, 'Spectrum 13'!AI4, 'Spectrum 14'!AI4, 'Spectrum 15'!AI4, 'Spectrum 16'!AI4, 'Spectrum 17'!AI4, 'Spectrum 18'!AI4, 'Spectrum 19'!AI4, 'Spectrum 20'!AI4, 'Spectrum 21'!AI4, 'Spectrum 22'!AI4, 'Spectrum 23'!AI4, 'Spectrum 24'!AI4, 'Spectrum 25'!AI4)</f>
        <v>#DIV/0!</v>
      </c>
      <c r="Y2" s="207" t="e">
        <f>AVERAGE('Spectrum 1'!AO4, 'Spectrum 2'!AO4, 'Spectrum 3'!AO4, 'Spectrum 4'!AO4, 'Spectrum 5'!AO4, 'Spectrum 6'!AO4, 'Spectrum 7'!AO4, 'Spectrum 8'!AO4, 'Spectrum 9'!AO4, 'Spectrum 10'!AO4, 'Spectrum 11'!AO4, 'Spectrum 12'!AO4, 'Spectrum 13'!AO4, 'Spectrum 14'!AO4, 'Spectrum 15'!AO4, 'Spectrum 16'!AO4, 'Spectrum 17'!AO4, 'Spectrum 18'!AO4, 'Spectrum 19'!AO4, 'Spectrum 20'!AO4, 'Spectrum 21'!AO4, 'Spectrum 22'!AO4, 'Spectrum 23'!AO4, 'Spectrum 24'!AO4, 'Spectrum 25'!AO4)</f>
        <v>#DIV/0!</v>
      </c>
      <c r="Z2" s="208" t="e">
        <f>AVERAGE('Spectrum 1'!AK4, 'Spectrum 2'!AK4, 'Spectrum 3'!AK4, 'Spectrum 4'!AK4, 'Spectrum 5'!AK4, 'Spectrum 6'!AK4, 'Spectrum 7'!AK4, 'Spectrum 8'!AK4, 'Spectrum 9'!AK4, 'Spectrum 10'!AK4, 'Spectrum 11'!AK4, 'Spectrum 12'!AK4, 'Spectrum 13'!AK4, 'Spectrum 14'!AK4, 'Spectrum 15'!AK4, 'Spectrum 16'!AK4, 'Spectrum 17'!AK4, 'Spectrum 18'!AK4, 'Spectrum 19'!AK4, 'Spectrum 20'!AK4, 'Spectrum 21'!AK4, 'Spectrum 22'!AK4, 'Spectrum 23'!AK4, 'Spectrum 24'!AK4, 'Spectrum 25'!AK4)</f>
        <v>#DIV/0!</v>
      </c>
      <c r="AA2" s="207" t="e">
        <f>AVERAGE('Spectrum 1'!AL5, 'Spectrum 2'!AL5, 'Spectrum 3'!AL5, 'Spectrum 4'!AL5, 'Spectrum 5'!AL5, 'Spectrum 6'!AL5, 'Spectrum 7'!AL5, 'Spectrum 8'!AL5, 'Spectrum 9'!AL5, 'Spectrum 10'!AL5, 'Spectrum 11'!AL5, 'Spectrum 12'!AL5, 'Spectrum 13'!AL5, 'Spectrum 14'!AL5, 'Spectrum 15'!AL5, 'Spectrum 16'!AL5, 'Spectrum 17'!AL5, 'Spectrum 18'!AL5, 'Spectrum 19'!AL5, 'Spectrum 20'!AL5, 'Spectrum 21'!AL5, 'Spectrum 22'!AL5, 'Spectrum 23'!AL5, 'Spectrum 24'!AL5, 'Spectrum 25'!AL5)</f>
        <v>#DIV/0!</v>
      </c>
      <c r="AB2" s="207" t="e">
        <f>AVERAGE('Spectrum 1'!AM5, 'Spectrum 2'!AM5, 'Spectrum 3'!AM5, 'Spectrum 4'!AM5, 'Spectrum 5'!AM5, 'Spectrum 6'!AM5, 'Spectrum 7'!AM5, 'Spectrum 8'!AM5, 'Spectrum 9'!AM5, 'Spectrum 10'!AM5, 'Spectrum 11'!AM5, 'Spectrum 12'!AM5, 'Spectrum 13'!AM5, 'Spectrum 14'!AM5, 'Spectrum 15'!AM5, 'Spectrum 16'!AM5, 'Spectrum 17'!AM5, 'Spectrum 18'!AM5, 'Spectrum 19'!AM5, 'Spectrum 20'!AM5, 'Spectrum 21'!AM5, 'Spectrum 22'!AM5, 'Spectrum 23'!AM5, 'Spectrum 24'!AM5, 'Spectrum 25'!AM5)</f>
        <v>#DIV/0!</v>
      </c>
      <c r="AC2" s="207" t="e">
        <f>AVERAGE('Spectrum 1'!AQ4, 'Spectrum 2'!AQ4, 'Spectrum 3'!AQ4, 'Spectrum 4'!AQ4, 'Spectrum 5'!AQ4, 'Spectrum 6'!AQ4, 'Spectrum 7'!AQ4, 'Spectrum 8'!AQ4, 'Spectrum 9'!AQ4, 'Spectrum 10'!AQ4, 'Spectrum 11'!AQ4, 'Spectrum 12'!AQ4, 'Spectrum 13'!AQ4, 'Spectrum 14'!AQ4, 'Spectrum 15'!AQ4, 'Spectrum 16'!AQ4, 'Spectrum 17'!AQ4, 'Spectrum 18'!AQ4, 'Spectrum 19'!AQ4, 'Spectrum 20'!AQ4, 'Spectrum 21'!AQ4, 'Spectrum 22'!AQ4, 'Spectrum 23'!AQ4, 'Spectrum 24'!AQ4, 'Spectrum 25'!AQ4)</f>
        <v>#DIV/0!</v>
      </c>
      <c r="AD2" s="209" t="e">
        <f>AVERAGE('Spectrum 2'!BK2, 'Spectrum 3'!BK2, 'Spectrum 4'!BK2, 'Spectrum 5'!BK2, 'Spectrum 6'!BK2, 'Spectrum 7'!BK2, 'Spectrum 8'!BK2, 'Spectrum 9'!BK2, 'Spectrum 10'!BK2, 'Spectrum 11'!BK2, 'Spectrum 12'!BK2, 'Spectrum 13'!BK2, 'Spectrum 14'!BK2, 'Spectrum 15'!BK2, 'Spectrum 16'!BK2, 'Spectrum 17'!BK2, 'Spectrum 18'!BK2, 'Spectrum 19'!BK2, 'Spectrum 20'!BK2, 'Spectrum 21'!BK2, 'Spectrum 22'!BK2, 'Spectrum 23'!BK2, 'Spectrum 24'!BK2, 'Spectrum 25'!BK2)</f>
        <v>#DIV/0!</v>
      </c>
      <c r="AE2" s="207" t="e">
        <f>AVERAGE('Spectrum 1'!AX3, 'Spectrum 2'!AX3, 'Spectrum 3'!AX3, 'Spectrum 4'!AX3, 'Spectrum 5'!AX3, 'Spectrum 6'!AX3, 'Spectrum 7'!AX3, 'Spectrum 8'!AX3, 'Spectrum 9'!AX3, 'Spectrum 10'!AX3, 'Spectrum 11'!AX3, 'Spectrum 12'!AX3, 'Spectrum 13'!AX3, 'Spectrum 14'!AX3, 'Spectrum 15'!AX3, 'Spectrum 16'!AX3, 'Spectrum 17'!AX3, 'Spectrum 18'!AX3, 'Spectrum 19'!AX3, 'Spectrum 20'!AX3, 'Spectrum 21'!AX3, 'Spectrum 22'!AX3, 'Spectrum 23'!AX3, 'Spectrum 24'!AX3, 'Spectrum 25'!AX3)</f>
        <v>#DIV/0!</v>
      </c>
    </row>
  </sheetData>
  <sheetProtection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2F0D0-6A5C-48B4-A011-0A3CDB64C44A}">
  <sheetPr codeName="Sheet20"/>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4.855468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7" style="5" hidden="1"/>
    <col min="29" max="29" width="11.7109375" style="1" hidden="1"/>
    <col min="30" max="30" width="17.140625" style="1" hidden="1"/>
    <col min="31" max="31" width="19" style="5" hidden="1"/>
    <col min="32" max="32" width="15.8554687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9.5703125" style="72" hidden="1"/>
    <col min="47" max="47" width="12.7109375" style="72" hidden="1"/>
    <col min="48" max="48" width="9.5703125" style="72" hidden="1"/>
    <col min="49" max="49" width="12.7109375" style="72" hidden="1"/>
    <col min="50" max="50" width="10.5703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4.85546875" style="72" hidden="1"/>
    <col min="16384" max="16384" width="1.57031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48"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15</v>
      </c>
      <c r="BF4" s="127">
        <f>IF((BE4-1)&gt;0, (BE4-1), "Compared in Spectrum no. 2")</f>
        <v>14</v>
      </c>
      <c r="BG4" s="127">
        <f>COUNT(BG5:BG112)</f>
        <v>0</v>
      </c>
      <c r="BH4" s="127"/>
      <c r="BI4" s="127"/>
      <c r="BJ4" s="127">
        <f>SUM(BJ5:BJ111)</f>
        <v>0</v>
      </c>
      <c r="BK4" s="127">
        <f>SUM(BK5:BK111)</f>
        <v>0</v>
      </c>
    </row>
    <row r="5" spans="8:63" ht="40.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14'!BD5&gt;0,'Spectrum 14'!BD5,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14'!BD6&gt;0,'Spectrum 14'!BD6,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14'!BD7&gt;0,'Spectrum 14'!BD7,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14'!BD8&gt;0,'Spectrum 14'!BD8,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14'!BD9&gt;0,'Spectrum 14'!BD9,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14'!BD10&gt;0,'Spectrum 14'!BD10,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14'!BD11&gt;0,'Spectrum 14'!BD11,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14'!BD12&gt;0,'Spectrum 14'!BD12,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14'!BD13&gt;0,'Spectrum 14'!BD13,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14'!BD14&gt;0,'Spectrum 14'!BD14,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14'!BD15&gt;0,'Spectrum 14'!BD15,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14'!BD16&gt;0,'Spectrum 14'!BD16,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14'!BD17&gt;0,'Spectrum 14'!BD17,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14'!BD18&gt;0,'Spectrum 14'!BD18,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14'!BD19&gt;0,'Spectrum 14'!BD19,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14'!BD20&gt;0,'Spectrum 14'!BD20,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14'!BD21&gt;0,'Spectrum 14'!BD21,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14'!BD22&gt;0,'Spectrum 14'!BD22,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14'!BD23&gt;0,'Spectrum 14'!BD23,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14'!BD24&gt;0,'Spectrum 14'!BD24,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14'!BD25&gt;0,'Spectrum 14'!BD25,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14'!BD26&gt;0,'Spectrum 14'!BD26,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14'!BD27&gt;0,'Spectrum 14'!BD27,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14'!BD28&gt;0,'Spectrum 14'!BD28,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14'!BD29&gt;0,'Spectrum 14'!BD29,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14'!BD30&gt;0,'Spectrum 14'!BD30,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14'!BD31&gt;0,'Spectrum 14'!BD31,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14'!BD32&gt;0,'Spectrum 14'!BD32,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14'!BD33&gt;0,'Spectrum 14'!BD33,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14'!BD34&gt;0,'Spectrum 14'!BD34,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14'!BD35&gt;0,'Spectrum 14'!BD35,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14'!BD36&gt;0,'Spectrum 14'!BD36,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14'!BD37&gt;0,'Spectrum 14'!BD37,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14'!BD38&gt;0,'Spectrum 14'!BD38,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14'!BD39&gt;0,'Spectrum 14'!BD39,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14'!BD40&gt;0,'Spectrum 14'!BD40,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14'!BD41&gt;0,'Spectrum 14'!BD41,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14'!BD42&gt;0,'Spectrum 14'!BD42,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14'!BD43&gt;0,'Spectrum 14'!BD43,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14'!BD44&gt;0,'Spectrum 14'!BD44,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14'!BD45&gt;0,'Spectrum 14'!BD45,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14'!BD46&gt;0,'Spectrum 14'!BD46,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14'!BD47&gt;0,'Spectrum 14'!BD47,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14'!BD48&gt;0,'Spectrum 14'!BD48,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14'!BD49&gt;0,'Spectrum 14'!BD49,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14'!BD50&gt;0,'Spectrum 14'!BD50,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14'!BD51&gt;0,'Spectrum 14'!BD51,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14'!BD52&gt;0,'Spectrum 14'!BD52,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14'!BD53&gt;0,'Spectrum 14'!BD53,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14'!BD54&gt;0,'Spectrum 14'!BD54,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14'!BD55&gt;0,'Spectrum 14'!BD55,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14'!BD56&gt;0,'Spectrum 14'!BD56,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14'!BD57&gt;0,'Spectrum 14'!BD57,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14'!BD58&gt;0,'Spectrum 14'!BD58,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14'!BD59&gt;0,'Spectrum 14'!BD59,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14'!BD60&gt;0,'Spectrum 14'!BD60,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14'!BD61&gt;0,'Spectrum 14'!BD61,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14'!BD62&gt;0,'Spectrum 14'!BD62,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14'!BD63&gt;0,'Spectrum 14'!BD63,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14'!BD64&gt;0,'Spectrum 14'!BD64,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14'!BD65&gt;0,'Spectrum 14'!BD65,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14'!BD66&gt;0,'Spectrum 14'!BD66,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14'!BD67&gt;0,'Spectrum 14'!BD67,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14'!BD68&gt;0,'Spectrum 14'!BD68,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14'!BD69&gt;0,'Spectrum 14'!BD69,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14'!BD70&gt;0,'Spectrum 14'!BD70,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14'!BD71&gt;0,'Spectrum 14'!BD71,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14'!BD72&gt;0,'Spectrum 14'!BD72,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14'!BD73&gt;0,'Spectrum 14'!BD73,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14'!BD74&gt;0,'Spectrum 14'!BD74,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14'!BD75&gt;0,'Spectrum 14'!BD75,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14'!BD76&gt;0,'Spectrum 14'!BD76,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14'!BD77&gt;0,'Spectrum 14'!BD77,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14'!BD78&gt;0,'Spectrum 14'!BD78,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14'!BD79&gt;0,'Spectrum 14'!BD79,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14'!BD80&gt;0,'Spectrum 14'!BD80,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14'!BD81&gt;0,'Spectrum 14'!BD81,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14'!BD82&gt;0,'Spectrum 14'!BD82,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14'!BD83&gt;0,'Spectrum 14'!BD83,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14'!BD84&gt;0,'Spectrum 14'!BD84,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14'!BD85&gt;0,'Spectrum 14'!BD85,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14'!BD86&gt;0,'Spectrum 14'!BD86,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14'!BD87&gt;0,'Spectrum 14'!BD87,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14'!BD88&gt;0,'Spectrum 14'!BD88,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14'!BD89&gt;0,'Spectrum 14'!BD89,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14'!BD90&gt;0,'Spectrum 14'!BD90,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14'!BD91&gt;0,'Spectrum 14'!BD91,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14'!BD92&gt;0,'Spectrum 14'!BD92,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14'!BD93&gt;0,'Spectrum 14'!BD93,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14'!BD94&gt;0,'Spectrum 14'!BD94,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14'!BD95&gt;0,'Spectrum 14'!BD95,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14'!BD96&gt;0,'Spectrum 14'!BD96,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14'!BD97&gt;0,'Spectrum 14'!BD97,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14'!BD98&gt;0,'Spectrum 14'!BD98,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14'!BD99&gt;0,'Spectrum 14'!BD99,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14'!BD100&gt;0,'Spectrum 14'!BD100,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14'!BD101&gt;0,'Spectrum 14'!BD101,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14'!BD102&gt;0,'Spectrum 14'!BD102,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14'!BD103&gt;0,'Spectrum 14'!BD103,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14'!BD104&gt;0,'Spectrum 14'!BD104,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14'!BD105&gt;0,'Spectrum 14'!BD105,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14'!BD106&gt;0,'Spectrum 14'!BD106,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14'!BD107&gt;0,'Spectrum 14'!BD107,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14'!BD108&gt;0,'Spectrum 14'!BD108,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14'!BD109&gt;0,'Spectrum 14'!BD109,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14'!BD110&gt;0,'Spectrum 14'!BD110,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14'!BD111&gt;0,'Spectrum 14'!BD111,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32" priority="1" operator="containsText" text="Low">
      <formula>NOT(ISERROR(SEARCH("Low",H2)))</formula>
    </cfRule>
    <cfRule type="containsText" dxfId="31" priority="2" operator="containsText" text="High">
      <formula>NOT(ISERROR(SEARCH("High",H2)))</formula>
    </cfRule>
    <cfRule type="containsText" dxfId="30" priority="3" operator="containsText" text="Medium">
      <formula>NOT(ISERROR(SEARCH("Medium",H2)))</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D693-4E48-4334-B6F9-5CA4229DDA62}">
  <sheetPr codeName="Sheet21"/>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3.71093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5" style="5" hidden="1"/>
    <col min="29" max="29" width="7.85546875" style="1" hidden="1"/>
    <col min="30" max="30" width="17.140625" style="1" hidden="1"/>
    <col min="31" max="31" width="9.140625" style="5" hidden="1"/>
    <col min="32" max="32" width="8.425781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5.85546875" style="72" hidden="1"/>
    <col min="47" max="47" width="12.7109375" style="72" hidden="1"/>
    <col min="48" max="48" width="5.85546875" style="72" hidden="1"/>
    <col min="49" max="49" width="12.7109375" style="72" hidden="1"/>
    <col min="50" max="50" width="5.8554687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3.7109375" style="72" hidden="1"/>
    <col min="16384" max="16384" width="2.1406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72.7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16</v>
      </c>
      <c r="BF4" s="127">
        <f>IF((BE4-1)&gt;0, (BE4-1), "Compared in Spectrum no. 2")</f>
        <v>15</v>
      </c>
      <c r="BG4" s="127">
        <f>COUNT(BG5:BG112)</f>
        <v>0</v>
      </c>
      <c r="BH4" s="127"/>
      <c r="BI4" s="127"/>
      <c r="BJ4" s="127">
        <f>SUM(BJ5:BJ111)</f>
        <v>0</v>
      </c>
      <c r="BK4" s="127">
        <f>SUM(BK5:BK111)</f>
        <v>0</v>
      </c>
    </row>
    <row r="5" spans="8:63" ht="84"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15'!BD5&gt;0,'Spectrum 15'!BD5,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15'!BD6&gt;0,'Spectrum 15'!BD6,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15'!BD7&gt;0,'Spectrum 15'!BD7,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15'!BD8&gt;0,'Spectrum 15'!BD8,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15'!BD9&gt;0,'Spectrum 15'!BD9,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15'!BD10&gt;0,'Spectrum 15'!BD10,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15'!BD11&gt;0,'Spectrum 15'!BD11,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15'!BD12&gt;0,'Spectrum 15'!BD12,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15'!BD13&gt;0,'Spectrum 15'!BD13,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15'!BD14&gt;0,'Spectrum 15'!BD14,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15'!BD15&gt;0,'Spectrum 15'!BD15,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15'!BD16&gt;0,'Spectrum 15'!BD16,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15'!BD17&gt;0,'Spectrum 15'!BD17,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15'!BD18&gt;0,'Spectrum 15'!BD18,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15'!BD19&gt;0,'Spectrum 15'!BD19,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15'!BD20&gt;0,'Spectrum 15'!BD20,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15'!BD21&gt;0,'Spectrum 15'!BD21,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15'!BD22&gt;0,'Spectrum 15'!BD22,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15'!BD23&gt;0,'Spectrum 15'!BD23,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15'!BD24&gt;0,'Spectrum 15'!BD24,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15'!BD25&gt;0,'Spectrum 15'!BD25,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15'!BD26&gt;0,'Spectrum 15'!BD26,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15'!BD27&gt;0,'Spectrum 15'!BD27,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15'!BD28&gt;0,'Spectrum 15'!BD28,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15'!BD29&gt;0,'Spectrum 15'!BD29,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15'!BD30&gt;0,'Spectrum 15'!BD30,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15'!BD31&gt;0,'Spectrum 15'!BD31,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15'!BD32&gt;0,'Spectrum 15'!BD32,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15'!BD33&gt;0,'Spectrum 15'!BD33,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15'!BD34&gt;0,'Spectrum 15'!BD34,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15'!BD35&gt;0,'Spectrum 15'!BD35,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15'!BD36&gt;0,'Spectrum 15'!BD36,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15'!BD37&gt;0,'Spectrum 15'!BD37,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15'!BD38&gt;0,'Spectrum 15'!BD38,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15'!BD39&gt;0,'Spectrum 15'!BD39,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15'!BD40&gt;0,'Spectrum 15'!BD40,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15'!BD41&gt;0,'Spectrum 15'!BD41,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15'!BD42&gt;0,'Spectrum 15'!BD42,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15'!BD43&gt;0,'Spectrum 15'!BD43,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15'!BD44&gt;0,'Spectrum 15'!BD44,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15'!BD45&gt;0,'Spectrum 15'!BD45,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15'!BD46&gt;0,'Spectrum 15'!BD46,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15'!BD47&gt;0,'Spectrum 15'!BD47,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15'!BD48&gt;0,'Spectrum 15'!BD48,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15'!BD49&gt;0,'Spectrum 15'!BD49,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15'!BD50&gt;0,'Spectrum 15'!BD50,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15'!BD51&gt;0,'Spectrum 15'!BD51,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15'!BD52&gt;0,'Spectrum 15'!BD52,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15'!BD53&gt;0,'Spectrum 15'!BD53,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15'!BD54&gt;0,'Spectrum 15'!BD54,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15'!BD55&gt;0,'Spectrum 15'!BD55,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15'!BD56&gt;0,'Spectrum 15'!BD56,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15'!BD57&gt;0,'Spectrum 15'!BD57,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15'!BD58&gt;0,'Spectrum 15'!BD58,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15'!BD59&gt;0,'Spectrum 15'!BD59,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15'!BD60&gt;0,'Spectrum 15'!BD60,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15'!BD61&gt;0,'Spectrum 15'!BD61,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15'!BD62&gt;0,'Spectrum 15'!BD62,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15'!BD63&gt;0,'Spectrum 15'!BD63,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15'!BD64&gt;0,'Spectrum 15'!BD64,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15'!BD65&gt;0,'Spectrum 15'!BD65,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15'!BD66&gt;0,'Spectrum 15'!BD66,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15'!BD67&gt;0,'Spectrum 15'!BD67,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15'!BD68&gt;0,'Spectrum 15'!BD68,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15'!BD69&gt;0,'Spectrum 15'!BD69,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15'!BD70&gt;0,'Spectrum 15'!BD70,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15'!BD71&gt;0,'Spectrum 15'!BD71,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15'!BD72&gt;0,'Spectrum 15'!BD72,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15'!BD73&gt;0,'Spectrum 15'!BD73,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15'!BD74&gt;0,'Spectrum 15'!BD74,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15'!BD75&gt;0,'Spectrum 15'!BD75,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15'!BD76&gt;0,'Spectrum 15'!BD76,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15'!BD77&gt;0,'Spectrum 15'!BD77,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15'!BD78&gt;0,'Spectrum 15'!BD78,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15'!BD79&gt;0,'Spectrum 15'!BD79,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15'!BD80&gt;0,'Spectrum 15'!BD80,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15'!BD81&gt;0,'Spectrum 15'!BD81,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15'!BD82&gt;0,'Spectrum 15'!BD82,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15'!BD83&gt;0,'Spectrum 15'!BD83,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15'!BD84&gt;0,'Spectrum 15'!BD84,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15'!BD85&gt;0,'Spectrum 15'!BD85,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15'!BD86&gt;0,'Spectrum 15'!BD86,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15'!BD87&gt;0,'Spectrum 15'!BD87,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15'!BD88&gt;0,'Spectrum 15'!BD88,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15'!BD89&gt;0,'Spectrum 15'!BD89,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15'!BD90&gt;0,'Spectrum 15'!BD90,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15'!BD91&gt;0,'Spectrum 15'!BD91,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15'!BD92&gt;0,'Spectrum 15'!BD92,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15'!BD93&gt;0,'Spectrum 15'!BD93,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15'!BD94&gt;0,'Spectrum 15'!BD94,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15'!BD95&gt;0,'Spectrum 15'!BD95,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15'!BD96&gt;0,'Spectrum 15'!BD96,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15'!BD97&gt;0,'Spectrum 15'!BD97,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15'!BD98&gt;0,'Spectrum 15'!BD98,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15'!BD99&gt;0,'Spectrum 15'!BD99,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15'!BD100&gt;0,'Spectrum 15'!BD100,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15'!BD101&gt;0,'Spectrum 15'!BD101,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15'!BD102&gt;0,'Spectrum 15'!BD102,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15'!BD103&gt;0,'Spectrum 15'!BD103,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15'!BD104&gt;0,'Spectrum 15'!BD104,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15'!BD105&gt;0,'Spectrum 15'!BD105,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15'!BD106&gt;0,'Spectrum 15'!BD106,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15'!BD107&gt;0,'Spectrum 15'!BD107,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15'!BD108&gt;0,'Spectrum 15'!BD108,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15'!BD109&gt;0,'Spectrum 15'!BD109,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15'!BD110&gt;0,'Spectrum 15'!BD110,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15'!BD111&gt;0,'Spectrum 15'!BD111,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29" priority="1" operator="containsText" text="Low">
      <formula>NOT(ISERROR(SEARCH("Low",H2)))</formula>
    </cfRule>
    <cfRule type="containsText" dxfId="28" priority="2" operator="containsText" text="High">
      <formula>NOT(ISERROR(SEARCH("High",H2)))</formula>
    </cfRule>
    <cfRule type="containsText" dxfId="27" priority="3" operator="containsText" text="Medium">
      <formula>NOT(ISERROR(SEARCH("Medium",H2)))</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B248D-C17A-406C-8091-0082F7F78464}">
  <sheetPr codeName="Sheet22"/>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3.855468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5" style="5" hidden="1"/>
    <col min="29" max="29" width="7.85546875" style="1" hidden="1"/>
    <col min="30" max="30" width="17.140625" style="1" hidden="1"/>
    <col min="31" max="31" width="9.7109375" style="5" hidden="1"/>
    <col min="32" max="32" width="8.425781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5.85546875" style="72" hidden="1"/>
    <col min="47" max="47" width="12.7109375" style="72" hidden="1"/>
    <col min="48" max="48" width="5.85546875" style="72" hidden="1"/>
    <col min="49" max="49" width="12.7109375" style="72" hidden="1"/>
    <col min="50" max="50" width="5.8554687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3.85546875" style="72" hidden="1"/>
    <col min="16384" max="16384" width="1.710937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72.7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17</v>
      </c>
      <c r="BF4" s="127">
        <f>IF((BE4-1)&gt;0, (BE4-1), "Compared in Spectrum no. 2")</f>
        <v>16</v>
      </c>
      <c r="BG4" s="127">
        <f>COUNT(BG5:BG112)</f>
        <v>0</v>
      </c>
      <c r="BH4" s="127"/>
      <c r="BI4" s="127"/>
      <c r="BJ4" s="127">
        <f>SUM(BJ5:BJ111)</f>
        <v>0</v>
      </c>
      <c r="BK4" s="127">
        <f>SUM(BK5:BK111)</f>
        <v>0</v>
      </c>
    </row>
    <row r="5" spans="8:63" ht="83.2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16'!BD5&gt;0,'Spectrum 16'!BD5,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16'!BD6&gt;0,'Spectrum 16'!BD6,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16'!BD7&gt;0,'Spectrum 16'!BD7,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16'!BD8&gt;0,'Spectrum 16'!BD8,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16'!BD9&gt;0,'Spectrum 16'!BD9,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16'!BD10&gt;0,'Spectrum 16'!BD10,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16'!BD11&gt;0,'Spectrum 16'!BD11,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16'!BD12&gt;0,'Spectrum 16'!BD12,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16'!BD13&gt;0,'Spectrum 16'!BD13,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16'!BD14&gt;0,'Spectrum 16'!BD14,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16'!BD15&gt;0,'Spectrum 16'!BD15,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16'!BD16&gt;0,'Spectrum 16'!BD16,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16'!BD17&gt;0,'Spectrum 16'!BD17,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16'!BD18&gt;0,'Spectrum 16'!BD18,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16'!BD19&gt;0,'Spectrum 16'!BD19,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16'!BD20&gt;0,'Spectrum 16'!BD20,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16'!BD21&gt;0,'Spectrum 16'!BD21,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16'!BD22&gt;0,'Spectrum 16'!BD22,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16'!BD23&gt;0,'Spectrum 16'!BD23,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16'!BD24&gt;0,'Spectrum 16'!BD24,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16'!BD25&gt;0,'Spectrum 16'!BD25,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16'!BD26&gt;0,'Spectrum 16'!BD26,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16'!BD27&gt;0,'Spectrum 16'!BD27,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16'!BD28&gt;0,'Spectrum 16'!BD28,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16'!BD29&gt;0,'Spectrum 16'!BD29,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16'!BD30&gt;0,'Spectrum 16'!BD30,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16'!BD31&gt;0,'Spectrum 16'!BD31,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16'!BD32&gt;0,'Spectrum 16'!BD32,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16'!BD33&gt;0,'Spectrum 16'!BD33,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16'!BD34&gt;0,'Spectrum 16'!BD34,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16'!BD35&gt;0,'Spectrum 16'!BD35,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16'!BD36&gt;0,'Spectrum 16'!BD36,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16'!BD37&gt;0,'Spectrum 16'!BD37,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16'!BD38&gt;0,'Spectrum 16'!BD38,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16'!BD39&gt;0,'Spectrum 16'!BD39,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16'!BD40&gt;0,'Spectrum 16'!BD40,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16'!BD41&gt;0,'Spectrum 16'!BD41,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16'!BD42&gt;0,'Spectrum 16'!BD42,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16'!BD43&gt;0,'Spectrum 16'!BD43,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16'!BD44&gt;0,'Spectrum 16'!BD44,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16'!BD45&gt;0,'Spectrum 16'!BD45,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16'!BD46&gt;0,'Spectrum 16'!BD46,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16'!BD47&gt;0,'Spectrum 16'!BD47,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16'!BD48&gt;0,'Spectrum 16'!BD48,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16'!BD49&gt;0,'Spectrum 16'!BD49,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16'!BD50&gt;0,'Spectrum 16'!BD50,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16'!BD51&gt;0,'Spectrum 16'!BD51,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16'!BD52&gt;0,'Spectrum 16'!BD52,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16'!BD53&gt;0,'Spectrum 16'!BD53,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16'!BD54&gt;0,'Spectrum 16'!BD54,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16'!BD55&gt;0,'Spectrum 16'!BD55,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16'!BD56&gt;0,'Spectrum 16'!BD56,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16'!BD57&gt;0,'Spectrum 16'!BD57,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16'!BD58&gt;0,'Spectrum 16'!BD58,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16'!BD59&gt;0,'Spectrum 16'!BD59,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16'!BD60&gt;0,'Spectrum 16'!BD60,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16'!BD61&gt;0,'Spectrum 16'!BD61,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16'!BD62&gt;0,'Spectrum 16'!BD62,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16'!BD63&gt;0,'Spectrum 16'!BD63,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16'!BD64&gt;0,'Spectrum 16'!BD64,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16'!BD65&gt;0,'Spectrum 16'!BD65,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16'!BD66&gt;0,'Spectrum 16'!BD66,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16'!BD67&gt;0,'Spectrum 16'!BD67,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16'!BD68&gt;0,'Spectrum 16'!BD68,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16'!BD69&gt;0,'Spectrum 16'!BD69,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16'!BD70&gt;0,'Spectrum 16'!BD70,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16'!BD71&gt;0,'Spectrum 16'!BD71,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16'!BD72&gt;0,'Spectrum 16'!BD72,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16'!BD73&gt;0,'Spectrum 16'!BD73,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16'!BD74&gt;0,'Spectrum 16'!BD74,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16'!BD75&gt;0,'Spectrum 16'!BD75,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16'!BD76&gt;0,'Spectrum 16'!BD76,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16'!BD77&gt;0,'Spectrum 16'!BD77,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16'!BD78&gt;0,'Spectrum 16'!BD78,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16'!BD79&gt;0,'Spectrum 16'!BD79,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16'!BD80&gt;0,'Spectrum 16'!BD80,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16'!BD81&gt;0,'Spectrum 16'!BD81,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16'!BD82&gt;0,'Spectrum 16'!BD82,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16'!BD83&gt;0,'Spectrum 16'!BD83,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16'!BD84&gt;0,'Spectrum 16'!BD84,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16'!BD85&gt;0,'Spectrum 16'!BD85,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16'!BD86&gt;0,'Spectrum 16'!BD86,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16'!BD87&gt;0,'Spectrum 16'!BD87,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16'!BD88&gt;0,'Spectrum 16'!BD88,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16'!BD89&gt;0,'Spectrum 16'!BD89,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16'!BD90&gt;0,'Spectrum 16'!BD90,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16'!BD91&gt;0,'Spectrum 16'!BD91,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16'!BD92&gt;0,'Spectrum 16'!BD92,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16'!BD93&gt;0,'Spectrum 16'!BD93,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16'!BD94&gt;0,'Spectrum 16'!BD94,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16'!BD95&gt;0,'Spectrum 16'!BD95,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16'!BD96&gt;0,'Spectrum 16'!BD96,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16'!BD97&gt;0,'Spectrum 16'!BD97,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16'!BD98&gt;0,'Spectrum 16'!BD98,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16'!BD99&gt;0,'Spectrum 16'!BD99,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16'!BD100&gt;0,'Spectrum 16'!BD100,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16'!BD101&gt;0,'Spectrum 16'!BD101,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16'!BD102&gt;0,'Spectrum 16'!BD102,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16'!BD103&gt;0,'Spectrum 16'!BD103,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16'!BD104&gt;0,'Spectrum 16'!BD104,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16'!BD105&gt;0,'Spectrum 16'!BD105,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16'!BD106&gt;0,'Spectrum 16'!BD106,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16'!BD107&gt;0,'Spectrum 16'!BD107,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16'!BD108&gt;0,'Spectrum 16'!BD108,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16'!BD109&gt;0,'Spectrum 16'!BD109,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16'!BD110&gt;0,'Spectrum 16'!BD110,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16'!BD111&gt;0,'Spectrum 16'!BD111,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26" priority="1" operator="containsText" text="Low">
      <formula>NOT(ISERROR(SEARCH("Low",H2)))</formula>
    </cfRule>
    <cfRule type="containsText" dxfId="25" priority="2" operator="containsText" text="High">
      <formula>NOT(ISERROR(SEARCH("High",H2)))</formula>
    </cfRule>
    <cfRule type="containsText" dxfId="24" priority="3" operator="containsText" text="Medium">
      <formula>NOT(ISERROR(SEARCH("Medium",H2)))</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BEE2A-74B5-4CCC-8D94-6B2E740B94DA}">
  <sheetPr codeName="Sheet23"/>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3.71093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7" style="5" hidden="1"/>
    <col min="29" max="29" width="11.7109375" style="1" hidden="1"/>
    <col min="30" max="30" width="17.140625" style="1" hidden="1"/>
    <col min="31" max="31" width="13.5703125" style="5" hidden="1"/>
    <col min="32" max="32" width="12.285156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6.7109375" style="72" hidden="1"/>
    <col min="47" max="47" width="12.7109375" style="72" hidden="1"/>
    <col min="48" max="48" width="6.7109375" style="72" hidden="1"/>
    <col min="49" max="49" width="12.7109375" style="72" hidden="1"/>
    <col min="50" max="50" width="6.710937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3.7109375" style="72" hidden="1"/>
    <col min="16384" max="16384" width="3.285156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58.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18</v>
      </c>
      <c r="BF4" s="127">
        <f>IF((BE4-1)&gt;0, (BE4-1), "Compared in Spectrum no. 2")</f>
        <v>17</v>
      </c>
      <c r="BG4" s="127">
        <f>COUNT(BG5:BG112)</f>
        <v>0</v>
      </c>
      <c r="BH4" s="127"/>
      <c r="BI4" s="127"/>
      <c r="BJ4" s="127">
        <f>SUM(BJ5:BJ111)</f>
        <v>0</v>
      </c>
      <c r="BK4" s="127">
        <f>SUM(BK5:BK111)</f>
        <v>0</v>
      </c>
    </row>
    <row r="5" spans="8:63" ht="71.2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17'!BD5&gt;0,'Spectrum 17'!BD5,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17'!BD6&gt;0,'Spectrum 17'!BD6,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17'!BD7&gt;0,'Spectrum 17'!BD7,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17'!BD8&gt;0,'Spectrum 17'!BD8,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17'!BD9&gt;0,'Spectrum 17'!BD9,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17'!BD10&gt;0,'Spectrum 17'!BD10,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17'!BD11&gt;0,'Spectrum 17'!BD11,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17'!BD12&gt;0,'Spectrum 17'!BD12,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17'!BD13&gt;0,'Spectrum 17'!BD13,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17'!BD14&gt;0,'Spectrum 17'!BD14,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17'!BD15&gt;0,'Spectrum 17'!BD15,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17'!BD16&gt;0,'Spectrum 17'!BD16,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17'!BD17&gt;0,'Spectrum 17'!BD17,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17'!BD18&gt;0,'Spectrum 17'!BD18,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17'!BD19&gt;0,'Spectrum 17'!BD19,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17'!BD20&gt;0,'Spectrum 17'!BD20,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17'!BD21&gt;0,'Spectrum 17'!BD21,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17'!BD22&gt;0,'Spectrum 17'!BD22,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17'!BD23&gt;0,'Spectrum 17'!BD23,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17'!BD24&gt;0,'Spectrum 17'!BD24,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17'!BD25&gt;0,'Spectrum 17'!BD25,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17'!BD26&gt;0,'Spectrum 17'!BD26,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17'!BD27&gt;0,'Spectrum 17'!BD27,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17'!BD28&gt;0,'Spectrum 17'!BD28,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17'!BD29&gt;0,'Spectrum 17'!BD29,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17'!BD30&gt;0,'Spectrum 17'!BD30,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17'!BD31&gt;0,'Spectrum 17'!BD31,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17'!BD32&gt;0,'Spectrum 17'!BD32,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17'!BD33&gt;0,'Spectrum 17'!BD33,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17'!BD34&gt;0,'Spectrum 17'!BD34,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17'!BD35&gt;0,'Spectrum 17'!BD35,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17'!BD36&gt;0,'Spectrum 17'!BD36,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17'!BD37&gt;0,'Spectrum 17'!BD37,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17'!BD38&gt;0,'Spectrum 17'!BD38,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17'!BD39&gt;0,'Spectrum 17'!BD39,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17'!BD40&gt;0,'Spectrum 17'!BD40,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17'!BD41&gt;0,'Spectrum 17'!BD41,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17'!BD42&gt;0,'Spectrum 17'!BD42,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17'!BD43&gt;0,'Spectrum 17'!BD43,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17'!BD44&gt;0,'Spectrum 17'!BD44,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17'!BD45&gt;0,'Spectrum 17'!BD45,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17'!BD46&gt;0,'Spectrum 17'!BD46,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17'!BD47&gt;0,'Spectrum 17'!BD47,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17'!BD48&gt;0,'Spectrum 17'!BD48,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17'!BD49&gt;0,'Spectrum 17'!BD49,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17'!BD50&gt;0,'Spectrum 17'!BD50,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17'!BD51&gt;0,'Spectrum 17'!BD51,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17'!BD52&gt;0,'Spectrum 17'!BD52,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17'!BD53&gt;0,'Spectrum 17'!BD53,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17'!BD54&gt;0,'Spectrum 17'!BD54,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17'!BD55&gt;0,'Spectrum 17'!BD55,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17'!BD56&gt;0,'Spectrum 17'!BD56,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17'!BD57&gt;0,'Spectrum 17'!BD57,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17'!BD58&gt;0,'Spectrum 17'!BD58,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17'!BD59&gt;0,'Spectrum 17'!BD59,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17'!BD60&gt;0,'Spectrum 17'!BD60,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17'!BD61&gt;0,'Spectrum 17'!BD61,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17'!BD62&gt;0,'Spectrum 17'!BD62,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17'!BD63&gt;0,'Spectrum 17'!BD63,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17'!BD64&gt;0,'Spectrum 17'!BD64,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17'!BD65&gt;0,'Spectrum 17'!BD65,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17'!BD66&gt;0,'Spectrum 17'!BD66,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17'!BD67&gt;0,'Spectrum 17'!BD67,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17'!BD68&gt;0,'Spectrum 17'!BD68,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17'!BD69&gt;0,'Spectrum 17'!BD69,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17'!BD70&gt;0,'Spectrum 17'!BD70,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17'!BD71&gt;0,'Spectrum 17'!BD71,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17'!BD72&gt;0,'Spectrum 17'!BD72,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17'!BD73&gt;0,'Spectrum 17'!BD73,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17'!BD74&gt;0,'Spectrum 17'!BD74,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17'!BD75&gt;0,'Spectrum 17'!BD75,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17'!BD76&gt;0,'Spectrum 17'!BD76,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17'!BD77&gt;0,'Spectrum 17'!BD77,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17'!BD78&gt;0,'Spectrum 17'!BD78,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17'!BD79&gt;0,'Spectrum 17'!BD79,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17'!BD80&gt;0,'Spectrum 17'!BD80,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17'!BD81&gt;0,'Spectrum 17'!BD81,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17'!BD82&gt;0,'Spectrum 17'!BD82,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17'!BD83&gt;0,'Spectrum 17'!BD83,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17'!BD84&gt;0,'Spectrum 17'!BD84,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17'!BD85&gt;0,'Spectrum 17'!BD85,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17'!BD86&gt;0,'Spectrum 17'!BD86,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17'!BD87&gt;0,'Spectrum 17'!BD87,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17'!BD88&gt;0,'Spectrum 17'!BD88,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17'!BD89&gt;0,'Spectrum 17'!BD89,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17'!BD90&gt;0,'Spectrum 17'!BD90,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17'!BD91&gt;0,'Spectrum 17'!BD91,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17'!BD92&gt;0,'Spectrum 17'!BD92,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17'!BD93&gt;0,'Spectrum 17'!BD93,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17'!BD94&gt;0,'Spectrum 17'!BD94,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17'!BD95&gt;0,'Spectrum 17'!BD95,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17'!BD96&gt;0,'Spectrum 17'!BD96,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17'!BD97&gt;0,'Spectrum 17'!BD97,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17'!BD98&gt;0,'Spectrum 17'!BD98,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17'!BD99&gt;0,'Spectrum 17'!BD99,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17'!BD100&gt;0,'Spectrum 17'!BD100,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17'!BD101&gt;0,'Spectrum 17'!BD101,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17'!BD102&gt;0,'Spectrum 17'!BD102,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17'!BD103&gt;0,'Spectrum 17'!BD103,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17'!BD104&gt;0,'Spectrum 17'!BD104,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17'!BD105&gt;0,'Spectrum 17'!BD105,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17'!BD106&gt;0,'Spectrum 17'!BD106,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17'!BD107&gt;0,'Spectrum 17'!BD107,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17'!BD108&gt;0,'Spectrum 17'!BD108,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17'!BD109&gt;0,'Spectrum 17'!BD109,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17'!BD110&gt;0,'Spectrum 17'!BD110,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17'!BD111&gt;0,'Spectrum 17'!BD111,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23" priority="1" operator="containsText" text="Low">
      <formula>NOT(ISERROR(SEARCH("Low",H2)))</formula>
    </cfRule>
    <cfRule type="containsText" dxfId="22" priority="2" operator="containsText" text="High">
      <formula>NOT(ISERROR(SEARCH("High",H2)))</formula>
    </cfRule>
    <cfRule type="containsText" dxfId="21" priority="3" operator="containsText" text="Medium">
      <formula>NOT(ISERROR(SEARCH("Medium",H2)))</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7B45-874D-4A74-A4DD-EACAFEBA8AE8}">
  <sheetPr codeName="Sheet24"/>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4.570312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7" style="5" hidden="1"/>
    <col min="29" max="29" width="11.7109375" style="1" hidden="1"/>
    <col min="30" max="30" width="17.140625" style="1" hidden="1"/>
    <col min="31" max="31" width="13.5703125" style="5" hidden="1"/>
    <col min="32" max="32" width="12.285156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8.5703125" style="72" hidden="1"/>
    <col min="47" max="47" width="12.7109375" style="72" hidden="1"/>
    <col min="48" max="48" width="8.5703125" style="72" hidden="1"/>
    <col min="49" max="49" width="12.7109375" style="72" hidden="1"/>
    <col min="50" max="50" width="9.42578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4.5703125" style="72" hidden="1"/>
    <col min="16384" max="16384" width="3.425781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50.2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19</v>
      </c>
      <c r="BF4" s="127">
        <f>IF((BE4-1)&gt;0, (BE4-1), "Compared in Spectrum no. 2")</f>
        <v>18</v>
      </c>
      <c r="BG4" s="127">
        <f>COUNT(BG5:BG112)</f>
        <v>0</v>
      </c>
      <c r="BH4" s="127"/>
      <c r="BI4" s="127"/>
      <c r="BJ4" s="127">
        <f>SUM(BJ5:BJ111)</f>
        <v>0</v>
      </c>
      <c r="BK4" s="127">
        <f>SUM(BK5:BK111)</f>
        <v>0</v>
      </c>
    </row>
    <row r="5" spans="8:63" ht="60.7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18'!BD5&gt;0,'Spectrum 18'!BD5,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18'!BD6&gt;0,'Spectrum 18'!BD6,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18'!BD7&gt;0,'Spectrum 18'!BD7,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18'!BD8&gt;0,'Spectrum 18'!BD8,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18'!BD9&gt;0,'Spectrum 18'!BD9,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18'!BD10&gt;0,'Spectrum 18'!BD10,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18'!BD11&gt;0,'Spectrum 18'!BD11,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18'!BD12&gt;0,'Spectrum 18'!BD12,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18'!BD13&gt;0,'Spectrum 18'!BD13,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18'!BD14&gt;0,'Spectrum 18'!BD14,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18'!BD15&gt;0,'Spectrum 18'!BD15,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18'!BD16&gt;0,'Spectrum 18'!BD16,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18'!BD17&gt;0,'Spectrum 18'!BD17,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18'!BD18&gt;0,'Spectrum 18'!BD18,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18'!BD19&gt;0,'Spectrum 18'!BD19,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18'!BD20&gt;0,'Spectrum 18'!BD20,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18'!BD21&gt;0,'Spectrum 18'!BD21,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18'!BD22&gt;0,'Spectrum 18'!BD22,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18'!BD23&gt;0,'Spectrum 18'!BD23,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18'!BD24&gt;0,'Spectrum 18'!BD24,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18'!BD25&gt;0,'Spectrum 18'!BD25,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18'!BD26&gt;0,'Spectrum 18'!BD26,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18'!BD27&gt;0,'Spectrum 18'!BD27,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18'!BD28&gt;0,'Spectrum 18'!BD28,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18'!BD29&gt;0,'Spectrum 18'!BD29,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18'!BD30&gt;0,'Spectrum 18'!BD30,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18'!BD31&gt;0,'Spectrum 18'!BD31,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18'!BD32&gt;0,'Spectrum 18'!BD32,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18'!BD33&gt;0,'Spectrum 18'!BD33,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18'!BD34&gt;0,'Spectrum 18'!BD34,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18'!BD35&gt;0,'Spectrum 18'!BD35,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18'!BD36&gt;0,'Spectrum 18'!BD36,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18'!BD37&gt;0,'Spectrum 18'!BD37,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18'!BD38&gt;0,'Spectrum 18'!BD38,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18'!BD39&gt;0,'Spectrum 18'!BD39,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18'!BD40&gt;0,'Spectrum 18'!BD40,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18'!BD41&gt;0,'Spectrum 18'!BD41,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18'!BD42&gt;0,'Spectrum 18'!BD42,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18'!BD43&gt;0,'Spectrum 18'!BD43,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18'!BD44&gt;0,'Spectrum 18'!BD44,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18'!BD45&gt;0,'Spectrum 18'!BD45,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18'!BD46&gt;0,'Spectrum 18'!BD46,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18'!BD47&gt;0,'Spectrum 18'!BD47,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18'!BD48&gt;0,'Spectrum 18'!BD48,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18'!BD49&gt;0,'Spectrum 18'!BD49,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18'!BD50&gt;0,'Spectrum 18'!BD50,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18'!BD51&gt;0,'Spectrum 18'!BD51,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18'!BD52&gt;0,'Spectrum 18'!BD52,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18'!BD53&gt;0,'Spectrum 18'!BD53,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18'!BD54&gt;0,'Spectrum 18'!BD54,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18'!BD55&gt;0,'Spectrum 18'!BD55,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18'!BD56&gt;0,'Spectrum 18'!BD56,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18'!BD57&gt;0,'Spectrum 18'!BD57,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18'!BD58&gt;0,'Spectrum 18'!BD58,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18'!BD59&gt;0,'Spectrum 18'!BD59,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18'!BD60&gt;0,'Spectrum 18'!BD60,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18'!BD61&gt;0,'Spectrum 18'!BD61,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18'!BD62&gt;0,'Spectrum 18'!BD62,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18'!BD63&gt;0,'Spectrum 18'!BD63,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18'!BD64&gt;0,'Spectrum 18'!BD64,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18'!BD65&gt;0,'Spectrum 18'!BD65,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18'!BD66&gt;0,'Spectrum 18'!BD66,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18'!BD67&gt;0,'Spectrum 18'!BD67,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18'!BD68&gt;0,'Spectrum 18'!BD68,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18'!BD69&gt;0,'Spectrum 18'!BD69,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18'!BD70&gt;0,'Spectrum 18'!BD70,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18'!BD71&gt;0,'Spectrum 18'!BD71,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18'!BD72&gt;0,'Spectrum 18'!BD72,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18'!BD73&gt;0,'Spectrum 18'!BD73,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18'!BD74&gt;0,'Spectrum 18'!BD74,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18'!BD75&gt;0,'Spectrum 18'!BD75,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18'!BD76&gt;0,'Spectrum 18'!BD76,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18'!BD77&gt;0,'Spectrum 18'!BD77,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18'!BD78&gt;0,'Spectrum 18'!BD78,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18'!BD79&gt;0,'Spectrum 18'!BD79,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18'!BD80&gt;0,'Spectrum 18'!BD80,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18'!BD81&gt;0,'Spectrum 18'!BD81,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18'!BD82&gt;0,'Spectrum 18'!BD82,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18'!BD83&gt;0,'Spectrum 18'!BD83,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18'!BD84&gt;0,'Spectrum 18'!BD84,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18'!BD85&gt;0,'Spectrum 18'!BD85,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18'!BD86&gt;0,'Spectrum 18'!BD86,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18'!BD87&gt;0,'Spectrum 18'!BD87,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18'!BD88&gt;0,'Spectrum 18'!BD88,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18'!BD89&gt;0,'Spectrum 18'!BD89,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18'!BD90&gt;0,'Spectrum 18'!BD90,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18'!BD91&gt;0,'Spectrum 18'!BD91,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18'!BD92&gt;0,'Spectrum 18'!BD92,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18'!BD93&gt;0,'Spectrum 18'!BD93,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18'!BD94&gt;0,'Spectrum 18'!BD94,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18'!BD95&gt;0,'Spectrum 18'!BD95,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18'!BD96&gt;0,'Spectrum 18'!BD96,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18'!BD97&gt;0,'Spectrum 18'!BD97,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18'!BD98&gt;0,'Spectrum 18'!BD98,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18'!BD99&gt;0,'Spectrum 18'!BD99,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18'!BD100&gt;0,'Spectrum 18'!BD100,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18'!BD101&gt;0,'Spectrum 18'!BD101,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18'!BD102&gt;0,'Spectrum 18'!BD102,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18'!BD103&gt;0,'Spectrum 18'!BD103,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18'!BD104&gt;0,'Spectrum 18'!BD104,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18'!BD105&gt;0,'Spectrum 18'!BD105,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18'!BD106&gt;0,'Spectrum 18'!BD106,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18'!BD107&gt;0,'Spectrum 18'!BD107,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18'!BD108&gt;0,'Spectrum 18'!BD108,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18'!BD109&gt;0,'Spectrum 18'!BD109,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18'!BD110&gt;0,'Spectrum 18'!BD110,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18'!BD111&gt;0,'Spectrum 18'!BD111,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20" priority="1" operator="containsText" text="Low">
      <formula>NOT(ISERROR(SEARCH("Low",H2)))</formula>
    </cfRule>
    <cfRule type="containsText" dxfId="19" priority="2" operator="containsText" text="High">
      <formula>NOT(ISERROR(SEARCH("High",H2)))</formula>
    </cfRule>
    <cfRule type="containsText" dxfId="18" priority="3" operator="containsText" text="Medium">
      <formula>NOT(ISERROR(SEARCH("Medium",H2)))</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6033-457D-422B-8D66-544F66563AD9}">
  <sheetPr codeName="Sheet25"/>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4"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8.5703125" style="5" hidden="1"/>
    <col min="29" max="29" width="12" style="1" hidden="1"/>
    <col min="30" max="30" width="17.140625" style="1" hidden="1"/>
    <col min="31" max="31" width="19" style="5" hidden="1"/>
    <col min="32" max="32" width="15.85546875" style="1" hidden="1"/>
    <col min="33" max="33" width="19.42578125" style="8" hidden="1"/>
    <col min="34" max="34" width="9.85546875" style="8" hidden="1"/>
    <col min="35" max="35" width="15.5703125" style="8" hidden="1"/>
    <col min="36" max="36" width="13.7109375" style="5" hidden="1"/>
    <col min="37" max="37" width="16.5703125" style="8" hidden="1"/>
    <col min="38" max="38" width="16.42578125" style="8" hidden="1"/>
    <col min="39" max="39" width="16.42578125" style="9" hidden="1"/>
    <col min="40" max="40" width="32" style="72" hidden="1"/>
    <col min="41" max="41" width="17" style="72" hidden="1"/>
    <col min="42" max="42" width="11.5703125" style="72" hidden="1"/>
    <col min="43" max="43" width="6.28515625" style="72" hidden="1"/>
    <col min="44" max="44" width="10.85546875" style="72" hidden="1"/>
    <col min="45" max="45" width="12.7109375" style="72" hidden="1"/>
    <col min="46" max="46" width="9.5703125" style="72" hidden="1"/>
    <col min="47" max="47" width="12.7109375" style="72" hidden="1"/>
    <col min="48" max="48" width="9.5703125" style="72" hidden="1"/>
    <col min="49" max="49" width="12.7109375" style="72" hidden="1"/>
    <col min="50" max="50" width="10.5703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5" style="72" hidden="1"/>
    <col min="16384" max="16384" width="2.710937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39"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20</v>
      </c>
      <c r="BF4" s="127">
        <f>IF((BE4-1)&gt;0, (BE4-1), "Compared in Spectrum no. 2")</f>
        <v>19</v>
      </c>
      <c r="BG4" s="127">
        <f>COUNT(BG5:BG112)</f>
        <v>0</v>
      </c>
      <c r="BH4" s="127"/>
      <c r="BI4" s="127"/>
      <c r="BJ4" s="127">
        <f>SUM(BJ5:BJ111)</f>
        <v>0</v>
      </c>
      <c r="BK4" s="127">
        <f>SUM(BK5:BK111)</f>
        <v>0</v>
      </c>
    </row>
    <row r="5" spans="8:63" ht="38.2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19'!BD5&gt;0,'Spectrum 19'!BD5,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19'!BD6&gt;0,'Spectrum 19'!BD6,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19'!BD7&gt;0,'Spectrum 19'!BD7,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19'!BD8&gt;0,'Spectrum 19'!BD8,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19'!BD9&gt;0,'Spectrum 19'!BD9,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19'!BD10&gt;0,'Spectrum 19'!BD10,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19'!BD11&gt;0,'Spectrum 19'!BD11,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19'!BD12&gt;0,'Spectrum 19'!BD12,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19'!BD13&gt;0,'Spectrum 19'!BD13,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19'!BD14&gt;0,'Spectrum 19'!BD14,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19'!BD15&gt;0,'Spectrum 19'!BD15,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19'!BD16&gt;0,'Spectrum 19'!BD16,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19'!BD17&gt;0,'Spectrum 19'!BD17,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19'!BD18&gt;0,'Spectrum 19'!BD18,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19'!BD19&gt;0,'Spectrum 19'!BD19,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19'!BD20&gt;0,'Spectrum 19'!BD20,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19'!BD21&gt;0,'Spectrum 19'!BD21,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19'!BD22&gt;0,'Spectrum 19'!BD22,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19'!BD23&gt;0,'Spectrum 19'!BD23,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19'!BD24&gt;0,'Spectrum 19'!BD24,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19'!BD25&gt;0,'Spectrum 19'!BD25,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19'!BD26&gt;0,'Spectrum 19'!BD26,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19'!BD27&gt;0,'Spectrum 19'!BD27,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19'!BD28&gt;0,'Spectrum 19'!BD28,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19'!BD29&gt;0,'Spectrum 19'!BD29,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19'!BD30&gt;0,'Spectrum 19'!BD30,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19'!BD31&gt;0,'Spectrum 19'!BD31,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19'!BD32&gt;0,'Spectrum 19'!BD32,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19'!BD33&gt;0,'Spectrum 19'!BD33,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19'!BD34&gt;0,'Spectrum 19'!BD34,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19'!BD35&gt;0,'Spectrum 19'!BD35,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19'!BD36&gt;0,'Spectrum 19'!BD36,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19'!BD37&gt;0,'Spectrum 19'!BD37,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19'!BD38&gt;0,'Spectrum 19'!BD38,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19'!BD39&gt;0,'Spectrum 19'!BD39,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19'!BD40&gt;0,'Spectrum 19'!BD40,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19'!BD41&gt;0,'Spectrum 19'!BD41,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19'!BD42&gt;0,'Spectrum 19'!BD42,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19'!BD43&gt;0,'Spectrum 19'!BD43,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19'!BD44&gt;0,'Spectrum 19'!BD44,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19'!BD45&gt;0,'Spectrum 19'!BD45,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19'!BD46&gt;0,'Spectrum 19'!BD46,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19'!BD47&gt;0,'Spectrum 19'!BD47,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19'!BD48&gt;0,'Spectrum 19'!BD48,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19'!BD49&gt;0,'Spectrum 19'!BD49,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19'!BD50&gt;0,'Spectrum 19'!BD50,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19'!BD51&gt;0,'Spectrum 19'!BD51,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19'!BD52&gt;0,'Spectrum 19'!BD52,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19'!BD53&gt;0,'Spectrum 19'!BD53,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19'!BD54&gt;0,'Spectrum 19'!BD54,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19'!BD55&gt;0,'Spectrum 19'!BD55,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19'!BD56&gt;0,'Spectrum 19'!BD56,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19'!BD57&gt;0,'Spectrum 19'!BD57,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19'!BD58&gt;0,'Spectrum 19'!BD58,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19'!BD59&gt;0,'Spectrum 19'!BD59,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19'!BD60&gt;0,'Spectrum 19'!BD60,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19'!BD61&gt;0,'Spectrum 19'!BD61,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19'!BD62&gt;0,'Spectrum 19'!BD62,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19'!BD63&gt;0,'Spectrum 19'!BD63,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19'!BD64&gt;0,'Spectrum 19'!BD64,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19'!BD65&gt;0,'Spectrum 19'!BD65,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19'!BD66&gt;0,'Spectrum 19'!BD66,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19'!BD67&gt;0,'Spectrum 19'!BD67,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19'!BD68&gt;0,'Spectrum 19'!BD68,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19'!BD69&gt;0,'Spectrum 19'!BD69,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19'!BD70&gt;0,'Spectrum 19'!BD70,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19'!BD71&gt;0,'Spectrum 19'!BD71,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19'!BD72&gt;0,'Spectrum 19'!BD72,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19'!BD73&gt;0,'Spectrum 19'!BD73,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19'!BD74&gt;0,'Spectrum 19'!BD74,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19'!BD75&gt;0,'Spectrum 19'!BD75,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19'!BD76&gt;0,'Spectrum 19'!BD76,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19'!BD77&gt;0,'Spectrum 19'!BD77,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19'!BD78&gt;0,'Spectrum 19'!BD78,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19'!BD79&gt;0,'Spectrum 19'!BD79,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19'!BD80&gt;0,'Spectrum 19'!BD80,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19'!BD81&gt;0,'Spectrum 19'!BD81,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19'!BD82&gt;0,'Spectrum 19'!BD82,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19'!BD83&gt;0,'Spectrum 19'!BD83,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19'!BD84&gt;0,'Spectrum 19'!BD84,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19'!BD85&gt;0,'Spectrum 19'!BD85,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19'!BD86&gt;0,'Spectrum 19'!BD86,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19'!BD87&gt;0,'Spectrum 19'!BD87,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19'!BD88&gt;0,'Spectrum 19'!BD88,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19'!BD89&gt;0,'Spectrum 19'!BD89,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19'!BD90&gt;0,'Spectrum 19'!BD90,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19'!BD91&gt;0,'Spectrum 19'!BD91,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19'!BD92&gt;0,'Spectrum 19'!BD92,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19'!BD93&gt;0,'Spectrum 19'!BD93,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19'!BD94&gt;0,'Spectrum 19'!BD94,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19'!BD95&gt;0,'Spectrum 19'!BD95,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19'!BD96&gt;0,'Spectrum 19'!BD96,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19'!BD97&gt;0,'Spectrum 19'!BD97,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19'!BD98&gt;0,'Spectrum 19'!BD98,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19'!BD99&gt;0,'Spectrum 19'!BD99,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19'!BD100&gt;0,'Spectrum 19'!BD100,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19'!BD101&gt;0,'Spectrum 19'!BD101,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19'!BD102&gt;0,'Spectrum 19'!BD102,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19'!BD103&gt;0,'Spectrum 19'!BD103,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19'!BD104&gt;0,'Spectrum 19'!BD104,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19'!BD105&gt;0,'Spectrum 19'!BD105,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19'!BD106&gt;0,'Spectrum 19'!BD106,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19'!BD107&gt;0,'Spectrum 19'!BD107,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19'!BD108&gt;0,'Spectrum 19'!BD108,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19'!BD109&gt;0,'Spectrum 19'!BD109,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19'!BD110&gt;0,'Spectrum 19'!BD110,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19'!BD111&gt;0,'Spectrum 19'!BD111,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17" priority="1" operator="containsText" text="Low">
      <formula>NOT(ISERROR(SEARCH("Low",H2)))</formula>
    </cfRule>
    <cfRule type="containsText" dxfId="16" priority="2" operator="containsText" text="High">
      <formula>NOT(ISERROR(SEARCH("High",H2)))</formula>
    </cfRule>
    <cfRule type="containsText" dxfId="15" priority="3" operator="containsText" text="Medium">
      <formula>NOT(ISERROR(SEARCH("Medium",H2)))</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9A5DD-8A1A-43FD-91BD-2290C5CD9CE1}">
  <sheetPr codeName="Sheet26"/>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7"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7" style="5" hidden="1"/>
    <col min="29" max="29" width="6.85546875" style="1" hidden="1"/>
    <col min="30" max="30" width="17.140625" style="1" hidden="1"/>
    <col min="31" max="31" width="13.5703125" style="5" hidden="1"/>
    <col min="32" max="32" width="12.285156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8.5703125" style="72" hidden="1"/>
    <col min="47" max="47" width="12.7109375" style="72" hidden="1"/>
    <col min="48" max="48" width="8.5703125" style="72" hidden="1"/>
    <col min="49" max="49" width="12.7109375" style="72" hidden="1"/>
    <col min="50" max="50" width="9.42578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7" style="72" hidden="1"/>
    <col min="16384" max="16384" width="3.285156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85.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21</v>
      </c>
      <c r="BF4" s="127">
        <f>IF((BE4-1)&gt;0, (BE4-1), "Compared in Spectrum no. 2")</f>
        <v>20</v>
      </c>
      <c r="BG4" s="127">
        <f>COUNT(BG5:BG112)</f>
        <v>0</v>
      </c>
      <c r="BH4" s="127"/>
      <c r="BI4" s="127"/>
      <c r="BJ4" s="127">
        <f>SUM(BJ5:BJ111)</f>
        <v>0</v>
      </c>
      <c r="BK4" s="127">
        <f>SUM(BK5:BK111)</f>
        <v>0</v>
      </c>
    </row>
    <row r="5" spans="8:63" ht="61.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20'!BD5&gt;0,'Spectrum 20'!BD5,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20'!BD6&gt;0,'Spectrum 20'!BD6,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20'!BD7&gt;0,'Spectrum 20'!BD7,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20'!BD8&gt;0,'Spectrum 20'!BD8,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20'!BD9&gt;0,'Spectrum 20'!BD9,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20'!BD10&gt;0,'Spectrum 20'!BD10,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20'!BD11&gt;0,'Spectrum 20'!BD11,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20'!BD12&gt;0,'Spectrum 20'!BD12,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20'!BD13&gt;0,'Spectrum 20'!BD13,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20'!BD14&gt;0,'Spectrum 20'!BD14,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20'!BD15&gt;0,'Spectrum 20'!BD15,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20'!BD16&gt;0,'Spectrum 20'!BD16,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20'!BD17&gt;0,'Spectrum 20'!BD17,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20'!BD18&gt;0,'Spectrum 20'!BD18,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20'!BD19&gt;0,'Spectrum 20'!BD19,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20'!BD20&gt;0,'Spectrum 20'!BD20,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20'!BD21&gt;0,'Spectrum 20'!BD21,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20'!BD22&gt;0,'Spectrum 20'!BD22,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20'!BD23&gt;0,'Spectrum 20'!BD23,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20'!BD24&gt;0,'Spectrum 20'!BD24,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20'!BD25&gt;0,'Spectrum 20'!BD25,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20'!BD26&gt;0,'Spectrum 20'!BD26,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20'!BD27&gt;0,'Spectrum 20'!BD27,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20'!BD28&gt;0,'Spectrum 20'!BD28,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20'!BD29&gt;0,'Spectrum 20'!BD29,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20'!BD30&gt;0,'Spectrum 20'!BD30,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20'!BD31&gt;0,'Spectrum 20'!BD31,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20'!BD32&gt;0,'Spectrum 20'!BD32,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20'!BD33&gt;0,'Spectrum 20'!BD33,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20'!BD34&gt;0,'Spectrum 20'!BD34,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20'!BD35&gt;0,'Spectrum 20'!BD35,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20'!BD36&gt;0,'Spectrum 20'!BD36,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20'!BD37&gt;0,'Spectrum 20'!BD37,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20'!BD38&gt;0,'Spectrum 20'!BD38,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20'!BD39&gt;0,'Spectrum 20'!BD39,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20'!BD40&gt;0,'Spectrum 20'!BD40,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20'!BD41&gt;0,'Spectrum 20'!BD41,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20'!BD42&gt;0,'Spectrum 20'!BD42,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20'!BD43&gt;0,'Spectrum 20'!BD43,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20'!BD44&gt;0,'Spectrum 20'!BD44,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20'!BD45&gt;0,'Spectrum 20'!BD45,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20'!BD46&gt;0,'Spectrum 20'!BD46,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20'!BD47&gt;0,'Spectrum 20'!BD47,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20'!BD48&gt;0,'Spectrum 20'!BD48,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20'!BD49&gt;0,'Spectrum 20'!BD49,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20'!BD50&gt;0,'Spectrum 20'!BD50,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20'!BD51&gt;0,'Spectrum 20'!BD51,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20'!BD52&gt;0,'Spectrum 20'!BD52,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20'!BD53&gt;0,'Spectrum 20'!BD53,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20'!BD54&gt;0,'Spectrum 20'!BD54,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20'!BD55&gt;0,'Spectrum 20'!BD55,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20'!BD56&gt;0,'Spectrum 20'!BD56,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20'!BD57&gt;0,'Spectrum 20'!BD57,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20'!BD58&gt;0,'Spectrum 20'!BD58,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20'!BD59&gt;0,'Spectrum 20'!BD59,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20'!BD60&gt;0,'Spectrum 20'!BD60,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20'!BD61&gt;0,'Spectrum 20'!BD61,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20'!BD62&gt;0,'Spectrum 20'!BD62,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20'!BD63&gt;0,'Spectrum 20'!BD63,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20'!BD64&gt;0,'Spectrum 20'!BD64,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20'!BD65&gt;0,'Spectrum 20'!BD65,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20'!BD66&gt;0,'Spectrum 20'!BD66,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20'!BD67&gt;0,'Spectrum 20'!BD67,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20'!BD68&gt;0,'Spectrum 20'!BD68,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20'!BD69&gt;0,'Spectrum 20'!BD69,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20'!BD70&gt;0,'Spectrum 20'!BD70,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20'!BD71&gt;0,'Spectrum 20'!BD71,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20'!BD72&gt;0,'Spectrum 20'!BD72,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20'!BD73&gt;0,'Spectrum 20'!BD73,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20'!BD74&gt;0,'Spectrum 20'!BD74,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20'!BD75&gt;0,'Spectrum 20'!BD75,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20'!BD76&gt;0,'Spectrum 20'!BD76,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20'!BD77&gt;0,'Spectrum 20'!BD77,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20'!BD78&gt;0,'Spectrum 20'!BD78,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20'!BD79&gt;0,'Spectrum 20'!BD79,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20'!BD80&gt;0,'Spectrum 20'!BD80,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20'!BD81&gt;0,'Spectrum 20'!BD81,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20'!BD82&gt;0,'Spectrum 20'!BD82,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20'!BD83&gt;0,'Spectrum 20'!BD83,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20'!BD84&gt;0,'Spectrum 20'!BD84,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20'!BD85&gt;0,'Spectrum 20'!BD85,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20'!BD86&gt;0,'Spectrum 20'!BD86,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20'!BD87&gt;0,'Spectrum 20'!BD87,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20'!BD88&gt;0,'Spectrum 20'!BD88,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20'!BD89&gt;0,'Spectrum 20'!BD89,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20'!BD90&gt;0,'Spectrum 20'!BD90,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20'!BD91&gt;0,'Spectrum 20'!BD91,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20'!BD92&gt;0,'Spectrum 20'!BD92,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20'!BD93&gt;0,'Spectrum 20'!BD93,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20'!BD94&gt;0,'Spectrum 20'!BD94,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20'!BD95&gt;0,'Spectrum 20'!BD95,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20'!BD96&gt;0,'Spectrum 20'!BD96,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20'!BD97&gt;0,'Spectrum 20'!BD97,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20'!BD98&gt;0,'Spectrum 20'!BD98,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20'!BD99&gt;0,'Spectrum 20'!BD99,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20'!BD100&gt;0,'Spectrum 20'!BD100,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20'!BD101&gt;0,'Spectrum 20'!BD101,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20'!BD102&gt;0,'Spectrum 20'!BD102,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20'!BD103&gt;0,'Spectrum 20'!BD103,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20'!BD104&gt;0,'Spectrum 20'!BD104,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20'!BD105&gt;0,'Spectrum 20'!BD105,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20'!BD106&gt;0,'Spectrum 20'!BD106,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20'!BD107&gt;0,'Spectrum 20'!BD107,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20'!BD108&gt;0,'Spectrum 20'!BD108,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20'!BD109&gt;0,'Spectrum 20'!BD109,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20'!BD110&gt;0,'Spectrum 20'!BD110,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20'!BD111&gt;0,'Spectrum 20'!BD111,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14" priority="1" operator="containsText" text="Low">
      <formula>NOT(ISERROR(SEARCH("Low",H2)))</formula>
    </cfRule>
    <cfRule type="containsText" dxfId="13" priority="2" operator="containsText" text="High">
      <formula>NOT(ISERROR(SEARCH("High",H2)))</formula>
    </cfRule>
    <cfRule type="containsText" dxfId="12" priority="3" operator="containsText" text="Medium">
      <formula>NOT(ISERROR(SEARCH("Medium",H2)))</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944AB-3431-4A12-B0CA-684F38348BCA}">
  <sheetPr codeName="Sheet27"/>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3.71093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5" style="5" hidden="1"/>
    <col min="29" max="29" width="6.85546875" style="1" hidden="1"/>
    <col min="30" max="30" width="17.140625" style="1" hidden="1"/>
    <col min="31" max="31" width="8.28515625" style="5" hidden="1"/>
    <col min="32" max="32" width="8"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5.7109375" style="72" hidden="1"/>
    <col min="47" max="47" width="12.7109375" style="72" hidden="1"/>
    <col min="48" max="48" width="5.7109375" style="72" hidden="1"/>
    <col min="49" max="49" width="12.7109375" style="72" hidden="1"/>
    <col min="50" max="50" width="5.710937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3.7109375" style="72" hidden="1"/>
    <col min="16384" max="16384" width="3.285156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86.2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22</v>
      </c>
      <c r="BF4" s="127">
        <f>IF((BE4-1)&gt;0, (BE4-1), "Compared in Spectrum no. 2")</f>
        <v>21</v>
      </c>
      <c r="BG4" s="127">
        <f>COUNT(BG5:BG112)</f>
        <v>0</v>
      </c>
      <c r="BH4" s="127"/>
      <c r="BI4" s="127"/>
      <c r="BJ4" s="127">
        <f>SUM(BJ5:BJ111)</f>
        <v>0</v>
      </c>
      <c r="BK4" s="127">
        <f>SUM(BK5:BK111)</f>
        <v>0</v>
      </c>
    </row>
    <row r="5" spans="8:63" ht="99"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21'!BD5&gt;0,'Spectrum 21'!BD5,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21'!BD6&gt;0,'Spectrum 21'!BD6,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21'!BD7&gt;0,'Spectrum 21'!BD7,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21'!BD8&gt;0,'Spectrum 21'!BD8,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21'!BD9&gt;0,'Spectrum 21'!BD9,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21'!BD10&gt;0,'Spectrum 21'!BD10,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21'!BD11&gt;0,'Spectrum 21'!BD11,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21'!BD12&gt;0,'Spectrum 21'!BD12,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21'!BD13&gt;0,'Spectrum 21'!BD13,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21'!BD14&gt;0,'Spectrum 21'!BD14,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21'!BD15&gt;0,'Spectrum 21'!BD15,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21'!BD16&gt;0,'Spectrum 21'!BD16,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21'!BD17&gt;0,'Spectrum 21'!BD17,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21'!BD18&gt;0,'Spectrum 21'!BD18,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21'!BD19&gt;0,'Spectrum 21'!BD19,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21'!BD20&gt;0,'Spectrum 21'!BD20,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21'!BD21&gt;0,'Spectrum 21'!BD21,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21'!BD22&gt;0,'Spectrum 21'!BD22,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21'!BD23&gt;0,'Spectrum 21'!BD23,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21'!BD24&gt;0,'Spectrum 21'!BD24,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21'!BD25&gt;0,'Spectrum 21'!BD25,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21'!BD26&gt;0,'Spectrum 21'!BD26,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21'!BD27&gt;0,'Spectrum 21'!BD27,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21'!BD28&gt;0,'Spectrum 21'!BD28,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21'!BD29&gt;0,'Spectrum 21'!BD29,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21'!BD30&gt;0,'Spectrum 21'!BD30,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21'!BD31&gt;0,'Spectrum 21'!BD31,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21'!BD32&gt;0,'Spectrum 21'!BD32,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21'!BD33&gt;0,'Spectrum 21'!BD33,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21'!BD34&gt;0,'Spectrum 21'!BD34,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21'!BD35&gt;0,'Spectrum 21'!BD35,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21'!BD36&gt;0,'Spectrum 21'!BD36,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21'!BD37&gt;0,'Spectrum 21'!BD37,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21'!BD38&gt;0,'Spectrum 21'!BD38,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21'!BD39&gt;0,'Spectrum 21'!BD39,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21'!BD40&gt;0,'Spectrum 21'!BD40,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21'!BD41&gt;0,'Spectrum 21'!BD41,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21'!BD42&gt;0,'Spectrum 21'!BD42,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21'!BD43&gt;0,'Spectrum 21'!BD43,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21'!BD44&gt;0,'Spectrum 21'!BD44,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21'!BD45&gt;0,'Spectrum 21'!BD45,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21'!BD46&gt;0,'Spectrum 21'!BD46,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21'!BD47&gt;0,'Spectrum 21'!BD47,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21'!BD48&gt;0,'Spectrum 21'!BD48,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21'!BD49&gt;0,'Spectrum 21'!BD49,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21'!BD50&gt;0,'Spectrum 21'!BD50,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21'!BD51&gt;0,'Spectrum 21'!BD51,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21'!BD52&gt;0,'Spectrum 21'!BD52,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21'!BD53&gt;0,'Spectrum 21'!BD53,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21'!BD54&gt;0,'Spectrum 21'!BD54,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21'!BD55&gt;0,'Spectrum 21'!BD55,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21'!BD56&gt;0,'Spectrum 21'!BD56,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21'!BD57&gt;0,'Spectrum 21'!BD57,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21'!BD58&gt;0,'Spectrum 21'!BD58,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21'!BD59&gt;0,'Spectrum 21'!BD59,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21'!BD60&gt;0,'Spectrum 21'!BD60,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21'!BD61&gt;0,'Spectrum 21'!BD61,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21'!BD62&gt;0,'Spectrum 21'!BD62,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21'!BD63&gt;0,'Spectrum 21'!BD63,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21'!BD64&gt;0,'Spectrum 21'!BD64,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21'!BD65&gt;0,'Spectrum 21'!BD65,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21'!BD66&gt;0,'Spectrum 21'!BD66,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21'!BD67&gt;0,'Spectrum 21'!BD67,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21'!BD68&gt;0,'Spectrum 21'!BD68,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21'!BD69&gt;0,'Spectrum 21'!BD69,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21'!BD70&gt;0,'Spectrum 21'!BD70,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21'!BD71&gt;0,'Spectrum 21'!BD71,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21'!BD72&gt;0,'Spectrum 21'!BD72,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21'!BD73&gt;0,'Spectrum 21'!BD73,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21'!BD74&gt;0,'Spectrum 21'!BD74,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21'!BD75&gt;0,'Spectrum 21'!BD75,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21'!BD76&gt;0,'Spectrum 21'!BD76,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21'!BD77&gt;0,'Spectrum 21'!BD77,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21'!BD78&gt;0,'Spectrum 21'!BD78,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21'!BD79&gt;0,'Spectrum 21'!BD79,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21'!BD80&gt;0,'Spectrum 21'!BD80,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21'!BD81&gt;0,'Spectrum 21'!BD81,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21'!BD82&gt;0,'Spectrum 21'!BD82,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21'!BD83&gt;0,'Spectrum 21'!BD83,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21'!BD84&gt;0,'Spectrum 21'!BD84,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21'!BD85&gt;0,'Spectrum 21'!BD85,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21'!BD86&gt;0,'Spectrum 21'!BD86,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21'!BD87&gt;0,'Spectrum 21'!BD87,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21'!BD88&gt;0,'Spectrum 21'!BD88,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21'!BD89&gt;0,'Spectrum 21'!BD89,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21'!BD90&gt;0,'Spectrum 21'!BD90,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21'!BD91&gt;0,'Spectrum 21'!BD91,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21'!BD92&gt;0,'Spectrum 21'!BD92,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21'!BD93&gt;0,'Spectrum 21'!BD93,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21'!BD94&gt;0,'Spectrum 21'!BD94,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21'!BD95&gt;0,'Spectrum 21'!BD95,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21'!BD96&gt;0,'Spectrum 21'!BD96,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21'!BD97&gt;0,'Spectrum 21'!BD97,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21'!BD98&gt;0,'Spectrum 21'!BD98,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21'!BD99&gt;0,'Spectrum 21'!BD99,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21'!BD100&gt;0,'Spectrum 21'!BD100,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21'!BD101&gt;0,'Spectrum 21'!BD101,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21'!BD102&gt;0,'Spectrum 21'!BD102,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21'!BD103&gt;0,'Spectrum 21'!BD103,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21'!BD104&gt;0,'Spectrum 21'!BD104,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21'!BD105&gt;0,'Spectrum 21'!BD105,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21'!BD106&gt;0,'Spectrum 21'!BD106,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21'!BD107&gt;0,'Spectrum 21'!BD107,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21'!BD108&gt;0,'Spectrum 21'!BD108,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21'!BD109&gt;0,'Spectrum 21'!BD109,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21'!BD110&gt;0,'Spectrum 21'!BD110,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21'!BD111&gt;0,'Spectrum 21'!BD111,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11" priority="1" operator="containsText" text="Low">
      <formula>NOT(ISERROR(SEARCH("Low",H2)))</formula>
    </cfRule>
    <cfRule type="containsText" dxfId="10" priority="2" operator="containsText" text="High">
      <formula>NOT(ISERROR(SEARCH("High",H2)))</formula>
    </cfRule>
    <cfRule type="containsText" dxfId="9" priority="3" operator="containsText" text="Medium">
      <formula>NOT(ISERROR(SEARCH("Medium",H2)))</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4EFF-2D69-48C0-8361-109A28989014}">
  <sheetPr codeName="Sheet28"/>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6.855468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6.5703125" style="5" hidden="1"/>
    <col min="29" max="29" width="7.85546875" style="1" hidden="1"/>
    <col min="30" max="30" width="17.140625" style="1" hidden="1"/>
    <col min="31" max="31" width="13.5703125" style="5" hidden="1"/>
    <col min="32" max="32" width="12.285156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6.7109375" style="72" hidden="1"/>
    <col min="47" max="47" width="12.7109375" style="72" hidden="1"/>
    <col min="48" max="48" width="6.7109375" style="72" hidden="1"/>
    <col min="49" max="49" width="12.7109375" style="72" hidden="1"/>
    <col min="50" max="50" width="6.710937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6.85546875" style="72" hidden="1"/>
    <col min="16384" max="16384" width="3.425781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79.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23</v>
      </c>
      <c r="BF4" s="127">
        <f>IF((BE4-1)&gt;0, (BE4-1), "Compared in Spectrum no. 2")</f>
        <v>22</v>
      </c>
      <c r="BG4" s="127">
        <f>COUNT(BG5:BG112)</f>
        <v>0</v>
      </c>
      <c r="BH4" s="127"/>
      <c r="BI4" s="127"/>
      <c r="BJ4" s="127">
        <f>SUM(BJ5:BJ111)</f>
        <v>0</v>
      </c>
      <c r="BK4" s="127">
        <f>SUM(BK5:BK111)</f>
        <v>0</v>
      </c>
    </row>
    <row r="5" spans="8:63" ht="68.2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22'!BD5&gt;0,'Spectrum 22'!BD5,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22'!BD6&gt;0,'Spectrum 22'!BD6,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22'!BD7&gt;0,'Spectrum 22'!BD7,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22'!BD8&gt;0,'Spectrum 22'!BD8,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22'!BD9&gt;0,'Spectrum 22'!BD9,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22'!BD10&gt;0,'Spectrum 22'!BD10,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22'!BD11&gt;0,'Spectrum 22'!BD11,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22'!BD12&gt;0,'Spectrum 22'!BD12,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22'!BD13&gt;0,'Spectrum 22'!BD13,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22'!BD14&gt;0,'Spectrum 22'!BD14,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22'!BD15&gt;0,'Spectrum 22'!BD15,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22'!BD16&gt;0,'Spectrum 22'!BD16,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22'!BD17&gt;0,'Spectrum 22'!BD17,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22'!BD18&gt;0,'Spectrum 22'!BD18,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22'!BD19&gt;0,'Spectrum 22'!BD19,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22'!BD20&gt;0,'Spectrum 22'!BD20,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22'!BD21&gt;0,'Spectrum 22'!BD21,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22'!BD22&gt;0,'Spectrum 22'!BD22,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22'!BD23&gt;0,'Spectrum 22'!BD23,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22'!BD24&gt;0,'Spectrum 22'!BD24,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22'!BD25&gt;0,'Spectrum 22'!BD25,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22'!BD26&gt;0,'Spectrum 22'!BD26,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22'!BD27&gt;0,'Spectrum 22'!BD27,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22'!BD28&gt;0,'Spectrum 22'!BD28,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22'!BD29&gt;0,'Spectrum 22'!BD29,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22'!BD30&gt;0,'Spectrum 22'!BD30,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22'!BD31&gt;0,'Spectrum 22'!BD31,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22'!BD32&gt;0,'Spectrum 22'!BD32,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22'!BD33&gt;0,'Spectrum 22'!BD33,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22'!BD34&gt;0,'Spectrum 22'!BD34,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22'!BD35&gt;0,'Spectrum 22'!BD35,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22'!BD36&gt;0,'Spectrum 22'!BD36,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22'!BD37&gt;0,'Spectrum 22'!BD37,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22'!BD38&gt;0,'Spectrum 22'!BD38,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22'!BD39&gt;0,'Spectrum 22'!BD39,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22'!BD40&gt;0,'Spectrum 22'!BD40,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22'!BD41&gt;0,'Spectrum 22'!BD41,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22'!BD42&gt;0,'Spectrum 22'!BD42,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22'!BD43&gt;0,'Spectrum 22'!BD43,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22'!BD44&gt;0,'Spectrum 22'!BD44,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22'!BD45&gt;0,'Spectrum 22'!BD45,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22'!BD46&gt;0,'Spectrum 22'!BD46,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22'!BD47&gt;0,'Spectrum 22'!BD47,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22'!BD48&gt;0,'Spectrum 22'!BD48,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22'!BD49&gt;0,'Spectrum 22'!BD49,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22'!BD50&gt;0,'Spectrum 22'!BD50,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22'!BD51&gt;0,'Spectrum 22'!BD51,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22'!BD52&gt;0,'Spectrum 22'!BD52,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22'!BD53&gt;0,'Spectrum 22'!BD53,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22'!BD54&gt;0,'Spectrum 22'!BD54,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22'!BD55&gt;0,'Spectrum 22'!BD55,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22'!BD56&gt;0,'Spectrum 22'!BD56,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22'!BD57&gt;0,'Spectrum 22'!BD57,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22'!BD58&gt;0,'Spectrum 22'!BD58,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22'!BD59&gt;0,'Spectrum 22'!BD59,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22'!BD60&gt;0,'Spectrum 22'!BD60,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22'!BD61&gt;0,'Spectrum 22'!BD61,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22'!BD62&gt;0,'Spectrum 22'!BD62,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22'!BD63&gt;0,'Spectrum 22'!BD63,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22'!BD64&gt;0,'Spectrum 22'!BD64,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22'!BD65&gt;0,'Spectrum 22'!BD65,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22'!BD66&gt;0,'Spectrum 22'!BD66,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22'!BD67&gt;0,'Spectrum 22'!BD67,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22'!BD68&gt;0,'Spectrum 22'!BD68,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22'!BD69&gt;0,'Spectrum 22'!BD69,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22'!BD70&gt;0,'Spectrum 22'!BD70,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22'!BD71&gt;0,'Spectrum 22'!BD71,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22'!BD72&gt;0,'Spectrum 22'!BD72,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22'!BD73&gt;0,'Spectrum 22'!BD73,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22'!BD74&gt;0,'Spectrum 22'!BD74,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22'!BD75&gt;0,'Spectrum 22'!BD75,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22'!BD76&gt;0,'Spectrum 22'!BD76,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22'!BD77&gt;0,'Spectrum 22'!BD77,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22'!BD78&gt;0,'Spectrum 22'!BD78,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22'!BD79&gt;0,'Spectrum 22'!BD79,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22'!BD80&gt;0,'Spectrum 22'!BD80,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22'!BD81&gt;0,'Spectrum 22'!BD81,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22'!BD82&gt;0,'Spectrum 22'!BD82,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22'!BD83&gt;0,'Spectrum 22'!BD83,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22'!BD84&gt;0,'Spectrum 22'!BD84,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22'!BD85&gt;0,'Spectrum 22'!BD85,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22'!BD86&gt;0,'Spectrum 22'!BD86,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22'!BD87&gt;0,'Spectrum 22'!BD87,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22'!BD88&gt;0,'Spectrum 22'!BD88,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22'!BD89&gt;0,'Spectrum 22'!BD89,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22'!BD90&gt;0,'Spectrum 22'!BD90,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22'!BD91&gt;0,'Spectrum 22'!BD91,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22'!BD92&gt;0,'Spectrum 22'!BD92,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22'!BD93&gt;0,'Spectrum 22'!BD93,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22'!BD94&gt;0,'Spectrum 22'!BD94,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22'!BD95&gt;0,'Spectrum 22'!BD95,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22'!BD96&gt;0,'Spectrum 22'!BD96,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22'!BD97&gt;0,'Spectrum 22'!BD97,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22'!BD98&gt;0,'Spectrum 22'!BD98,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22'!BD99&gt;0,'Spectrum 22'!BD99,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22'!BD100&gt;0,'Spectrum 22'!BD100,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22'!BD101&gt;0,'Spectrum 22'!BD101,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22'!BD102&gt;0,'Spectrum 22'!BD102,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22'!BD103&gt;0,'Spectrum 22'!BD103,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22'!BD104&gt;0,'Spectrum 22'!BD104,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22'!BD105&gt;0,'Spectrum 22'!BD105,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22'!BD106&gt;0,'Spectrum 22'!BD106,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22'!BD107&gt;0,'Spectrum 22'!BD107,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22'!BD108&gt;0,'Spectrum 22'!BD108,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22'!BD109&gt;0,'Spectrum 22'!BD109,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22'!BD110&gt;0,'Spectrum 22'!BD110,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22'!BD111&gt;0,'Spectrum 22'!BD111,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8" priority="1" operator="containsText" text="Low">
      <formula>NOT(ISERROR(SEARCH("Low",H2)))</formula>
    </cfRule>
    <cfRule type="containsText" dxfId="7" priority="2" operator="containsText" text="High">
      <formula>NOT(ISERROR(SEARCH("High",H2)))</formula>
    </cfRule>
    <cfRule type="containsText" dxfId="6" priority="3" operator="containsText" text="Medium">
      <formula>NOT(ISERROR(SEARCH("Medium",H2)))</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1F30-4D4B-4A16-B47F-FD29E945D5C3}">
  <sheetPr codeName="Sheet29"/>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5.71093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7" style="5" hidden="1"/>
    <col min="29" max="29" width="11.7109375" style="1" hidden="1"/>
    <col min="30" max="30" width="17.140625" style="1" hidden="1"/>
    <col min="31" max="31" width="19" style="5" hidden="1"/>
    <col min="32" max="32" width="15.8554687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9.5703125" style="72" hidden="1"/>
    <col min="47" max="47" width="12.7109375" style="72" hidden="1"/>
    <col min="48" max="48" width="9.5703125" style="72" hidden="1"/>
    <col min="49" max="49" width="12.7109375" style="72" hidden="1"/>
    <col min="50" max="50" width="10.5703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5.7109375" style="72" hidden="1"/>
    <col min="16384" max="16384" width="3.57031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57"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24</v>
      </c>
      <c r="BF4" s="127">
        <f>IF((BE4-1)&gt;0, (BE4-1), "Compared in Spectrum no. 2")</f>
        <v>23</v>
      </c>
      <c r="BG4" s="127">
        <f>COUNT(BG5:BG112)</f>
        <v>0</v>
      </c>
      <c r="BH4" s="127"/>
      <c r="BI4" s="127"/>
      <c r="BJ4" s="127">
        <f>SUM(BJ5:BJ111)</f>
        <v>0</v>
      </c>
      <c r="BK4" s="127">
        <f>SUM(BK5:BK111)</f>
        <v>0</v>
      </c>
    </row>
    <row r="5" spans="8:63" ht="42"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23'!BD5&gt;0,'Spectrum 23'!BD5,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23'!BD6&gt;0,'Spectrum 23'!BD6,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23'!BD7&gt;0,'Spectrum 23'!BD7,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23'!BD8&gt;0,'Spectrum 23'!BD8,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23'!BD9&gt;0,'Spectrum 23'!BD9,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23'!BD10&gt;0,'Spectrum 23'!BD10,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23'!BD11&gt;0,'Spectrum 23'!BD11,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23'!BD12&gt;0,'Spectrum 23'!BD12,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23'!BD13&gt;0,'Spectrum 23'!BD13,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23'!BD14&gt;0,'Spectrum 23'!BD14,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23'!BD15&gt;0,'Spectrum 23'!BD15,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23'!BD16&gt;0,'Spectrum 23'!BD16,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23'!BD17&gt;0,'Spectrum 23'!BD17,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23'!BD18&gt;0,'Spectrum 23'!BD18,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23'!BD19&gt;0,'Spectrum 23'!BD19,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23'!BD20&gt;0,'Spectrum 23'!BD20,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23'!BD21&gt;0,'Spectrum 23'!BD21,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23'!BD22&gt;0,'Spectrum 23'!BD22,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23'!BD23&gt;0,'Spectrum 23'!BD23,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23'!BD24&gt;0,'Spectrum 23'!BD24,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23'!BD25&gt;0,'Spectrum 23'!BD25,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23'!BD26&gt;0,'Spectrum 23'!BD26,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23'!BD27&gt;0,'Spectrum 23'!BD27,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23'!BD28&gt;0,'Spectrum 23'!BD28,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23'!BD29&gt;0,'Spectrum 23'!BD29,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23'!BD30&gt;0,'Spectrum 23'!BD30,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23'!BD31&gt;0,'Spectrum 23'!BD31,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23'!BD32&gt;0,'Spectrum 23'!BD32,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23'!BD33&gt;0,'Spectrum 23'!BD33,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23'!BD34&gt;0,'Spectrum 23'!BD34,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23'!BD35&gt;0,'Spectrum 23'!BD35,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23'!BD36&gt;0,'Spectrum 23'!BD36,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23'!BD37&gt;0,'Spectrum 23'!BD37,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23'!BD38&gt;0,'Spectrum 23'!BD38,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23'!BD39&gt;0,'Spectrum 23'!BD39,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23'!BD40&gt;0,'Spectrum 23'!BD40,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23'!BD41&gt;0,'Spectrum 23'!BD41,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23'!BD42&gt;0,'Spectrum 23'!BD42,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23'!BD43&gt;0,'Spectrum 23'!BD43,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23'!BD44&gt;0,'Spectrum 23'!BD44,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23'!BD45&gt;0,'Spectrum 23'!BD45,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23'!BD46&gt;0,'Spectrum 23'!BD46,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23'!BD47&gt;0,'Spectrum 23'!BD47,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23'!BD48&gt;0,'Spectrum 23'!BD48,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23'!BD49&gt;0,'Spectrum 23'!BD49,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23'!BD50&gt;0,'Spectrum 23'!BD50,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23'!BD51&gt;0,'Spectrum 23'!BD51,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23'!BD52&gt;0,'Spectrum 23'!BD52,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23'!BD53&gt;0,'Spectrum 23'!BD53,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23'!BD54&gt;0,'Spectrum 23'!BD54,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23'!BD55&gt;0,'Spectrum 23'!BD55,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23'!BD56&gt;0,'Spectrum 23'!BD56,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23'!BD57&gt;0,'Spectrum 23'!BD57,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23'!BD58&gt;0,'Spectrum 23'!BD58,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23'!BD59&gt;0,'Spectrum 23'!BD59,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23'!BD60&gt;0,'Spectrum 23'!BD60,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23'!BD61&gt;0,'Spectrum 23'!BD61,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23'!BD62&gt;0,'Spectrum 23'!BD62,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23'!BD63&gt;0,'Spectrum 23'!BD63,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23'!BD64&gt;0,'Spectrum 23'!BD64,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23'!BD65&gt;0,'Spectrum 23'!BD65,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23'!BD66&gt;0,'Spectrum 23'!BD66,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23'!BD67&gt;0,'Spectrum 23'!BD67,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23'!BD68&gt;0,'Spectrum 23'!BD68,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23'!BD69&gt;0,'Spectrum 23'!BD69,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23'!BD70&gt;0,'Spectrum 23'!BD70,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23'!BD71&gt;0,'Spectrum 23'!BD71,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23'!BD72&gt;0,'Spectrum 23'!BD72,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23'!BD73&gt;0,'Spectrum 23'!BD73,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23'!BD74&gt;0,'Spectrum 23'!BD74,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23'!BD75&gt;0,'Spectrum 23'!BD75,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23'!BD76&gt;0,'Spectrum 23'!BD76,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23'!BD77&gt;0,'Spectrum 23'!BD77,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23'!BD78&gt;0,'Spectrum 23'!BD78,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23'!BD79&gt;0,'Spectrum 23'!BD79,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23'!BD80&gt;0,'Spectrum 23'!BD80,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23'!BD81&gt;0,'Spectrum 23'!BD81,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23'!BD82&gt;0,'Spectrum 23'!BD82,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23'!BD83&gt;0,'Spectrum 23'!BD83,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23'!BD84&gt;0,'Spectrum 23'!BD84,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23'!BD85&gt;0,'Spectrum 23'!BD85,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23'!BD86&gt;0,'Spectrum 23'!BD86,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23'!BD87&gt;0,'Spectrum 23'!BD87,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23'!BD88&gt;0,'Spectrum 23'!BD88,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23'!BD89&gt;0,'Spectrum 23'!BD89,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23'!BD90&gt;0,'Spectrum 23'!BD90,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23'!BD91&gt;0,'Spectrum 23'!BD91,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23'!BD92&gt;0,'Spectrum 23'!BD92,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23'!BD93&gt;0,'Spectrum 23'!BD93,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23'!BD94&gt;0,'Spectrum 23'!BD94,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23'!BD95&gt;0,'Spectrum 23'!BD95,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23'!BD96&gt;0,'Spectrum 23'!BD96,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23'!BD97&gt;0,'Spectrum 23'!BD97,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23'!BD98&gt;0,'Spectrum 23'!BD98,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23'!BD99&gt;0,'Spectrum 23'!BD99,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23'!BD100&gt;0,'Spectrum 23'!BD100,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23'!BD101&gt;0,'Spectrum 23'!BD101,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23'!BD102&gt;0,'Spectrum 23'!BD102,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23'!BD103&gt;0,'Spectrum 23'!BD103,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23'!BD104&gt;0,'Spectrum 23'!BD104,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23'!BD105&gt;0,'Spectrum 23'!BD105,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23'!BD106&gt;0,'Spectrum 23'!BD106,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23'!BD107&gt;0,'Spectrum 23'!BD107,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23'!BD108&gt;0,'Spectrum 23'!BD108,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23'!BD109&gt;0,'Spectrum 23'!BD109,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23'!BD110&gt;0,'Spectrum 23'!BD110,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23'!BD111&gt;0,'Spectrum 23'!BD111,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5" priority="1" operator="containsText" text="Low">
      <formula>NOT(ISERROR(SEARCH("Low",H2)))</formula>
    </cfRule>
    <cfRule type="containsText" dxfId="4" priority="2" operator="containsText" text="High">
      <formula>NOT(ISERROR(SEARCH("High",H2)))</formula>
    </cfRule>
    <cfRule type="containsText" dxfId="3" priority="3" operator="containsText" text="Medium">
      <formula>NOT(ISERROR(SEARCH("Medium",H2)))</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1838-F668-4A20-9657-565A2901CA13}">
  <sheetPr codeName="Sheet3"/>
  <dimension ref="A1:XFC50"/>
  <sheetViews>
    <sheetView showGridLines="0" tabSelected="1" zoomScale="160" zoomScaleNormal="160" zoomScaleSheetLayoutView="130" workbookViewId="0">
      <selection activeCell="B31" sqref="B31"/>
    </sheetView>
  </sheetViews>
  <sheetFormatPr defaultColWidth="0" defaultRowHeight="15" zeroHeight="1" x14ac:dyDescent="0.25"/>
  <cols>
    <col min="1" max="1" width="14.5703125" bestFit="1" customWidth="1"/>
    <col min="2" max="2" width="29.5703125" customWidth="1"/>
    <col min="3" max="3" width="28.5703125" customWidth="1"/>
    <col min="4" max="4" width="14.5703125" customWidth="1"/>
    <col min="5" max="5" width="0.140625" customWidth="1"/>
    <col min="6" max="6" width="34.28515625" hidden="1"/>
    <col min="7" max="16383" width="6.7109375" hidden="1"/>
    <col min="16384" max="16384" width="37.7109375" hidden="1"/>
  </cols>
  <sheetData>
    <row r="1" spans="1:26" ht="21" x14ac:dyDescent="0.35">
      <c r="A1" s="220" t="s">
        <v>104</v>
      </c>
      <c r="B1" s="221"/>
      <c r="C1" s="221"/>
      <c r="D1" s="222"/>
      <c r="E1" s="79"/>
    </row>
    <row r="2" spans="1:26" ht="15.75" thickBot="1" x14ac:dyDescent="0.3">
      <c r="A2" s="223" t="str">
        <f>IF(ISBLANK(D28)=TRUE, "Fill out reference sample metadata details (below) to generate reference spectrum name", IF(D28="Animalia", F38, IF(D28 = "Bacteria", F39, IF(D28 = "Fungi", F39, IF(D28="Plantae",F40,F51)))))</f>
        <v>Fill out reference sample metadata details (below) to generate reference spectrum name</v>
      </c>
      <c r="B2" s="224"/>
      <c r="C2" s="224"/>
      <c r="D2" s="225"/>
    </row>
    <row r="3" spans="1:26" ht="19.5" customHeight="1" thickBot="1" x14ac:dyDescent="0.3">
      <c r="A3" s="73" t="str">
        <f>IF(A21="Assess", "No data",IF(A7="No data", "No data", IF(A5="Fail", "Low", IF(A7="Low", "Low", IF(A21="Low", "Low", IF(A7="Medium", IF(A21="High", "High/Med.", IF(A21="Medium", "Medium")), IF(A21="High", "High", IF(A21="Medium", "High/Med."))))))))</f>
        <v>No data</v>
      </c>
      <c r="B3" s="229" t="s">
        <v>174</v>
      </c>
      <c r="C3" s="229"/>
      <c r="D3" s="95"/>
    </row>
    <row r="4" spans="1:26" ht="4.5" customHeight="1" thickBot="1" x14ac:dyDescent="0.3">
      <c r="A4" s="8"/>
      <c r="D4" s="83"/>
    </row>
    <row r="5" spans="1:26" ht="15" customHeight="1" thickBot="1" x14ac:dyDescent="0.3">
      <c r="A5" s="73" t="str">
        <f>IF(A7="No data","No data",IF(Calculations!I5="FAIL", "Fail", IF(Calculations!B5="FAIL", "Fail", IF(Calculations!C5="FAIL", "Fail", IF(Calculations!D5="FAIL", "Fail", IF(Calculations!E5="FAIL", "Fail", IF(Calculations!F5="FAIL", "Fail", IF(Calculations!G5="FAIL", "Fail", IF(Calculations!H5="FAIL", "Fail", "Pass")))))))))</f>
        <v>No data</v>
      </c>
      <c r="B5" s="184" t="s">
        <v>252</v>
      </c>
      <c r="C5" s="185" t="s">
        <v>255</v>
      </c>
      <c r="D5" s="187">
        <v>500</v>
      </c>
      <c r="E5" s="21"/>
      <c r="F5" s="21"/>
      <c r="G5" s="21"/>
      <c r="H5" s="21"/>
      <c r="I5" s="21"/>
      <c r="J5" s="21"/>
      <c r="K5" s="21"/>
      <c r="L5" s="21"/>
      <c r="M5" s="21"/>
      <c r="N5" s="21"/>
      <c r="O5" s="21"/>
      <c r="P5" s="21"/>
      <c r="Q5" s="21"/>
      <c r="R5" s="21"/>
      <c r="S5" s="21"/>
      <c r="T5" s="21"/>
      <c r="U5" s="21"/>
      <c r="V5" s="21"/>
      <c r="W5" s="21"/>
    </row>
    <row r="6" spans="1:26" ht="4.5" customHeight="1" thickBot="1" x14ac:dyDescent="0.3">
      <c r="A6" s="8"/>
      <c r="D6" s="83"/>
    </row>
    <row r="7" spans="1:26" ht="15" customHeight="1" x14ac:dyDescent="0.3">
      <c r="A7" s="74" t="str">
        <f>IF(ISBLANK('Spectrum 1'!A1)=TRUE,"No data",(IF(SUM(A8,A9,A10,A11,A12,A13,A14,A15,A16, A17, A18, A19)&lt;=S10,"Low",IF(SUM(A8,A9,A10,A11,A12,A13,A14,A15,A16,A17, A18, A19)&gt;=S9,"High","Medium"))))</f>
        <v>No data</v>
      </c>
      <c r="B7" s="231" t="s">
        <v>72</v>
      </c>
      <c r="C7" s="231"/>
      <c r="D7" s="186" t="s">
        <v>73</v>
      </c>
      <c r="F7" s="103" t="s">
        <v>191</v>
      </c>
      <c r="R7" s="238" t="s">
        <v>189</v>
      </c>
      <c r="S7" s="238"/>
      <c r="T7" s="238"/>
    </row>
    <row r="8" spans="1:26" ht="12" customHeight="1" x14ac:dyDescent="0.25">
      <c r="A8" s="75" t="e">
        <f>AVERAGE('Spectrum 1'!AA3,'Spectrum 2'!AA3,'Spectrum 3'!AA3,'Spectrum 4'!AA3,'Spectrum 5'!AA3,'Spectrum 6'!AA3,'Spectrum 7'!AA3,'Spectrum 8'!AA3,'Spectrum 9'!AA3,'Spectrum 10'!AA3,'Spectrum 11'!AA3,'Spectrum 12'!AA3,'Spectrum 13'!AA3,'Spectrum 14'!AA3,'Spectrum 15'!AA3,'Spectrum 16'!AA3,'Spectrum 17'!AA3,'Spectrum 18'!AA3,'Spectrum 19'!AA3,'Spectrum 20'!AA3,'Spectrum 21'!AA3,'Spectrum 22'!AA3,'Spectrum 23'!AA3,'Spectrum 24'!AA3,'Spectrum 25'!AA3)*D8</f>
        <v>#DIV/0!</v>
      </c>
      <c r="B8" s="230" t="s">
        <v>188</v>
      </c>
      <c r="C8" s="230"/>
      <c r="D8" s="76">
        <v>1</v>
      </c>
      <c r="F8" t="s">
        <v>187</v>
      </c>
      <c r="R8" s="192" t="s">
        <v>282</v>
      </c>
      <c r="S8" s="193">
        <f>SUM(D8:D19)*2</f>
        <v>24</v>
      </c>
      <c r="T8" s="194"/>
    </row>
    <row r="9" spans="1:26" ht="12" customHeight="1" x14ac:dyDescent="0.25">
      <c r="A9" s="75" t="e">
        <f>AVERAGE('Spectrum 1'!AB3:AD3, 'Spectrum 2'!AB3:AD3, 'Spectrum 3'!AB3:AD3, 'Spectrum 4'!AB3:AD3, 'Spectrum 5'!AB3:AD3, 'Spectrum 6'!AB3:AD3, 'Spectrum 7'!AB3:AD3, 'Spectrum 8'!AB3:AD3, 'Spectrum 9'!AB3:AD3, 'Spectrum 10'!AB3:AD3, 'Spectrum 11'!AB3:AD3, 'Spectrum 12'!AB3:AD3, 'Spectrum 13'!AB3:AD3, 'Spectrum 14'!AB3:AD3, 'Spectrum 15'!AB3:AD3, 'Spectrum 16'!AB3:AD3, 'Spectrum 17'!AB3:AD3, 'Spectrum 18'!AB3:AD3, 'Spectrum 19'!AB3:AD3, 'Spectrum 20'!AB3:AD3, 'Spectrum 21'!AB3:AD3, 'Spectrum 22'!AB3:AD3, 'Spectrum 23'!AB3:AD3, 'Spectrum 24'!AB3:AD3, 'Spectrum 25'!AB3:AD3)*D9</f>
        <v>#DIV/0!</v>
      </c>
      <c r="B9" s="232" t="s">
        <v>173</v>
      </c>
      <c r="C9" s="232"/>
      <c r="D9" s="76">
        <v>1</v>
      </c>
      <c r="F9" t="s">
        <v>193</v>
      </c>
      <c r="R9" s="192" t="s">
        <v>283</v>
      </c>
      <c r="S9" s="195">
        <f>(S8*0.75)</f>
        <v>18</v>
      </c>
      <c r="T9" s="196">
        <f>S9/S8</f>
        <v>0.75</v>
      </c>
    </row>
    <row r="10" spans="1:26" ht="12" customHeight="1" x14ac:dyDescent="0.25">
      <c r="A10" s="75" t="e">
        <f>AVERAGE('Spectrum 1'!AE3:AF3, 'Spectrum 2'!AE3:AF3, 'Spectrum 3'!AE3:AF3, 'Spectrum 4'!AE3:AF3, 'Spectrum 5'!AE3:AF3, 'Spectrum 6'!AE3:AF3, 'Spectrum 7'!AE3:AF3, 'Spectrum 8'!AE3:AF3, 'Spectrum 9'!AE3:AF3, 'Spectrum 10'!AE3:AF3, 'Spectrum 11'!AE3:AF3, 'Spectrum 12'!AE3:AF3, 'Spectrum 13'!AE3:AF3, 'Spectrum 14'!AE3:AF3, 'Spectrum 15'!AE3:AF3, 'Spectrum 16'!AE3:AF3, 'Spectrum 17'!AE3:AF3, 'Spectrum 18'!AE3:AF3, 'Spectrum 19'!AE3:AF3, 'Spectrum 20'!AE3:AF3, 'Spectrum 21'!AE3:AF3, 'Spectrum 22'!AE3:AF3, 'Spectrum 23'!AE3:AF3, 'Spectrum 24'!AE3:AF3, 'Spectrum 25'!AE3:AF3)*D10</f>
        <v>#DIV/0!</v>
      </c>
      <c r="B10" s="230" t="s">
        <v>56</v>
      </c>
      <c r="C10" s="230"/>
      <c r="D10" s="76">
        <v>1</v>
      </c>
      <c r="R10" s="192" t="s">
        <v>284</v>
      </c>
      <c r="S10" s="195">
        <f>SUM(D8:D19)</f>
        <v>12</v>
      </c>
      <c r="T10" s="196">
        <f>S10/S8</f>
        <v>0.5</v>
      </c>
    </row>
    <row r="11" spans="1:26" ht="12" customHeight="1" x14ac:dyDescent="0.25">
      <c r="A11" s="75" t="e">
        <f>AVERAGE('Spectrum 1'!AG3, 'Spectrum 2'!AG3, 'Spectrum 3'!AG3, 'Spectrum 4'!AG3, 'Spectrum 5'!AG3, 'Spectrum 6'!AG3, 'Spectrum 7'!AG3, 'Spectrum 8'!AG3, 'Spectrum 9'!AG3, 'Spectrum 10'!AG3, 'Spectrum 11'!AG3, 'Spectrum 12'!AG3, 'Spectrum 13'!AG3, 'Spectrum 14'!AG3, 'Spectrum 15'!AG3, 'Spectrum 16'!AG3, 'Spectrum 17'!AG3, 'Spectrum 18'!AG3, 'Spectrum 19'!AG3, 'Spectrum 20'!AG3, 'Spectrum 21'!AG3, 'Spectrum 22'!AG3, 'Spectrum 23'!AG3, 'Spectrum 24'!AG3, 'Spectrum 25'!AG3)*D11</f>
        <v>#DIV/0!</v>
      </c>
      <c r="B11" s="230" t="s">
        <v>109</v>
      </c>
      <c r="C11" s="230"/>
      <c r="D11" s="76">
        <v>1</v>
      </c>
      <c r="R11" s="192" t="s">
        <v>285</v>
      </c>
      <c r="S11" s="195" t="e">
        <f>SUM(A8:A19)</f>
        <v>#DIV/0!</v>
      </c>
      <c r="T11" s="196" t="e">
        <f>S11/S8</f>
        <v>#DIV/0!</v>
      </c>
    </row>
    <row r="12" spans="1:26" ht="12" customHeight="1" x14ac:dyDescent="0.25">
      <c r="A12" s="75" t="e">
        <f>AVERAGE('Spectrum 1'!AH3, 'Spectrum 2'!AH3, 'Spectrum 3'!AH3, 'Spectrum 4'!AH3, 'Spectrum 5'!AH3, 'Spectrum 6'!AH3, 'Spectrum 7'!AH3, 'Spectrum 8'!AH3, 'Spectrum 9'!AH3, 'Spectrum 10'!AH3, 'Spectrum 11'!AH3, 'Spectrum 12'!AH3, 'Spectrum 13'!AH3, 'Spectrum 14'!AH3, 'Spectrum 15'!AH3, 'Spectrum 16'!AH3, 'Spectrum 17'!AH3, 'Spectrum 18'!AH3, 'Spectrum 19'!AH3, 'Spectrum 20'!AH3, 'Spectrum 21'!AH3, 'Spectrum 22'!AH3, 'Spectrum 23'!AH3, 'Spectrum 24'!AH3, 'Spectrum 25'!AH3)*D12</f>
        <v>#DIV/0!</v>
      </c>
      <c r="B12" s="230" t="s">
        <v>195</v>
      </c>
      <c r="C12" s="230"/>
      <c r="D12" s="76">
        <v>1</v>
      </c>
    </row>
    <row r="13" spans="1:26" ht="12" customHeight="1" x14ac:dyDescent="0.3">
      <c r="A13" s="75" t="e">
        <f>AVERAGE('Spectrum 1'!AI3, 'Spectrum 2'!AI3, 'Spectrum 3'!AI3, 'Spectrum 4'!AI3, 'Spectrum 5'!AI3, 'Spectrum 6'!AI3, 'Spectrum 7'!AI3, 'Spectrum 8'!AI3, 'Spectrum 9'!AI3, 'Spectrum 10'!AI3, 'Spectrum 11'!AI3, 'Spectrum 12'!AI3, 'Spectrum 13'!AI3, 'Spectrum 14'!AI3, 'Spectrum 15'!AI3, 'Spectrum 16'!AI3, 'Spectrum 17'!AI3, 'Spectrum 18'!AI3, 'Spectrum 19'!AI3, 'Spectrum 20'!AI3, 'Spectrum 21'!AI3, 'Spectrum 22'!AI3, 'Spectrum 23'!AI3, 'Spectrum 24'!AI3, 'Spectrum 25'!AI3)*D13</f>
        <v>#DIV/0!</v>
      </c>
      <c r="B13" s="230" t="s">
        <v>58</v>
      </c>
      <c r="C13" s="230"/>
      <c r="D13" s="76">
        <v>1</v>
      </c>
      <c r="R13" s="237" t="s">
        <v>296</v>
      </c>
      <c r="S13" s="237"/>
      <c r="T13" s="237"/>
      <c r="U13" s="237"/>
      <c r="V13" s="237"/>
      <c r="W13" s="237"/>
      <c r="X13" s="237"/>
      <c r="Y13" s="237"/>
      <c r="Z13" s="237"/>
    </row>
    <row r="14" spans="1:26" ht="12" customHeight="1" x14ac:dyDescent="0.25">
      <c r="A14" s="75" t="e">
        <f>AVERAGE('Spectrum 1'!AO3, 'Spectrum 2'!AO3, 'Spectrum 3'!AO3, 'Spectrum 4'!AO3, 'Spectrum 5'!AO3, 'Spectrum 6'!AO3, 'Spectrum 7'!AO3, 'Spectrum 8'!AO3, 'Spectrum 9'!AO3, 'Spectrum 10'!AO3, 'Spectrum 11'!AO3, 'Spectrum 12'!AO3, 'Spectrum 13'!AO3, 'Spectrum 14'!AO3, 'Spectrum 15'!AO3, 'Spectrum 16'!AO3, 'Spectrum 17'!AO3, 'Spectrum 18'!AO3, 'Spectrum 19'!AO3, 'Spectrum 20'!AO3, 'Spectrum 21'!AO3, 'Spectrum 22'!AO3, 'Spectrum 23'!AO3, 'Spectrum 24'!AO3, 'Spectrum 25'!AO3)*D14</f>
        <v>#DIV/0!</v>
      </c>
      <c r="B14" s="230" t="s">
        <v>196</v>
      </c>
      <c r="C14" s="230"/>
      <c r="D14" s="76">
        <v>1</v>
      </c>
      <c r="R14" s="197"/>
      <c r="S14" s="197" t="s">
        <v>288</v>
      </c>
      <c r="T14" s="197" t="s">
        <v>289</v>
      </c>
      <c r="U14" s="197" t="s">
        <v>73</v>
      </c>
      <c r="V14" s="197" t="s">
        <v>291</v>
      </c>
      <c r="W14" s="197" t="s">
        <v>292</v>
      </c>
      <c r="X14" s="197" t="s">
        <v>278</v>
      </c>
      <c r="Y14" s="197" t="s">
        <v>293</v>
      </c>
      <c r="Z14" s="197"/>
    </row>
    <row r="15" spans="1:26" ht="12" customHeight="1" x14ac:dyDescent="0.25">
      <c r="A15" s="75" t="e">
        <f>AVERAGE('Spectrum 1'!AK3, 'Spectrum 2'!AK3, 'Spectrum 3'!AK3, 'Spectrum 4'!AK3, 'Spectrum 5'!AK3, 'Spectrum 6'!AK3, 'Spectrum 7'!AK3, 'Spectrum 8'!AK3, 'Spectrum 9'!AK3, 'Spectrum 10'!AK3, 'Spectrum 11'!AK3, 'Spectrum 12'!AK3, 'Spectrum 13'!AK3, 'Spectrum 14'!AK3, 'Spectrum 15'!AK3, 'Spectrum 16'!AK3, 'Spectrum 17'!AK3, 'Spectrum 18'!AK3, 'Spectrum 19'!AK3, 'Spectrum 20'!AK3, 'Spectrum 21'!AK3, 'Spectrum 22'!AK3, 'Spectrum 23'!AK3, 'Spectrum 24'!AK3, 'Spectrum 25'!AK3)*D15</f>
        <v>#DIV/0!</v>
      </c>
      <c r="B15" s="230" t="s">
        <v>59</v>
      </c>
      <c r="C15" s="230"/>
      <c r="D15" s="76">
        <v>1</v>
      </c>
      <c r="R15" s="197" t="s">
        <v>286</v>
      </c>
      <c r="S15" s="198" t="e">
        <f>S11</f>
        <v>#DIV/0!</v>
      </c>
      <c r="T15" s="197" t="e">
        <f>S11/S8</f>
        <v>#DIV/0!</v>
      </c>
      <c r="U15" s="197">
        <v>0.5</v>
      </c>
      <c r="V15" s="197">
        <v>0</v>
      </c>
      <c r="W15" s="197">
        <v>0</v>
      </c>
      <c r="X15" s="197">
        <f>S8</f>
        <v>24</v>
      </c>
      <c r="Y15" s="197">
        <v>1</v>
      </c>
      <c r="Z15" s="197"/>
    </row>
    <row r="16" spans="1:26" ht="12" customHeight="1" x14ac:dyDescent="0.25">
      <c r="A16" s="75" t="e">
        <f>AVERAGE('Spectrum 1'!AL3:AM3, 'Spectrum 2'!AL3:AM3, 'Spectrum 3'!AL3:AM3, 'Spectrum 4'!AL3:AM3, 'Spectrum 5'!AL3:AM3, 'Spectrum 6'!AL3:AM3, 'Spectrum 7'!AL3:AM3, 'Spectrum 8'!AL3:AM3, 'Spectrum 9'!AL3:AM3, 'Spectrum 10'!AL3:AM3, 'Spectrum 11'!AL3:AM3, 'Spectrum 12'!AL3:AM3, 'Spectrum 13'!AL3:AM3, 'Spectrum 14'!AL3:AM3, 'Spectrum 15'!AL3:AM3, 'Spectrum 16'!AL3:AM3, 'Spectrum 17'!AL3:AM3, 'Spectrum 18'!AL3:AM3, 'Spectrum 19'!AL3:AM3, 'Spectrum 20'!AL3:AM3, 'Spectrum 21'!AL3:AM3, 'Spectrum 22'!AL3:AM3, 'Spectrum 23'!AL3:AM3, 'Spectrum 24'!AL3:AM3, 'Spectrum 25'!AL3:AM3)*D16</f>
        <v>#DIV/0!</v>
      </c>
      <c r="B16" s="232" t="s">
        <v>103</v>
      </c>
      <c r="C16" s="232"/>
      <c r="D16" s="76">
        <v>1</v>
      </c>
      <c r="R16" s="197" t="s">
        <v>287</v>
      </c>
      <c r="S16" s="197">
        <f>'Visual Assessment'!AC40</f>
        <v>0</v>
      </c>
      <c r="T16" s="197">
        <f>'Visual Assessment'!AC40/'Visual Assessment'!AE40</f>
        <v>0</v>
      </c>
      <c r="U16" s="197">
        <v>0.5</v>
      </c>
      <c r="V16" s="197">
        <f>'Visual Assessment'!AD40</f>
        <v>10</v>
      </c>
      <c r="W16" s="197">
        <f>V16/X16</f>
        <v>0.2</v>
      </c>
      <c r="X16" s="197">
        <f>'Visual Assessment'!AE40</f>
        <v>50</v>
      </c>
      <c r="Y16" s="197">
        <v>1</v>
      </c>
      <c r="Z16" s="197"/>
    </row>
    <row r="17" spans="1:26" ht="12" customHeight="1" x14ac:dyDescent="0.25">
      <c r="A17" s="75" t="e">
        <f>AVERAGE('Spectrum 1'!AQ3, 'Spectrum 2'!AQ3, 'Spectrum 3'!AQ3, 'Spectrum 4'!AQ3, 'Spectrum 5'!AQ3, 'Spectrum 6'!AQ3, 'Spectrum 7'!AQ3, 'Spectrum 8'!AQ3, 'Spectrum 9'!AQ3, 'Spectrum 10'!AQ3, 'Spectrum 11'!AQ3, 'Spectrum 12'!AQ3, 'Spectrum 13'!AQ3, 'Spectrum 14'!AQ3, 'Spectrum 15'!AQ3, 'Spectrum 16'!AQ3, 'Spectrum 17'!AQ3, 'Spectrum 18'!AQ3, 'Spectrum 19'!AQ3, 'Spectrum 20'!AQ3, 'Spectrum 21'!AQ3, 'Spectrum 22'!AQ3, 'Spectrum 23'!AQ3, 'Spectrum 24'!AQ3, 'Spectrum 25'!AQ3)*D17</f>
        <v>#DIV/0!</v>
      </c>
      <c r="B17" s="232" t="s">
        <v>258</v>
      </c>
      <c r="C17" s="232"/>
      <c r="D17" s="76">
        <v>1</v>
      </c>
      <c r="R17" s="197" t="s">
        <v>290</v>
      </c>
      <c r="S17" s="197" t="e">
        <f>(T15*U15)+(T16*U16)</f>
        <v>#DIV/0!</v>
      </c>
      <c r="T17" s="197"/>
      <c r="U17" s="197"/>
      <c r="V17" s="197"/>
      <c r="W17" s="197">
        <f>(W15*U15)+(U16*W16)</f>
        <v>0.1</v>
      </c>
      <c r="X17" s="197"/>
      <c r="Y17" s="197">
        <f>(Y15*U15)+(Y16*U16)</f>
        <v>1</v>
      </c>
      <c r="Z17" s="197"/>
    </row>
    <row r="18" spans="1:26" ht="12" customHeight="1" x14ac:dyDescent="0.25">
      <c r="A18" s="75" t="e">
        <f>AVERAGE('Spectrum 2'!BC3, 'Spectrum 3'!BC3, 'Spectrum 4'!BC3, 'Spectrum 5'!BC3, 'Spectrum 6'!BC3, 'Spectrum 7'!BC3, 'Spectrum 8'!BC3, 'Spectrum 9'!BC3, 'Spectrum 10'!BC3, 'Spectrum 11'!BC3, 'Spectrum 12'!BC3, 'Spectrum 13'!BC3, 'Spectrum 14'!BC3, 'Spectrum 15'!BC3, 'Spectrum 16'!BC3, 'Spectrum 17'!BC3, 'Spectrum 18'!BC3, 'Spectrum 19'!BC3, 'Spectrum 20'!BC3, 'Spectrum 21'!BC3, 'Spectrum 22'!BC3, 'Spectrum 23'!BC3, 'Spectrum 24'!BC3, 'Spectrum 25'!BC3)*D18</f>
        <v>#DIV/0!</v>
      </c>
      <c r="B18" s="232" t="s">
        <v>256</v>
      </c>
      <c r="C18" s="232"/>
      <c r="D18" s="76">
        <v>1</v>
      </c>
    </row>
    <row r="19" spans="1:26" ht="12" customHeight="1" thickBot="1" x14ac:dyDescent="0.3">
      <c r="A19" s="188" t="e">
        <f>AVERAGE('Spectrum 1'!AW3, 'Spectrum 2'!AW3, 'Spectrum 3'!AW3, 'Spectrum 4'!AW3, 'Spectrum 5'!AW3, 'Spectrum 6'!AW3, 'Spectrum 7'!AW3, 'Spectrum 8'!AW3, 'Spectrum 9'!AW3, 'Spectrum 10'!AW3, 'Spectrum 11'!AW3, 'Spectrum 12'!AW3, 'Spectrum 13'!AW3, 'Spectrum 14'!AW3, 'Spectrum 15'!AW3, 'Spectrum 16'!AW3, 'Spectrum 17'!AW3, 'Spectrum 18'!AW3, 'Spectrum 19'!AW3, 'Spectrum 20'!AW3, 'Spectrum 21'!AW3, 'Spectrum 22'!AW3, 'Spectrum 23'!AW3, 'Spectrum 24'!AW3, 'Spectrum 25'!AW3)*D19</f>
        <v>#DIV/0!</v>
      </c>
      <c r="B19" s="233" t="s">
        <v>257</v>
      </c>
      <c r="C19" s="233"/>
      <c r="D19" s="77">
        <v>1</v>
      </c>
    </row>
    <row r="20" spans="1:26" ht="4.5" customHeight="1" thickBot="1" x14ac:dyDescent="0.3">
      <c r="A20" s="8"/>
      <c r="D20" s="83"/>
    </row>
    <row r="21" spans="1:26" ht="15" customHeight="1" x14ac:dyDescent="0.25">
      <c r="A21" s="182" t="str">
        <f>IF(SUM('Visual Assessment'!Z35:Z39)=0, "Assess", IF('Visual Assessment'!AC40&gt;='Visual Assessment'!Z43, "High", IF('Visual Assessment'!AC40&lt;='Visual Assessment'!Z44, "Low", "Medium")))</f>
        <v>Assess</v>
      </c>
      <c r="B21" s="231" t="s">
        <v>74</v>
      </c>
      <c r="C21" s="231"/>
      <c r="D21" s="78"/>
    </row>
    <row r="22" spans="1:26" ht="229.5" customHeight="1" thickBot="1" x14ac:dyDescent="0.3">
      <c r="A22" s="226" t="s">
        <v>198</v>
      </c>
      <c r="B22" s="227"/>
      <c r="C22" s="227"/>
      <c r="D22" s="228"/>
    </row>
    <row r="23" spans="1:26" ht="3" customHeight="1" x14ac:dyDescent="0.25">
      <c r="A23" s="8"/>
      <c r="D23" s="83"/>
    </row>
    <row r="24" spans="1:26" x14ac:dyDescent="0.25">
      <c r="A24" s="84" t="s">
        <v>98</v>
      </c>
      <c r="B24" s="71"/>
      <c r="C24" s="85" t="s">
        <v>124</v>
      </c>
      <c r="D24" s="104"/>
      <c r="F24" t="s">
        <v>105</v>
      </c>
    </row>
    <row r="25" spans="1:26" x14ac:dyDescent="0.25">
      <c r="A25" s="84" t="s">
        <v>99</v>
      </c>
      <c r="B25" s="87" t="s">
        <v>119</v>
      </c>
      <c r="C25" s="88" t="s">
        <v>112</v>
      </c>
      <c r="D25" s="86" t="s">
        <v>115</v>
      </c>
      <c r="F25" s="80" t="s">
        <v>106</v>
      </c>
      <c r="G25" s="243" t="s">
        <v>158</v>
      </c>
      <c r="H25" s="243"/>
      <c r="I25" s="80" t="s">
        <v>75</v>
      </c>
      <c r="J25" s="80" t="s">
        <v>107</v>
      </c>
      <c r="K25" s="80" t="s">
        <v>110</v>
      </c>
      <c r="L25" s="80" t="s">
        <v>114</v>
      </c>
      <c r="M25" s="80" t="s">
        <v>113</v>
      </c>
      <c r="N25" s="80" t="s">
        <v>76</v>
      </c>
      <c r="O25" s="80" t="s">
        <v>133</v>
      </c>
      <c r="P25" s="80" t="s">
        <v>349</v>
      </c>
      <c r="Q25" s="80" t="s">
        <v>139</v>
      </c>
      <c r="R25" s="80" t="s">
        <v>140</v>
      </c>
      <c r="S25" s="214" t="s">
        <v>337</v>
      </c>
      <c r="T25" s="214" t="s">
        <v>338</v>
      </c>
      <c r="U25" s="80" t="s">
        <v>339</v>
      </c>
      <c r="W25" s="80" t="s">
        <v>340</v>
      </c>
    </row>
    <row r="26" spans="1:26" x14ac:dyDescent="0.25">
      <c r="A26" s="84" t="s">
        <v>111</v>
      </c>
      <c r="B26" s="87" t="s">
        <v>117</v>
      </c>
      <c r="C26" s="88" t="s">
        <v>123</v>
      </c>
      <c r="D26" s="101"/>
      <c r="F26" t="s">
        <v>166</v>
      </c>
      <c r="G26" t="s">
        <v>183</v>
      </c>
      <c r="H26" t="s">
        <v>108</v>
      </c>
      <c r="I26" t="s">
        <v>177</v>
      </c>
      <c r="J26" t="s">
        <v>179</v>
      </c>
      <c r="K26" t="s">
        <v>119</v>
      </c>
      <c r="L26" t="s">
        <v>115</v>
      </c>
      <c r="M26" t="s">
        <v>117</v>
      </c>
      <c r="N26" t="s">
        <v>77</v>
      </c>
      <c r="O26" t="s">
        <v>134</v>
      </c>
      <c r="P26" t="b">
        <v>1</v>
      </c>
      <c r="Q26" t="s">
        <v>143</v>
      </c>
      <c r="R26" t="s">
        <v>141</v>
      </c>
      <c r="S26" s="215">
        <v>40</v>
      </c>
      <c r="T26" s="215">
        <v>240</v>
      </c>
      <c r="U26">
        <v>1</v>
      </c>
      <c r="W26" t="s">
        <v>343</v>
      </c>
      <c r="X26">
        <f>IF(B36=Q26, U26, IF(B36=Q27,U27,IF(B36=Q28,U28,IF(B36=Q29,U29,IF(B36=Q30,U30,IF(B36=Q32,U32,IF(B36=Q33,U33,IF(B36=Q34,U34))))))))</f>
        <v>5</v>
      </c>
    </row>
    <row r="27" spans="1:26" x14ac:dyDescent="0.25">
      <c r="A27" s="89" t="s">
        <v>100</v>
      </c>
      <c r="B27" s="87"/>
      <c r="C27" s="85" t="s">
        <v>101</v>
      </c>
      <c r="D27" s="86"/>
      <c r="F27" t="s">
        <v>167</v>
      </c>
      <c r="G27" t="s">
        <v>184</v>
      </c>
      <c r="H27" t="s">
        <v>120</v>
      </c>
      <c r="I27" t="s">
        <v>178</v>
      </c>
      <c r="J27" t="s">
        <v>180</v>
      </c>
      <c r="K27" t="s">
        <v>122</v>
      </c>
      <c r="L27" t="s">
        <v>116</v>
      </c>
      <c r="M27" t="s">
        <v>118</v>
      </c>
      <c r="N27" t="s">
        <v>127</v>
      </c>
      <c r="O27" t="s">
        <v>137</v>
      </c>
      <c r="P27" t="b">
        <v>0</v>
      </c>
      <c r="Q27" t="s">
        <v>144</v>
      </c>
      <c r="R27" t="s">
        <v>142</v>
      </c>
      <c r="S27" s="215">
        <v>100</v>
      </c>
      <c r="T27" s="215">
        <v>2000</v>
      </c>
      <c r="U27">
        <v>2</v>
      </c>
      <c r="W27" t="s">
        <v>342</v>
      </c>
      <c r="X27">
        <f>IF($X$26=1, T26, IF($X$26=2,T27,IF($X$26=3,T28,IF($X$26=4,T29,IF($X$26=5,T30,IF($X$26=6,T32,IF($X$26=7,T33,IF($X$26=8,T34))))))))</f>
        <v>5000</v>
      </c>
    </row>
    <row r="28" spans="1:26" x14ac:dyDescent="0.25">
      <c r="A28" s="84" t="s">
        <v>157</v>
      </c>
      <c r="B28" s="90"/>
      <c r="C28" s="85" t="s">
        <v>102</v>
      </c>
      <c r="D28" s="86"/>
      <c r="F28" t="s">
        <v>168</v>
      </c>
      <c r="G28" t="s">
        <v>185</v>
      </c>
      <c r="H28" t="s">
        <v>121</v>
      </c>
      <c r="N28" t="s">
        <v>128</v>
      </c>
      <c r="O28" s="102">
        <v>0.99</v>
      </c>
      <c r="Q28" t="s">
        <v>145</v>
      </c>
      <c r="R28" t="s">
        <v>131</v>
      </c>
      <c r="S28" s="215">
        <v>250</v>
      </c>
      <c r="T28" s="215">
        <v>3000</v>
      </c>
      <c r="U28">
        <v>3</v>
      </c>
      <c r="W28" t="s">
        <v>341</v>
      </c>
      <c r="X28">
        <f>IF($X$26=1, S26, IF($X$26=2,S27,IF($X$26=3,S28,IF($X$26=4,S29,IF($X$26=5,S30,IF($X$26=6,S32,IF($X$26=7,S33,IF($X$26=8,S34))))))))</f>
        <v>250</v>
      </c>
    </row>
    <row r="29" spans="1:26" x14ac:dyDescent="0.25">
      <c r="A29" s="84" t="s">
        <v>156</v>
      </c>
      <c r="B29" s="91"/>
      <c r="C29" s="88" t="s">
        <v>155</v>
      </c>
      <c r="D29" s="92"/>
      <c r="F29" t="s">
        <v>169</v>
      </c>
      <c r="H29" t="s">
        <v>350</v>
      </c>
      <c r="N29" t="s">
        <v>132</v>
      </c>
      <c r="O29" t="s">
        <v>135</v>
      </c>
      <c r="Q29" t="s">
        <v>146</v>
      </c>
      <c r="S29" s="215">
        <v>250</v>
      </c>
      <c r="T29" s="215">
        <v>4000</v>
      </c>
      <c r="U29">
        <v>4</v>
      </c>
    </row>
    <row r="30" spans="1:26" x14ac:dyDescent="0.25">
      <c r="A30" s="89" t="s">
        <v>125</v>
      </c>
      <c r="B30" s="87"/>
      <c r="C30" s="88" t="s">
        <v>138</v>
      </c>
      <c r="D30" s="86"/>
      <c r="F30" t="s">
        <v>170</v>
      </c>
      <c r="H30" t="s">
        <v>351</v>
      </c>
      <c r="N30" t="s">
        <v>129</v>
      </c>
      <c r="O30" t="s">
        <v>136</v>
      </c>
      <c r="Q30" t="s">
        <v>147</v>
      </c>
      <c r="S30" s="215">
        <v>250</v>
      </c>
      <c r="T30" s="215">
        <v>5000</v>
      </c>
      <c r="U30">
        <v>5</v>
      </c>
    </row>
    <row r="31" spans="1:26" x14ac:dyDescent="0.25">
      <c r="A31" s="89" t="s">
        <v>348</v>
      </c>
      <c r="B31" s="87"/>
      <c r="C31" s="88"/>
      <c r="D31" s="86"/>
      <c r="F31" t="s">
        <v>171</v>
      </c>
      <c r="S31" s="215"/>
      <c r="T31" s="215"/>
    </row>
    <row r="32" spans="1:26" x14ac:dyDescent="0.25">
      <c r="A32" s="84" t="s">
        <v>126</v>
      </c>
      <c r="B32" s="87" t="s">
        <v>77</v>
      </c>
      <c r="C32" s="88" t="s">
        <v>133</v>
      </c>
      <c r="D32" s="105"/>
      <c r="F32" t="s">
        <v>172</v>
      </c>
      <c r="G32" t="s">
        <v>186</v>
      </c>
      <c r="H32" t="s">
        <v>159</v>
      </c>
      <c r="N32" t="s">
        <v>130</v>
      </c>
      <c r="O32" t="s">
        <v>131</v>
      </c>
      <c r="Q32" t="s">
        <v>148</v>
      </c>
      <c r="S32" s="215">
        <v>250</v>
      </c>
      <c r="T32" s="215">
        <v>7500</v>
      </c>
      <c r="U32">
        <v>6</v>
      </c>
    </row>
    <row r="33" spans="1:21" x14ac:dyDescent="0.25">
      <c r="A33" s="89" t="str">
        <f>IF(D28="Plantae","","Host/Origin:")</f>
        <v>Host/Origin:</v>
      </c>
      <c r="B33" s="90"/>
      <c r="C33" s="88" t="str">
        <f>IF(D28="Bacteria","Media:",IF(D28="Fungi","Media:",""))</f>
        <v/>
      </c>
      <c r="D33" s="86"/>
      <c r="N33" t="s">
        <v>131</v>
      </c>
      <c r="Q33" t="s">
        <v>149</v>
      </c>
      <c r="S33" s="215">
        <v>250</v>
      </c>
      <c r="T33" s="215">
        <v>10000</v>
      </c>
      <c r="U33">
        <v>7</v>
      </c>
    </row>
    <row r="34" spans="1:21" x14ac:dyDescent="0.25">
      <c r="A34" s="84" t="str">
        <f>IF(D28="Animalia","Body Part:",IF(D28="Plantae","Part:",""))</f>
        <v/>
      </c>
      <c r="B34" s="90"/>
      <c r="C34" s="93" t="str">
        <f>IF(D28="Animalia","Life stage:",IF(D28="Plantae","Life stage:",""))</f>
        <v/>
      </c>
      <c r="D34" s="92"/>
      <c r="Q34" t="s">
        <v>131</v>
      </c>
      <c r="S34" s="215" t="s">
        <v>186</v>
      </c>
      <c r="T34" s="215" t="s">
        <v>186</v>
      </c>
      <c r="U34">
        <v>8</v>
      </c>
    </row>
    <row r="35" spans="1:21" x14ac:dyDescent="0.25">
      <c r="A35" s="84" t="str">
        <f>IF(D28="Animalia","Caste:","")</f>
        <v/>
      </c>
      <c r="B35" s="94"/>
      <c r="C35" s="88" t="str">
        <f>IF(D28="Animalia","Sex:","")</f>
        <v/>
      </c>
      <c r="D35" s="86"/>
    </row>
    <row r="36" spans="1:21" s="82" customFormat="1" ht="15" customHeight="1" x14ac:dyDescent="0.25">
      <c r="A36" s="84" t="s">
        <v>161</v>
      </c>
      <c r="B36" s="94" t="s">
        <v>147</v>
      </c>
      <c r="C36" s="88" t="s">
        <v>150</v>
      </c>
      <c r="D36" s="216">
        <f>X28</f>
        <v>250</v>
      </c>
    </row>
    <row r="37" spans="1:21" s="82" customFormat="1" x14ac:dyDescent="0.25">
      <c r="A37" s="84" t="s">
        <v>160</v>
      </c>
      <c r="B37" s="94" t="s">
        <v>142</v>
      </c>
      <c r="C37" s="88" t="s">
        <v>151</v>
      </c>
      <c r="D37" s="216">
        <f>X27</f>
        <v>5000</v>
      </c>
      <c r="F37" s="242" t="s">
        <v>154</v>
      </c>
      <c r="G37" s="242"/>
      <c r="H37" s="242"/>
      <c r="I37" s="242"/>
      <c r="J37" s="242"/>
    </row>
    <row r="38" spans="1:21" x14ac:dyDescent="0.25">
      <c r="A38" s="84" t="s">
        <v>152</v>
      </c>
      <c r="B38" s="90"/>
      <c r="C38" s="88" t="s">
        <v>153</v>
      </c>
      <c r="D38" s="100">
        <f>IF(X26=8, "Custom",(D36*D37*B38))</f>
        <v>0</v>
      </c>
      <c r="E38" t="s">
        <v>162</v>
      </c>
      <c r="F38" t="str">
        <f>CONCATENATE(B27, " ", D27, " ",  IF(ISBLANK(B28)=TRUE, "","ssp"), IF(ISBLANK(B28)=TRUE, "", " "), IF(ISBLANK(B28)=TRUE, "",B28), IF(ISBLANK(B28)=TRUE, "", " "), LEFT(D28, 2), " ", D34, " ", B34, " ", IF(ISBLANK(D35)=TRUE, "", LEFT(D35, 1)),IF(ISBLANK(D35)=TRUE, "", " "),IF(ISBLANK(B35)=TRUE, "", B35),IF(ISBLANK(B35)=TRUE, "", " "),IF(ISBLANK(B33)=TRUE, "", B33),IF(ISBLANK(B33)=TRUE, "", " "), LEFT(D30, 5), " ", IF(B31=TRUE, "vouchered_", ""),D29,"-", B30," ", "MALDI")</f>
        <v xml:space="preserve">      - MALDI</v>
      </c>
      <c r="G38" s="81"/>
    </row>
    <row r="39" spans="1:21" ht="11.25" customHeight="1" x14ac:dyDescent="0.25">
      <c r="A39" s="239" t="s">
        <v>295</v>
      </c>
      <c r="B39" s="240"/>
      <c r="C39" s="240"/>
      <c r="D39" s="241"/>
      <c r="E39" t="s">
        <v>163</v>
      </c>
      <c r="F39" t="str">
        <f>CONCATENATE(B27, " ", D27, " ", IF(ISBLANK(B28)=TRUE, "","ssp"), IF(ISBLANK(B28)=TRUE, "", " "), IF(ISBLANK(B28)=TRUE, "",B28), IF(ISBLANK(B28)=TRUE, "", " "), LEFT(D28, 2), " ", IF(B29=H26, G26, IF(B29=H27, G27, IF(B29=H28, G28, IF(B29=H32, G32, ""))))," ",IF(ISBLANK(B33)=TRUE, "", B33),IF(ISBLANK(B33)=TRUE, "", " "), LEFT(D30, 5), " ", IF(B31=TRUE, "vouchered_", ""), D29,"-", B30," ", "MALDI")</f>
        <v xml:space="preserve">     - MALDI</v>
      </c>
    </row>
    <row r="40" spans="1:21" x14ac:dyDescent="0.25">
      <c r="A40" s="234"/>
      <c r="B40" s="235"/>
      <c r="C40" s="235"/>
      <c r="D40" s="236"/>
      <c r="E40" t="s">
        <v>164</v>
      </c>
      <c r="F40" t="str">
        <f>CONCATENATE(B27, " ", D27, " ", IF(ISBLANK(B28)=TRUE, "","ssp"), IF(ISBLANK(B28)=TRUE, "", " "), IF(ISBLANK(B28)=TRUE, "",B28), IF(ISBLANK(B28)=TRUE, "", " "), LEFT(D28, 2), " ", D34, " ", B34," ", LEFT(D30, 5), " ",  IF(B31=TRUE, "vouchered_", ""), D29,"-", B30, " ", "MALDI")</f>
        <v xml:space="preserve">      - MALDI</v>
      </c>
    </row>
    <row r="41" spans="1:21" ht="11.25" customHeight="1" x14ac:dyDescent="0.25">
      <c r="A41" s="234"/>
      <c r="B41" s="235"/>
      <c r="C41" s="235"/>
      <c r="D41" s="236"/>
      <c r="E41" t="s">
        <v>165</v>
      </c>
    </row>
    <row r="42" spans="1:21" ht="12.75" customHeight="1" x14ac:dyDescent="0.25">
      <c r="A42" s="234"/>
      <c r="B42" s="235"/>
      <c r="C42" s="235"/>
      <c r="D42" s="236"/>
    </row>
    <row r="43" spans="1:21" ht="17.25" hidden="1" customHeight="1" x14ac:dyDescent="0.25"/>
    <row r="44" spans="1:21" ht="15.75" hidden="1" customHeight="1" x14ac:dyDescent="0.25"/>
    <row r="45" spans="1:21" ht="16.5" hidden="1" customHeight="1" x14ac:dyDescent="0.25"/>
    <row r="46" spans="1:21" ht="20.25" hidden="1" customHeight="1" x14ac:dyDescent="0.25"/>
    <row r="47" spans="1:21" ht="18" hidden="1" customHeight="1" x14ac:dyDescent="0.25"/>
    <row r="48" spans="1:21" ht="19.5" hidden="1" customHeight="1" x14ac:dyDescent="0.25"/>
    <row r="49" ht="9.75" hidden="1" customHeight="1" x14ac:dyDescent="0.25"/>
    <row r="50" ht="14.25" hidden="1" customHeight="1" x14ac:dyDescent="0.25"/>
  </sheetData>
  <sheetProtection sheet="1" scenarios="1"/>
  <mergeCells count="24">
    <mergeCell ref="A40:D42"/>
    <mergeCell ref="R13:Z13"/>
    <mergeCell ref="B8:C8"/>
    <mergeCell ref="R7:T7"/>
    <mergeCell ref="B12:C12"/>
    <mergeCell ref="B13:C13"/>
    <mergeCell ref="B9:C9"/>
    <mergeCell ref="B10:C10"/>
    <mergeCell ref="B11:C11"/>
    <mergeCell ref="A39:D39"/>
    <mergeCell ref="F37:J37"/>
    <mergeCell ref="G25:H25"/>
    <mergeCell ref="A1:D1"/>
    <mergeCell ref="A2:D2"/>
    <mergeCell ref="A22:D22"/>
    <mergeCell ref="B3:C3"/>
    <mergeCell ref="B14:C14"/>
    <mergeCell ref="B7:C7"/>
    <mergeCell ref="B15:C15"/>
    <mergeCell ref="B16:C16"/>
    <mergeCell ref="B21:C21"/>
    <mergeCell ref="B18:C18"/>
    <mergeCell ref="B19:C19"/>
    <mergeCell ref="B17:C17"/>
  </mergeCells>
  <conditionalFormatting sqref="A1">
    <cfRule type="expression" dxfId="135" priority="31">
      <formula xml:space="preserve"> $A$3=FALSE</formula>
    </cfRule>
  </conditionalFormatting>
  <conditionalFormatting sqref="A3">
    <cfRule type="containsText" dxfId="134" priority="75" operator="containsText" text="Medium">
      <formula>NOT(ISERROR(SEARCH("Medium",A3)))</formula>
    </cfRule>
    <cfRule type="endsWith" dxfId="133" priority="76" operator="endsWith" text="Med.">
      <formula>RIGHT(A3,LEN("Med."))="Med."</formula>
    </cfRule>
    <cfRule type="containsText" dxfId="132" priority="77" operator="containsText" text="No data">
      <formula>NOT(ISERROR(SEARCH("No data",A3)))</formula>
    </cfRule>
  </conditionalFormatting>
  <conditionalFormatting sqref="A5">
    <cfRule type="containsText" dxfId="131" priority="80" operator="containsText" text="No data">
      <formula>NOT(ISERROR(SEARCH("No data",A5)))</formula>
    </cfRule>
  </conditionalFormatting>
  <conditionalFormatting sqref="A7">
    <cfRule type="containsText" dxfId="130" priority="92" operator="containsText" text="High">
      <formula>NOT(ISERROR(SEARCH("High",A7)))</formula>
    </cfRule>
    <cfRule type="containsText" dxfId="129" priority="81" operator="containsText" text="No data">
      <formula>NOT(ISERROR(SEARCH("No data",A7)))</formula>
    </cfRule>
  </conditionalFormatting>
  <conditionalFormatting sqref="A8">
    <cfRule type="expression" dxfId="128" priority="69" stopIfTrue="1">
      <formula xml:space="preserve"> $A$8&gt;=$D$8*1.5</formula>
    </cfRule>
    <cfRule type="expression" dxfId="127" priority="70">
      <formula xml:space="preserve"> $A$8&lt;$D$8*1</formula>
    </cfRule>
    <cfRule type="expression" dxfId="126" priority="71">
      <formula>$A$8&gt;=$D$8*1</formula>
    </cfRule>
  </conditionalFormatting>
  <conditionalFormatting sqref="A9">
    <cfRule type="expression" dxfId="125" priority="37">
      <formula xml:space="preserve"> $A$9&lt;$D$9*1</formula>
    </cfRule>
    <cfRule type="expression" dxfId="124" priority="36">
      <formula>$A$9&gt;=$D$9*1</formula>
    </cfRule>
    <cfRule type="expression" dxfId="123" priority="35" stopIfTrue="1">
      <formula xml:space="preserve"> $A$9&gt;=$D$9*1.5</formula>
    </cfRule>
  </conditionalFormatting>
  <conditionalFormatting sqref="A10">
    <cfRule type="expression" dxfId="122" priority="34">
      <formula xml:space="preserve"> $A$10&lt;$D$10*1</formula>
    </cfRule>
    <cfRule type="expression" dxfId="121" priority="32" stopIfTrue="1">
      <formula xml:space="preserve"> $A$10&gt;=$D$10*1.5</formula>
    </cfRule>
    <cfRule type="expression" dxfId="120" priority="33">
      <formula>$D$10*1&lt;= $A$10</formula>
    </cfRule>
  </conditionalFormatting>
  <conditionalFormatting sqref="A11">
    <cfRule type="expression" dxfId="119" priority="30">
      <formula>$D$11*1&lt;= $A$11</formula>
    </cfRule>
    <cfRule type="expression" dxfId="118" priority="10" stopIfTrue="1">
      <formula xml:space="preserve"> $A$11&gt;=$D$11*1.5</formula>
    </cfRule>
    <cfRule type="expression" dxfId="117" priority="29">
      <formula xml:space="preserve"> $A$11&lt;$D$11*1</formula>
    </cfRule>
  </conditionalFormatting>
  <conditionalFormatting sqref="A12">
    <cfRule type="expression" dxfId="116" priority="24">
      <formula>$D$12*1&lt;= $A$12</formula>
    </cfRule>
    <cfRule type="expression" dxfId="115" priority="23" stopIfTrue="1">
      <formula xml:space="preserve"> $A$12&gt;=$D$12*1.5</formula>
    </cfRule>
    <cfRule type="expression" dxfId="114" priority="25">
      <formula xml:space="preserve"> $A$12&lt;$D$12*1</formula>
    </cfRule>
  </conditionalFormatting>
  <conditionalFormatting sqref="A13">
    <cfRule type="expression" dxfId="113" priority="21">
      <formula>$D$13*1&lt;= $A$13</formula>
    </cfRule>
    <cfRule type="expression" dxfId="112" priority="20" stopIfTrue="1">
      <formula xml:space="preserve"> $A$13&gt;=$D$13*1.5</formula>
    </cfRule>
    <cfRule type="expression" dxfId="111" priority="22">
      <formula xml:space="preserve"> $A$13&lt;$D$13*1</formula>
    </cfRule>
  </conditionalFormatting>
  <conditionalFormatting sqref="A14">
    <cfRule type="expression" dxfId="110" priority="17" stopIfTrue="1">
      <formula xml:space="preserve"> $A$14&gt;=$D$14*1.5</formula>
    </cfRule>
    <cfRule type="expression" dxfId="109" priority="18">
      <formula>$D$14*1&lt;= $A$14</formula>
    </cfRule>
    <cfRule type="expression" dxfId="108" priority="19">
      <formula xml:space="preserve"> $A$14&lt;$D$14*1</formula>
    </cfRule>
  </conditionalFormatting>
  <conditionalFormatting sqref="A15">
    <cfRule type="expression" dxfId="107" priority="16">
      <formula xml:space="preserve"> $A$15&lt;$D$15*1</formula>
    </cfRule>
    <cfRule type="expression" dxfId="106" priority="14" stopIfTrue="1">
      <formula xml:space="preserve"> $A$15&gt;=$D$15*1.5</formula>
    </cfRule>
    <cfRule type="expression" dxfId="105" priority="15">
      <formula>$D$15*1&lt;= $A$15</formula>
    </cfRule>
  </conditionalFormatting>
  <conditionalFormatting sqref="A16">
    <cfRule type="expression" dxfId="104" priority="11" stopIfTrue="1">
      <formula xml:space="preserve"> $A$16&gt;=$D$16*1.5</formula>
    </cfRule>
    <cfRule type="expression" dxfId="103" priority="13">
      <formula xml:space="preserve"> $A$16&lt;$D$16*1</formula>
    </cfRule>
    <cfRule type="expression" dxfId="102" priority="12">
      <formula>$D$16*1&lt;= $A$16</formula>
    </cfRule>
  </conditionalFormatting>
  <conditionalFormatting sqref="A17">
    <cfRule type="expression" dxfId="101" priority="8">
      <formula>$D$17*1&lt;= $A$17</formula>
    </cfRule>
    <cfRule type="expression" dxfId="100" priority="7" stopIfTrue="1">
      <formula xml:space="preserve"> $A$17&gt;=$D$17*1.5</formula>
    </cfRule>
    <cfRule type="expression" dxfId="99" priority="9">
      <formula xml:space="preserve"> $A$17&lt;$D$17*1</formula>
    </cfRule>
  </conditionalFormatting>
  <conditionalFormatting sqref="A18">
    <cfRule type="expression" dxfId="98" priority="5">
      <formula>$D$18*1&lt;= $A$18</formula>
    </cfRule>
    <cfRule type="expression" dxfId="97" priority="4" stopIfTrue="1">
      <formula xml:space="preserve"> $A$18&gt;=$D$18*1.5</formula>
    </cfRule>
    <cfRule type="expression" dxfId="96" priority="6">
      <formula xml:space="preserve"> $A$18&lt;$D$18*1</formula>
    </cfRule>
  </conditionalFormatting>
  <conditionalFormatting sqref="A19">
    <cfRule type="expression" dxfId="95" priority="3">
      <formula xml:space="preserve"> $A$19&lt;$D$19*1</formula>
    </cfRule>
    <cfRule type="expression" dxfId="94" priority="2">
      <formula>$D$19*1&lt;= $A$19</formula>
    </cfRule>
    <cfRule type="expression" dxfId="93" priority="1" stopIfTrue="1">
      <formula xml:space="preserve"> $A$19&gt;=$D$19*1.5</formula>
    </cfRule>
  </conditionalFormatting>
  <conditionalFormatting sqref="A21">
    <cfRule type="containsText" dxfId="92" priority="82" operator="containsText" text="Assess">
      <formula>NOT(ISERROR(SEARCH("Assess",A21)))</formula>
    </cfRule>
    <cfRule type="containsText" dxfId="91" priority="95" operator="containsText" text="High">
      <formula>NOT(ISERROR(SEARCH("High",A21)))</formula>
    </cfRule>
  </conditionalFormatting>
  <conditionalFormatting sqref="A3:B3">
    <cfRule type="containsText" dxfId="90" priority="78" operator="containsText" text="Low">
      <formula>NOT(ISERROR(SEARCH("Low",A3)))</formula>
    </cfRule>
    <cfRule type="endsWith" dxfId="89" priority="79" operator="endsWith" text="High">
      <formula>RIGHT(A3,LEN("High"))="High"</formula>
    </cfRule>
  </conditionalFormatting>
  <conditionalFormatting sqref="A4:B6">
    <cfRule type="containsText" dxfId="88" priority="83" operator="containsText" text="Fail">
      <formula>NOT(ISERROR(SEARCH("Fail",A4)))</formula>
    </cfRule>
    <cfRule type="containsText" dxfId="87" priority="84" operator="containsText" text="Pass">
      <formula>NOT(ISERROR(SEARCH("Pass",A4)))</formula>
    </cfRule>
  </conditionalFormatting>
  <conditionalFormatting sqref="A7:B7">
    <cfRule type="containsText" dxfId="86" priority="90" operator="containsText" text="Medium">
      <formula>NOT(ISERROR(SEARCH("Medium",A7)))</formula>
    </cfRule>
    <cfRule type="containsText" dxfId="85" priority="91" operator="containsText" text="Low">
      <formula>NOT(ISERROR(SEARCH("Low",A7)))</formula>
    </cfRule>
  </conditionalFormatting>
  <conditionalFormatting sqref="A21:B21">
    <cfRule type="containsText" dxfId="84" priority="85" operator="containsText" text="Medium">
      <formula>NOT(ISERROR(SEARCH("Medium",A21)))</formula>
    </cfRule>
    <cfRule type="containsText" dxfId="83" priority="86" operator="containsText" text="Low">
      <formula>NOT(ISERROR(SEARCH("Low",A21)))</formula>
    </cfRule>
  </conditionalFormatting>
  <conditionalFormatting sqref="A2:D2">
    <cfRule type="containsText" dxfId="82" priority="74" operator="containsText" text="Fill out reference">
      <formula>NOT(ISERROR(SEARCH("Fill out reference",A2)))</formula>
    </cfRule>
  </conditionalFormatting>
  <conditionalFormatting sqref="B7">
    <cfRule type="containsText" dxfId="81" priority="98" operator="containsText" text="High">
      <formula>NOT(ISERROR(SEARCH("High",B7)))</formula>
    </cfRule>
  </conditionalFormatting>
  <conditionalFormatting sqref="B21">
    <cfRule type="containsText" dxfId="80" priority="87" operator="containsText" text="High">
      <formula>NOT(ISERROR(SEARCH("High",B21)))</formula>
    </cfRule>
  </conditionalFormatting>
  <conditionalFormatting sqref="D8:D19">
    <cfRule type="dataBar" priority="88">
      <dataBar>
        <cfvo type="min"/>
        <cfvo type="max"/>
        <color rgb="FF638EC6"/>
      </dataBar>
      <extLst>
        <ext xmlns:x14="http://schemas.microsoft.com/office/spreadsheetml/2009/9/main" uri="{B025F937-C7B1-47D3-B67F-A62EFF666E3E}">
          <x14:id>{23EC29F3-8DE6-43BF-BDCF-7DB356E8CB9D}</x14:id>
        </ext>
      </extLst>
    </cfRule>
  </conditionalFormatting>
  <dataValidations count="13">
    <dataValidation type="whole" allowBlank="1" showInputMessage="1" showErrorMessage="1" sqref="B38" xr:uid="{935DBCE3-85A5-437E-B43B-08AB25816D30}">
      <formula1>4</formula1>
      <formula2>30</formula2>
    </dataValidation>
    <dataValidation type="list" allowBlank="1" showInputMessage="1" showErrorMessage="1" sqref="B25" xr:uid="{C51A959C-FD30-4F5A-9B62-1B182E64E37E}">
      <formula1>$K$26:$K$27</formula1>
    </dataValidation>
    <dataValidation type="list" allowBlank="1" showInputMessage="1" showErrorMessage="1" sqref="D25" xr:uid="{01AE52C2-00D1-4EDB-94F7-9CB7CA908A73}">
      <formula1>$L$26:$L$27</formula1>
    </dataValidation>
    <dataValidation type="list" allowBlank="1" showInputMessage="1" showErrorMessage="1" sqref="B26" xr:uid="{1AAD89BD-DD45-4873-94B7-752866DEDB80}">
      <formula1>$M$26:$M$27</formula1>
    </dataValidation>
    <dataValidation type="list" allowBlank="1" showInputMessage="1" showErrorMessage="1" sqref="B29" xr:uid="{962E0EF6-A2C5-4E2F-AAAF-C8289D20FE28}">
      <formula1>$H$26:$H$32</formula1>
    </dataValidation>
    <dataValidation type="list" allowBlank="1" showInputMessage="1" showErrorMessage="1" sqref="D30:D31" xr:uid="{A45DFAC3-E99B-4B25-9DFD-178B94E366D6}">
      <formula1>$J$26:$J$27</formula1>
    </dataValidation>
    <dataValidation type="list" allowBlank="1" showInputMessage="1" showErrorMessage="1" sqref="D35" xr:uid="{D6D921AC-ADE3-4C93-8E5F-5F4888427FFD}">
      <formula1>$I$26:$I$27</formula1>
    </dataValidation>
    <dataValidation type="list" allowBlank="1" showInputMessage="1" showErrorMessage="1" sqref="B32" xr:uid="{05CC9FFB-B0BA-46FC-84B4-C916897479C4}">
      <formula1>$N$26:$N$33</formula1>
    </dataValidation>
    <dataValidation type="list" allowBlank="1" showInputMessage="1" showErrorMessage="1" sqref="B36" xr:uid="{D98ACDA8-5D0C-49EA-B669-92A70E0E3F9B}">
      <formula1>$Q$26:$Q$34</formula1>
    </dataValidation>
    <dataValidation type="list" allowBlank="1" showInputMessage="1" showErrorMessage="1" sqref="B37" xr:uid="{DC57B292-7316-4C32-A72A-D5436407C8DF}">
      <formula1>$R$26:$R$28</formula1>
    </dataValidation>
    <dataValidation type="list" allowBlank="1" showInputMessage="1" showErrorMessage="1" sqref="D32" xr:uid="{7931B809-BD6D-44BF-8AA9-E2AB889449E7}">
      <formula1>$O$26:$O$32</formula1>
    </dataValidation>
    <dataValidation type="list" allowBlank="1" showInputMessage="1" showErrorMessage="1" sqref="B31" xr:uid="{9B33B648-EEEB-47B3-BF32-C28FCBFC8EC9}">
      <formula1>$P$26:$P$27</formula1>
    </dataValidation>
    <dataValidation type="list" allowBlank="1" showInputMessage="1" showErrorMessage="1" sqref="D28" xr:uid="{0B65DE5D-6185-4D7B-B461-2C5B9E4AACD7}">
      <formula1>$F$26:$F$32</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23EC29F3-8DE6-43BF-BDCF-7DB356E8CB9D}">
            <x14:dataBar minLength="0" maxLength="100" gradient="0">
              <x14:cfvo type="autoMin"/>
              <x14:cfvo type="autoMax"/>
              <x14:negativeFillColor rgb="FFFF0000"/>
              <x14:axisColor rgb="FF000000"/>
            </x14:dataBar>
          </x14:cfRule>
          <xm:sqref>D8:D19</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5981-8DE0-4110-A9E5-8B4183B7E483}">
  <sheetPr codeName="Sheet30"/>
  <dimension ref="A1:XFC112"/>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4.7109375" hidden="1"/>
    <col min="10" max="10" width="9" style="5" hidden="1"/>
    <col min="11" max="11" width="7" style="1" hidden="1"/>
    <col min="12" max="12" width="9" style="1" hidden="1"/>
    <col min="13" max="13" width="8" style="1" hidden="1"/>
    <col min="14" max="14" width="9" style="1" hidden="1"/>
    <col min="15" max="15" width="8" style="1" hidden="1"/>
    <col min="16" max="16" width="9" style="1" hidden="1"/>
    <col min="17" max="17" width="8" style="1" hidden="1"/>
    <col min="18" max="18" width="9" style="1" hidden="1"/>
    <col min="19" max="19" width="8" style="1" hidden="1"/>
    <col min="20" max="20" width="9" style="1" hidden="1"/>
    <col min="21" max="21" width="8" style="1" hidden="1"/>
    <col min="22" max="22" width="9" style="1" hidden="1"/>
    <col min="23" max="23" width="8" style="1" hidden="1"/>
    <col min="24" max="24" width="9" style="1" hidden="1"/>
    <col min="25" max="25" width="8" style="1" hidden="1"/>
    <col min="26" max="26" width="11.42578125" style="6" hidden="1"/>
    <col min="27" max="27" width="9.5703125" style="1" hidden="1"/>
    <col min="28" max="28" width="5.140625" style="5" hidden="1"/>
    <col min="29" max="29" width="8.5703125" style="1" hidden="1"/>
    <col min="30" max="30" width="17.140625" style="1" hidden="1"/>
    <col min="31" max="31" width="16" style="5" hidden="1"/>
    <col min="32" max="32" width="13.42578125" style="1" hidden="1"/>
    <col min="33" max="33" width="19.42578125" style="8" hidden="1"/>
    <col min="34" max="34" width="9.85546875" style="8" hidden="1"/>
    <col min="35" max="35" width="15.5703125" style="8" hidden="1"/>
    <col min="36" max="36" width="13.7109375" style="5" hidden="1"/>
    <col min="37" max="37" width="15.7109375" style="8" hidden="1"/>
    <col min="38" max="38" width="16.42578125" style="8" hidden="1"/>
    <col min="39" max="39" width="16.42578125" style="9" hidden="1"/>
    <col min="40" max="40" width="9.7109375" style="72" hidden="1"/>
    <col min="41" max="41" width="17" style="72" hidden="1"/>
    <col min="42" max="42" width="11.5703125" style="72" hidden="1"/>
    <col min="43" max="43" width="6.28515625" style="72" hidden="1"/>
    <col min="44" max="44" width="10.85546875" style="72" hidden="1"/>
    <col min="45" max="45" width="12.7109375" style="72" hidden="1"/>
    <col min="46" max="46" width="8.5703125" style="72" hidden="1"/>
    <col min="47" max="47" width="12.7109375" style="72" hidden="1"/>
    <col min="48" max="48" width="8.5703125" style="72" hidden="1"/>
    <col min="49" max="49" width="12.7109375" style="72" hidden="1"/>
    <col min="50" max="50" width="9.42578125" style="72" hidden="1"/>
    <col min="51" max="51" width="21.85546875" style="72" hidden="1"/>
    <col min="52" max="52" width="6" style="72" hidden="1"/>
    <col min="53" max="53" width="21.85546875" style="72" hidden="1"/>
    <col min="54" max="54" width="6" style="72" hidden="1"/>
    <col min="55" max="55" width="22.7109375" style="72" hidden="1"/>
    <col min="56" max="56" width="10" style="72" hidden="1"/>
    <col min="57" max="57" width="17.28515625" style="72" hidden="1"/>
    <col min="58" max="58" width="41.85546875" style="72" hidden="1"/>
    <col min="59" max="59" width="45.42578125" style="72" hidden="1"/>
    <col min="60" max="60" width="14.7109375" style="72" hidden="1"/>
    <col min="61" max="61" width="49.85546875" style="72" hidden="1"/>
    <col min="62" max="62" width="28.28515625" style="72" hidden="1"/>
    <col min="63" max="63" width="38.5703125" style="72" hidden="1"/>
    <col min="64" max="16383" width="4.7109375" style="72" hidden="1"/>
    <col min="16384" max="16384" width="1.5703125" style="72"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65.25"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25</v>
      </c>
      <c r="BF4" s="127">
        <f>IF((BE4-1)&gt;0, (BE4-1), "Compared in Spectrum no. 2")</f>
        <v>24</v>
      </c>
      <c r="BG4" s="127">
        <f>COUNT(BG5:BG112)</f>
        <v>0</v>
      </c>
      <c r="BH4" s="127"/>
      <c r="BI4" s="127"/>
      <c r="BJ4" s="127">
        <f>SUM(BJ5:BJ111)</f>
        <v>0</v>
      </c>
      <c r="BK4" s="127">
        <f>SUM(BK5:BK111)</f>
        <v>0</v>
      </c>
    </row>
    <row r="5" spans="8:63" ht="54"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N5"/>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24'!BD5&gt;0,'Spectrum 24'!BD5,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N6"/>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24'!BD6&gt;0,'Spectrum 24'!BD6,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N7"/>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24'!BD7&gt;0,'Spectrum 24'!BD7,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N8"/>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24'!BD8&gt;0,'Spectrum 24'!BD8,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N9"/>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24'!BD9&gt;0,'Spectrum 24'!BD9,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N10"/>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24'!BD10&gt;0,'Spectrum 24'!BD10,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N11"/>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24'!BD11&gt;0,'Spectrum 24'!BD11,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N12"/>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24'!BD12&gt;0,'Spectrum 24'!BD12,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N13"/>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24'!BD13&gt;0,'Spectrum 24'!BD13,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N14"/>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24'!BD14&gt;0,'Spectrum 24'!BD14,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N15"/>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24'!BD15&gt;0,'Spectrum 24'!BD15,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N16"/>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24'!BD16&gt;0,'Spectrum 24'!BD16,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10: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N17"/>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24'!BD17&gt;0,'Spectrum 24'!BD17,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10: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N18"/>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24'!BD18&gt;0,'Spectrum 24'!BD18,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10: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N19"/>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24'!BD19&gt;0,'Spectrum 24'!BD19,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10: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N20"/>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24'!BD20&gt;0,'Spectrum 24'!BD20,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10: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N21"/>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24'!BD21&gt;0,'Spectrum 24'!BD21,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10: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N22"/>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24'!BD22&gt;0,'Spectrum 24'!BD22,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10: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N23"/>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24'!BD23&gt;0,'Spectrum 24'!BD23,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10: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N24"/>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24'!BD24&gt;0,'Spectrum 24'!BD24,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10: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N25"/>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24'!BD25&gt;0,'Spectrum 24'!BD25,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10: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N26"/>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24'!BD26&gt;0,'Spectrum 24'!BD26,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10: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N27"/>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24'!BD27&gt;0,'Spectrum 24'!BD27,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10: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N28"/>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24'!BD28&gt;0,'Spectrum 24'!BD28,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10: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N29"/>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24'!BD29&gt;0,'Spectrum 24'!BD29,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10: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N30"/>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24'!BD30&gt;0,'Spectrum 24'!BD30,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10: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N31"/>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24'!BD31&gt;0,'Spectrum 24'!BD31,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10: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N32"/>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24'!BD32&gt;0,'Spectrum 24'!BD32,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10:63" x14ac:dyDescent="0.25">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N33"/>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24'!BD33&gt;0,'Spectrum 24'!BD33,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10: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N34"/>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24'!BD34&gt;0,'Spectrum 24'!BD34,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10: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N35"/>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24'!BD35&gt;0,'Spectrum 24'!BD35,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10: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N36"/>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24'!BD36&gt;0,'Spectrum 24'!BD36,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10: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N37"/>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24'!BD37&gt;0,'Spectrum 24'!BD37,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10: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N38"/>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24'!BD38&gt;0,'Spectrum 24'!BD38,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10: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N39"/>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24'!BD39&gt;0,'Spectrum 24'!BD39,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10: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N40"/>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24'!BD40&gt;0,'Spectrum 24'!BD40,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10: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N41"/>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24'!BD41&gt;0,'Spectrum 24'!BD41,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10: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N42"/>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24'!BD42&gt;0,'Spectrum 24'!BD42,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10: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N43"/>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24'!BD43&gt;0,'Spectrum 24'!BD43,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10:63" x14ac:dyDescent="0.25">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N44"/>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24'!BD44&gt;0,'Spectrum 24'!BD44,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10: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N45"/>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24'!BD45&gt;0,'Spectrum 24'!BD45,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10: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N46"/>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24'!BD46&gt;0,'Spectrum 24'!BD46,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10: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N47"/>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24'!BD47&gt;0,'Spectrum 24'!BD47,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10: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N48"/>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24'!BD48&gt;0,'Spectrum 24'!BD48,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10: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N49"/>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24'!BD49&gt;0,'Spectrum 24'!BD49,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10: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N50"/>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24'!BD50&gt;0,'Spectrum 24'!BD50,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10: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N51"/>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24'!BD51&gt;0,'Spectrum 24'!BD51,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10: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N52"/>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24'!BD52&gt;0,'Spectrum 24'!BD52,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10: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N53"/>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24'!BD53&gt;0,'Spectrum 24'!BD53,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10: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N54"/>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24'!BD54&gt;0,'Spectrum 24'!BD54,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10: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N55"/>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24'!BD55&gt;0,'Spectrum 24'!BD55,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10: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N56"/>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24'!BD56&gt;0,'Spectrum 24'!BD56,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10: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N57"/>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24'!BD57&gt;0,'Spectrum 24'!BD57,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10: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N58"/>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24'!BD58&gt;0,'Spectrum 24'!BD58,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10: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N59"/>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24'!BD59&gt;0,'Spectrum 24'!BD59,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10: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N60"/>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24'!BD60&gt;0,'Spectrum 24'!BD60,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10: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N61"/>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24'!BD61&gt;0,'Spectrum 24'!BD61,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10: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N62"/>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24'!BD62&gt;0,'Spectrum 24'!BD62,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10: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N63"/>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24'!BD63&gt;0,'Spectrum 24'!BD63,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10: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N64"/>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24'!BD64&gt;0,'Spectrum 24'!BD64,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N65"/>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24'!BD65&gt;0,'Spectrum 24'!BD65,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N66"/>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24'!BD66&gt;0,'Spectrum 24'!BD66,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N67"/>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24'!BD67&gt;0,'Spectrum 24'!BD67,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N68"/>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24'!BD68&gt;0,'Spectrum 24'!BD68,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N69"/>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24'!BD69&gt;0,'Spectrum 24'!BD69,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N70"/>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24'!BD70&gt;0,'Spectrum 24'!BD70,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N71"/>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24'!BD71&gt;0,'Spectrum 24'!BD71,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N72"/>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24'!BD72&gt;0,'Spectrum 24'!BD72,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N73"/>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24'!BD73&gt;0,'Spectrum 24'!BD73,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N74"/>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24'!BD74&gt;0,'Spectrum 24'!BD74,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N75"/>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24'!BD75&gt;0,'Spectrum 24'!BD75,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N76"/>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24'!BD76&gt;0,'Spectrum 24'!BD76,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N77"/>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24'!BD77&gt;0,'Spectrum 24'!BD77,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N78"/>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24'!BD78&gt;0,'Spectrum 24'!BD78,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N79"/>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24'!BD79&gt;0,'Spectrum 24'!BD79,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N80"/>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24'!BD80&gt;0,'Spectrum 24'!BD80,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N81"/>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24'!BD81&gt;0,'Spectrum 24'!BD81,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N82"/>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24'!BD82&gt;0,'Spectrum 24'!BD82,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N83"/>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24'!BD83&gt;0,'Spectrum 24'!BD83,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N84"/>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24'!BD84&gt;0,'Spectrum 24'!BD84,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N85"/>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24'!BD85&gt;0,'Spectrum 24'!BD85,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N86"/>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24'!BD86&gt;0,'Spectrum 24'!BD86,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N87"/>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24'!BD87&gt;0,'Spectrum 24'!BD87,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N88"/>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24'!BD88&gt;0,'Spectrum 24'!BD88,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N89"/>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24'!BD89&gt;0,'Spectrum 24'!BD89,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N90"/>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24'!BD90&gt;0,'Spectrum 24'!BD90,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N91"/>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24'!BD91&gt;0,'Spectrum 24'!BD91,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N92"/>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24'!BD92&gt;0,'Spectrum 24'!BD92,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N93"/>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24'!BD93&gt;0,'Spectrum 24'!BD93,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N94"/>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24'!BD94&gt;0,'Spectrum 24'!BD94,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N95"/>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24'!BD95&gt;0,'Spectrum 24'!BD95,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N96"/>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24'!BD96&gt;0,'Spectrum 24'!BD96,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N97"/>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24'!BD97&gt;0,'Spectrum 24'!BD97,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N98"/>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24'!BD98&gt;0,'Spectrum 24'!BD98,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N99"/>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24'!BD99&gt;0,'Spectrum 24'!BD99,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N100"/>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24'!BD100&gt;0,'Spectrum 24'!BD100,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N101"/>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24'!BD101&gt;0,'Spectrum 24'!BD101,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N102"/>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24'!BD102&gt;0,'Spectrum 24'!BD102,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N103"/>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24'!BD103&gt;0,'Spectrum 24'!BD103,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N104"/>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24'!BD104&gt;0,'Spectrum 24'!BD104,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N105"/>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24'!BD105&gt;0,'Spectrum 24'!BD105,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N106"/>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24'!BD106&gt;0,'Spectrum 24'!BD106,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N107"/>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24'!BD107&gt;0,'Spectrum 24'!BD107,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N108"/>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24'!BD108&gt;0,'Spectrum 24'!BD108,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N109"/>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24'!BD109&gt;0,'Spectrum 24'!BD109,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N110"/>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24'!BD110&gt;0,'Spectrum 24'!BD110,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N111"/>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24'!BD111&gt;0,'Spectrum 24'!BD111,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140"/>
      <c r="BF112"/>
      <c r="BG112"/>
      <c r="BH112"/>
      <c r="BI112"/>
      <c r="BJ112"/>
      <c r="BK112"/>
    </row>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2" priority="1" operator="containsText" text="Low">
      <formula>NOT(ISERROR(SEARCH("Low",H2)))</formula>
    </cfRule>
    <cfRule type="containsText" dxfId="1" priority="2" operator="containsText" text="High">
      <formula>NOT(ISERROR(SEARCH("High",H2)))</formula>
    </cfRule>
    <cfRule type="containsText" dxfId="0" priority="3" operator="containsText" text="Medium">
      <formula>NOT(ISERROR(SEARCH("Medium",H2)))</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0838-0C36-4A1B-A48C-5965EA4B53F2}">
  <sheetPr codeName="Sheet4"/>
  <dimension ref="A1:XFC107"/>
  <sheetViews>
    <sheetView topLeftCell="A27" zoomScaleNormal="100" workbookViewId="0">
      <selection activeCell="B80" sqref="B80"/>
    </sheetView>
  </sheetViews>
  <sheetFormatPr defaultColWidth="0" defaultRowHeight="15" zeroHeight="1" x14ac:dyDescent="0.25"/>
  <cols>
    <col min="1" max="1" width="2.5703125" customWidth="1"/>
    <col min="2" max="19" width="9.140625" customWidth="1"/>
    <col min="20" max="20" width="2.85546875" customWidth="1"/>
    <col min="21" max="21" width="0.140625" customWidth="1"/>
    <col min="22" max="24" width="9.140625" hidden="1"/>
    <col min="25" max="25" width="32" hidden="1"/>
    <col min="26" max="26" width="9.140625" hidden="1"/>
    <col min="27" max="27" width="12.85546875" hidden="1"/>
    <col min="28" max="28" width="14.85546875" hidden="1"/>
    <col min="29" max="29" width="16" hidden="1"/>
    <col min="30" max="31" width="15.42578125" hidden="1"/>
    <col min="32" max="16383" width="9.140625" hidden="1"/>
    <col min="16384" max="16384" width="1.7109375" hidden="1"/>
  </cols>
  <sheetData>
    <row r="1" spans="1:22" ht="21" x14ac:dyDescent="0.35">
      <c r="A1" s="169"/>
      <c r="B1" s="247" t="s">
        <v>262</v>
      </c>
      <c r="C1" s="247"/>
      <c r="D1" s="247"/>
      <c r="E1" s="247"/>
      <c r="F1" s="247"/>
      <c r="G1" s="247"/>
      <c r="H1" s="247"/>
      <c r="I1" s="247"/>
      <c r="J1" s="247"/>
      <c r="K1" s="247"/>
      <c r="L1" s="247"/>
      <c r="M1" s="247"/>
      <c r="N1" s="247"/>
      <c r="O1" s="247"/>
      <c r="P1" s="247"/>
      <c r="Q1" s="247"/>
      <c r="R1" s="247"/>
      <c r="S1" s="247"/>
      <c r="T1" s="169"/>
      <c r="U1" s="163"/>
    </row>
    <row r="2" spans="1:22" x14ac:dyDescent="0.25">
      <c r="A2" s="248"/>
      <c r="B2" s="248"/>
      <c r="C2" s="248"/>
      <c r="D2" s="248"/>
      <c r="E2" s="248"/>
      <c r="F2" s="248"/>
      <c r="G2" s="248"/>
      <c r="H2" s="248"/>
      <c r="I2" s="248"/>
      <c r="J2" s="248"/>
      <c r="K2" s="248"/>
      <c r="L2" s="248"/>
      <c r="M2" s="248"/>
      <c r="N2" s="248"/>
      <c r="O2" s="248"/>
      <c r="P2" s="248"/>
      <c r="Q2" s="248"/>
      <c r="R2" s="248"/>
      <c r="S2" s="248"/>
      <c r="T2" s="248"/>
      <c r="U2" s="163"/>
    </row>
    <row r="3" spans="1:22" x14ac:dyDescent="0.25">
      <c r="A3" s="248"/>
      <c r="B3" s="245" t="s">
        <v>294</v>
      </c>
      <c r="C3" s="245"/>
      <c r="D3" s="245"/>
      <c r="E3" s="245"/>
      <c r="F3" s="245"/>
      <c r="G3" s="245"/>
      <c r="H3" s="245"/>
      <c r="I3" s="245"/>
      <c r="J3" s="245"/>
      <c r="K3" s="245"/>
      <c r="L3" s="245"/>
      <c r="M3" s="245"/>
      <c r="N3" s="245"/>
      <c r="O3" s="245"/>
      <c r="P3" s="245"/>
      <c r="Q3" s="245"/>
      <c r="R3" s="245"/>
      <c r="S3" s="245"/>
      <c r="T3" s="249"/>
      <c r="U3" s="164"/>
      <c r="V3" s="156"/>
    </row>
    <row r="4" spans="1:22" x14ac:dyDescent="0.25">
      <c r="A4" s="248"/>
      <c r="B4" s="245"/>
      <c r="C4" s="245"/>
      <c r="D4" s="245"/>
      <c r="E4" s="245"/>
      <c r="F4" s="245"/>
      <c r="G4" s="245"/>
      <c r="H4" s="245"/>
      <c r="I4" s="245"/>
      <c r="J4" s="245"/>
      <c r="K4" s="245"/>
      <c r="L4" s="245"/>
      <c r="M4" s="245"/>
      <c r="N4" s="245"/>
      <c r="O4" s="245"/>
      <c r="P4" s="245"/>
      <c r="Q4" s="245"/>
      <c r="R4" s="245"/>
      <c r="S4" s="245"/>
      <c r="T4" s="249"/>
      <c r="U4" s="164"/>
      <c r="V4" s="156"/>
    </row>
    <row r="5" spans="1:22" x14ac:dyDescent="0.25">
      <c r="A5" s="248"/>
      <c r="B5" s="245"/>
      <c r="C5" s="245"/>
      <c r="D5" s="245"/>
      <c r="E5" s="245"/>
      <c r="F5" s="245"/>
      <c r="G5" s="245"/>
      <c r="H5" s="245"/>
      <c r="I5" s="245"/>
      <c r="J5" s="245"/>
      <c r="K5" s="245"/>
      <c r="L5" s="245"/>
      <c r="M5" s="245"/>
      <c r="N5" s="245"/>
      <c r="O5" s="245"/>
      <c r="P5" s="245"/>
      <c r="Q5" s="245"/>
      <c r="R5" s="245"/>
      <c r="S5" s="245"/>
      <c r="T5" s="249"/>
      <c r="U5" s="164"/>
      <c r="V5" s="156"/>
    </row>
    <row r="6" spans="1:22" x14ac:dyDescent="0.25">
      <c r="A6" s="248"/>
      <c r="B6" s="245"/>
      <c r="C6" s="245"/>
      <c r="D6" s="245"/>
      <c r="E6" s="245"/>
      <c r="F6" s="245"/>
      <c r="G6" s="245"/>
      <c r="H6" s="245"/>
      <c r="I6" s="245"/>
      <c r="J6" s="245"/>
      <c r="K6" s="245"/>
      <c r="L6" s="245"/>
      <c r="M6" s="245"/>
      <c r="N6" s="245"/>
      <c r="O6" s="245"/>
      <c r="P6" s="245"/>
      <c r="Q6" s="245"/>
      <c r="R6" s="245"/>
      <c r="S6" s="245"/>
      <c r="T6" s="249"/>
      <c r="U6" s="164"/>
      <c r="V6" s="156"/>
    </row>
    <row r="7" spans="1:22" x14ac:dyDescent="0.25">
      <c r="A7" s="248"/>
      <c r="B7" s="245"/>
      <c r="C7" s="245"/>
      <c r="D7" s="245"/>
      <c r="E7" s="245"/>
      <c r="F7" s="245"/>
      <c r="G7" s="245"/>
      <c r="H7" s="245"/>
      <c r="I7" s="245"/>
      <c r="J7" s="245"/>
      <c r="K7" s="245"/>
      <c r="L7" s="245"/>
      <c r="M7" s="245"/>
      <c r="N7" s="245"/>
      <c r="O7" s="245"/>
      <c r="P7" s="245"/>
      <c r="Q7" s="245"/>
      <c r="R7" s="245"/>
      <c r="S7" s="245"/>
      <c r="T7" s="249"/>
      <c r="U7" s="164"/>
      <c r="V7" s="156"/>
    </row>
    <row r="8" spans="1:22" x14ac:dyDescent="0.25">
      <c r="A8" s="248"/>
      <c r="B8" s="245"/>
      <c r="C8" s="245"/>
      <c r="D8" s="245"/>
      <c r="E8" s="245"/>
      <c r="F8" s="245"/>
      <c r="G8" s="245"/>
      <c r="H8" s="245"/>
      <c r="I8" s="245"/>
      <c r="J8" s="245"/>
      <c r="K8" s="245"/>
      <c r="L8" s="245"/>
      <c r="M8" s="245"/>
      <c r="N8" s="245"/>
      <c r="O8" s="245"/>
      <c r="P8" s="245"/>
      <c r="Q8" s="245"/>
      <c r="R8" s="245"/>
      <c r="S8" s="245"/>
      <c r="T8" s="249"/>
      <c r="U8" s="164"/>
      <c r="V8" s="156"/>
    </row>
    <row r="9" spans="1:22" x14ac:dyDescent="0.25">
      <c r="A9" s="248"/>
      <c r="B9" s="245"/>
      <c r="C9" s="245"/>
      <c r="D9" s="245"/>
      <c r="E9" s="245"/>
      <c r="F9" s="245"/>
      <c r="G9" s="245"/>
      <c r="H9" s="245"/>
      <c r="I9" s="245"/>
      <c r="J9" s="245"/>
      <c r="K9" s="245"/>
      <c r="L9" s="245"/>
      <c r="M9" s="245"/>
      <c r="N9" s="245"/>
      <c r="O9" s="245"/>
      <c r="P9" s="245"/>
      <c r="Q9" s="245"/>
      <c r="R9" s="245"/>
      <c r="S9" s="245"/>
      <c r="T9" s="249"/>
      <c r="U9" s="164"/>
      <c r="V9" s="156"/>
    </row>
    <row r="10" spans="1:22" x14ac:dyDescent="0.25">
      <c r="A10" s="248"/>
      <c r="B10" s="245"/>
      <c r="C10" s="245"/>
      <c r="D10" s="245"/>
      <c r="E10" s="245"/>
      <c r="F10" s="245"/>
      <c r="G10" s="245"/>
      <c r="H10" s="245"/>
      <c r="I10" s="245"/>
      <c r="J10" s="245"/>
      <c r="K10" s="245"/>
      <c r="L10" s="245"/>
      <c r="M10" s="245"/>
      <c r="N10" s="245"/>
      <c r="O10" s="245"/>
      <c r="P10" s="245"/>
      <c r="Q10" s="245"/>
      <c r="R10" s="245"/>
      <c r="S10" s="245"/>
      <c r="T10" s="249"/>
      <c r="U10" s="164"/>
      <c r="V10" s="156"/>
    </row>
    <row r="11" spans="1:22" x14ac:dyDescent="0.25">
      <c r="A11" s="248"/>
      <c r="B11" s="245"/>
      <c r="C11" s="245"/>
      <c r="D11" s="245"/>
      <c r="E11" s="245"/>
      <c r="F11" s="245"/>
      <c r="G11" s="245"/>
      <c r="H11" s="245"/>
      <c r="I11" s="245"/>
      <c r="J11" s="245"/>
      <c r="K11" s="245"/>
      <c r="L11" s="245"/>
      <c r="M11" s="245"/>
      <c r="N11" s="245"/>
      <c r="O11" s="245"/>
      <c r="P11" s="245"/>
      <c r="Q11" s="245"/>
      <c r="R11" s="245"/>
      <c r="S11" s="245"/>
      <c r="T11" s="249"/>
      <c r="U11" s="164"/>
      <c r="V11" s="156"/>
    </row>
    <row r="12" spans="1:22" x14ac:dyDescent="0.25">
      <c r="A12" s="248"/>
      <c r="B12" s="245"/>
      <c r="C12" s="245"/>
      <c r="D12" s="245"/>
      <c r="E12" s="245"/>
      <c r="F12" s="245"/>
      <c r="G12" s="245"/>
      <c r="H12" s="245"/>
      <c r="I12" s="245"/>
      <c r="J12" s="245"/>
      <c r="K12" s="245"/>
      <c r="L12" s="245"/>
      <c r="M12" s="245"/>
      <c r="N12" s="245"/>
      <c r="O12" s="245"/>
      <c r="P12" s="245"/>
      <c r="Q12" s="245"/>
      <c r="R12" s="245"/>
      <c r="S12" s="245"/>
      <c r="T12" s="249"/>
      <c r="U12" s="164"/>
      <c r="V12" s="156"/>
    </row>
    <row r="13" spans="1:22" x14ac:dyDescent="0.25">
      <c r="A13" s="248"/>
      <c r="B13" s="245"/>
      <c r="C13" s="245"/>
      <c r="D13" s="245"/>
      <c r="E13" s="245"/>
      <c r="F13" s="245"/>
      <c r="G13" s="245"/>
      <c r="H13" s="245"/>
      <c r="I13" s="245"/>
      <c r="J13" s="245"/>
      <c r="K13" s="245"/>
      <c r="L13" s="245"/>
      <c r="M13" s="245"/>
      <c r="N13" s="245"/>
      <c r="O13" s="245"/>
      <c r="P13" s="245"/>
      <c r="Q13" s="245"/>
      <c r="R13" s="245"/>
      <c r="S13" s="245"/>
      <c r="T13" s="249"/>
      <c r="U13" s="164"/>
      <c r="V13" s="156"/>
    </row>
    <row r="14" spans="1:22" x14ac:dyDescent="0.25">
      <c r="A14" s="248"/>
      <c r="B14" s="245"/>
      <c r="C14" s="245"/>
      <c r="D14" s="245"/>
      <c r="E14" s="245"/>
      <c r="F14" s="245"/>
      <c r="G14" s="245"/>
      <c r="H14" s="245"/>
      <c r="I14" s="245"/>
      <c r="J14" s="245"/>
      <c r="K14" s="245"/>
      <c r="L14" s="245"/>
      <c r="M14" s="245"/>
      <c r="N14" s="245"/>
      <c r="O14" s="245"/>
      <c r="P14" s="245"/>
      <c r="Q14" s="245"/>
      <c r="R14" s="245"/>
      <c r="S14" s="245"/>
      <c r="T14" s="249"/>
      <c r="U14" s="164"/>
      <c r="V14" s="156"/>
    </row>
    <row r="15" spans="1:22" x14ac:dyDescent="0.25">
      <c r="A15" s="248"/>
      <c r="B15" s="245"/>
      <c r="C15" s="245"/>
      <c r="D15" s="245"/>
      <c r="E15" s="245"/>
      <c r="F15" s="245"/>
      <c r="G15" s="245"/>
      <c r="H15" s="245"/>
      <c r="I15" s="245"/>
      <c r="J15" s="245"/>
      <c r="K15" s="245"/>
      <c r="L15" s="245"/>
      <c r="M15" s="245"/>
      <c r="N15" s="245"/>
      <c r="O15" s="245"/>
      <c r="P15" s="245"/>
      <c r="Q15" s="245"/>
      <c r="R15" s="245"/>
      <c r="S15" s="245"/>
      <c r="T15" s="249"/>
      <c r="U15" s="164"/>
      <c r="V15" s="156"/>
    </row>
    <row r="16" spans="1:22" x14ac:dyDescent="0.25">
      <c r="A16" s="248"/>
      <c r="B16" s="245"/>
      <c r="C16" s="245"/>
      <c r="D16" s="245"/>
      <c r="E16" s="245"/>
      <c r="F16" s="245"/>
      <c r="G16" s="245"/>
      <c r="H16" s="245"/>
      <c r="I16" s="245"/>
      <c r="J16" s="245"/>
      <c r="K16" s="245"/>
      <c r="L16" s="245"/>
      <c r="M16" s="245"/>
      <c r="N16" s="245"/>
      <c r="O16" s="245"/>
      <c r="P16" s="245"/>
      <c r="Q16" s="245"/>
      <c r="R16" s="245"/>
      <c r="S16" s="245"/>
      <c r="T16" s="249"/>
      <c r="U16" s="164"/>
      <c r="V16" s="156"/>
    </row>
    <row r="17" spans="1:31" x14ac:dyDescent="0.25">
      <c r="A17" s="248"/>
      <c r="B17" s="245"/>
      <c r="C17" s="245"/>
      <c r="D17" s="245"/>
      <c r="E17" s="245"/>
      <c r="F17" s="245"/>
      <c r="G17" s="245"/>
      <c r="H17" s="245"/>
      <c r="I17" s="245"/>
      <c r="J17" s="245"/>
      <c r="K17" s="245"/>
      <c r="L17" s="245"/>
      <c r="M17" s="245"/>
      <c r="N17" s="245"/>
      <c r="O17" s="245"/>
      <c r="P17" s="245"/>
      <c r="Q17" s="245"/>
      <c r="R17" s="245"/>
      <c r="S17" s="245"/>
      <c r="T17" s="249"/>
      <c r="U17" s="164"/>
      <c r="V17" s="156"/>
    </row>
    <row r="18" spans="1:31" x14ac:dyDescent="0.25">
      <c r="A18" s="248"/>
      <c r="B18" s="245"/>
      <c r="C18" s="245"/>
      <c r="D18" s="245"/>
      <c r="E18" s="245"/>
      <c r="F18" s="245"/>
      <c r="G18" s="245"/>
      <c r="H18" s="245"/>
      <c r="I18" s="245"/>
      <c r="J18" s="245"/>
      <c r="K18" s="245"/>
      <c r="L18" s="245"/>
      <c r="M18" s="245"/>
      <c r="N18" s="245"/>
      <c r="O18" s="245"/>
      <c r="P18" s="245"/>
      <c r="Q18" s="245"/>
      <c r="R18" s="245"/>
      <c r="S18" s="245"/>
      <c r="T18" s="249"/>
      <c r="U18" s="164"/>
      <c r="V18" s="156"/>
    </row>
    <row r="19" spans="1:31" x14ac:dyDescent="0.25">
      <c r="A19" s="248"/>
      <c r="B19" s="245"/>
      <c r="C19" s="245"/>
      <c r="D19" s="245"/>
      <c r="E19" s="245"/>
      <c r="F19" s="245"/>
      <c r="G19" s="245"/>
      <c r="H19" s="245"/>
      <c r="I19" s="245"/>
      <c r="J19" s="245"/>
      <c r="K19" s="245"/>
      <c r="L19" s="245"/>
      <c r="M19" s="245"/>
      <c r="N19" s="245"/>
      <c r="O19" s="245"/>
      <c r="P19" s="245"/>
      <c r="Q19" s="245"/>
      <c r="R19" s="245"/>
      <c r="S19" s="245"/>
      <c r="T19" s="249"/>
      <c r="U19" s="164"/>
      <c r="V19" s="156"/>
    </row>
    <row r="20" spans="1:31" x14ac:dyDescent="0.25">
      <c r="A20" s="248"/>
      <c r="B20" s="245"/>
      <c r="C20" s="245"/>
      <c r="D20" s="245"/>
      <c r="E20" s="245"/>
      <c r="F20" s="245"/>
      <c r="G20" s="245"/>
      <c r="H20" s="245"/>
      <c r="I20" s="245"/>
      <c r="J20" s="245"/>
      <c r="K20" s="245"/>
      <c r="L20" s="245"/>
      <c r="M20" s="245"/>
      <c r="N20" s="245"/>
      <c r="O20" s="245"/>
      <c r="P20" s="245"/>
      <c r="Q20" s="245"/>
      <c r="R20" s="245"/>
      <c r="S20" s="245"/>
      <c r="T20" s="249"/>
      <c r="U20" s="164"/>
      <c r="V20" s="156"/>
    </row>
    <row r="21" spans="1:31" x14ac:dyDescent="0.25">
      <c r="A21" s="248"/>
      <c r="B21" s="245"/>
      <c r="C21" s="245"/>
      <c r="D21" s="245"/>
      <c r="E21" s="245"/>
      <c r="F21" s="245"/>
      <c r="G21" s="245"/>
      <c r="H21" s="245"/>
      <c r="I21" s="245"/>
      <c r="J21" s="245"/>
      <c r="K21" s="245"/>
      <c r="L21" s="245"/>
      <c r="M21" s="245"/>
      <c r="N21" s="245"/>
      <c r="O21" s="245"/>
      <c r="P21" s="245"/>
      <c r="Q21" s="245"/>
      <c r="R21" s="245"/>
      <c r="S21" s="245"/>
      <c r="T21" s="249"/>
      <c r="U21" s="164"/>
      <c r="V21" s="156"/>
    </row>
    <row r="22" spans="1:31" x14ac:dyDescent="0.25">
      <c r="A22" s="248"/>
      <c r="B22" s="245"/>
      <c r="C22" s="245"/>
      <c r="D22" s="245"/>
      <c r="E22" s="245"/>
      <c r="F22" s="245"/>
      <c r="G22" s="245"/>
      <c r="H22" s="245"/>
      <c r="I22" s="245"/>
      <c r="J22" s="245"/>
      <c r="K22" s="245"/>
      <c r="L22" s="245"/>
      <c r="M22" s="245"/>
      <c r="N22" s="245"/>
      <c r="O22" s="245"/>
      <c r="P22" s="245"/>
      <c r="Q22" s="245"/>
      <c r="R22" s="245"/>
      <c r="S22" s="245"/>
      <c r="T22" s="249"/>
      <c r="U22" s="164"/>
      <c r="V22" s="156"/>
    </row>
    <row r="23" spans="1:31" x14ac:dyDescent="0.25">
      <c r="A23" s="248"/>
      <c r="B23" s="245"/>
      <c r="C23" s="245"/>
      <c r="D23" s="245"/>
      <c r="E23" s="245"/>
      <c r="F23" s="245"/>
      <c r="G23" s="245"/>
      <c r="H23" s="245"/>
      <c r="I23" s="245"/>
      <c r="J23" s="245"/>
      <c r="K23" s="245"/>
      <c r="L23" s="245"/>
      <c r="M23" s="245"/>
      <c r="N23" s="245"/>
      <c r="O23" s="245"/>
      <c r="P23" s="245"/>
      <c r="Q23" s="245"/>
      <c r="R23" s="245"/>
      <c r="S23" s="245"/>
      <c r="T23" s="249"/>
      <c r="U23" s="164"/>
      <c r="V23" s="156"/>
    </row>
    <row r="24" spans="1:31" x14ac:dyDescent="0.25">
      <c r="A24" s="248"/>
      <c r="B24" s="245"/>
      <c r="C24" s="245"/>
      <c r="D24" s="245"/>
      <c r="E24" s="245"/>
      <c r="F24" s="245"/>
      <c r="G24" s="245"/>
      <c r="H24" s="245"/>
      <c r="I24" s="245"/>
      <c r="J24" s="245"/>
      <c r="K24" s="245"/>
      <c r="L24" s="245"/>
      <c r="M24" s="245"/>
      <c r="N24" s="245"/>
      <c r="O24" s="245"/>
      <c r="P24" s="245"/>
      <c r="Q24" s="245"/>
      <c r="R24" s="245"/>
      <c r="S24" s="245"/>
      <c r="T24" s="249"/>
      <c r="U24" s="164"/>
      <c r="V24" s="156"/>
    </row>
    <row r="25" spans="1:31" x14ac:dyDescent="0.25">
      <c r="A25" s="248"/>
      <c r="B25" s="245"/>
      <c r="C25" s="245"/>
      <c r="D25" s="245"/>
      <c r="E25" s="245"/>
      <c r="F25" s="245"/>
      <c r="G25" s="245"/>
      <c r="H25" s="245"/>
      <c r="I25" s="245"/>
      <c r="J25" s="245"/>
      <c r="K25" s="245"/>
      <c r="L25" s="245"/>
      <c r="M25" s="245"/>
      <c r="N25" s="245"/>
      <c r="O25" s="245"/>
      <c r="P25" s="245"/>
      <c r="Q25" s="245"/>
      <c r="R25" s="245"/>
      <c r="S25" s="245"/>
      <c r="T25" s="249"/>
      <c r="U25" s="164"/>
      <c r="V25" s="156"/>
    </row>
    <row r="26" spans="1:31" x14ac:dyDescent="0.25">
      <c r="A26" s="248"/>
      <c r="B26" s="245"/>
      <c r="C26" s="245"/>
      <c r="D26" s="245"/>
      <c r="E26" s="245"/>
      <c r="F26" s="245"/>
      <c r="G26" s="245"/>
      <c r="H26" s="245"/>
      <c r="I26" s="245"/>
      <c r="J26" s="245"/>
      <c r="K26" s="245"/>
      <c r="L26" s="245"/>
      <c r="M26" s="245"/>
      <c r="N26" s="245"/>
      <c r="O26" s="245"/>
      <c r="P26" s="245"/>
      <c r="Q26" s="245"/>
      <c r="R26" s="245"/>
      <c r="S26" s="245"/>
      <c r="T26" s="249"/>
      <c r="U26" s="164"/>
      <c r="V26" s="156"/>
    </row>
    <row r="27" spans="1:31" x14ac:dyDescent="0.25">
      <c r="A27" s="248"/>
      <c r="B27" s="245"/>
      <c r="C27" s="245"/>
      <c r="D27" s="245"/>
      <c r="E27" s="245"/>
      <c r="F27" s="245"/>
      <c r="G27" s="245"/>
      <c r="H27" s="245"/>
      <c r="I27" s="245"/>
      <c r="J27" s="245"/>
      <c r="K27" s="245"/>
      <c r="L27" s="245"/>
      <c r="M27" s="245"/>
      <c r="N27" s="245"/>
      <c r="O27" s="245"/>
      <c r="P27" s="245"/>
      <c r="Q27" s="245"/>
      <c r="R27" s="245"/>
      <c r="S27" s="245"/>
      <c r="T27" s="249"/>
      <c r="U27" s="164"/>
      <c r="V27" s="156"/>
    </row>
    <row r="28" spans="1:31" x14ac:dyDescent="0.25">
      <c r="A28" s="248"/>
      <c r="B28" s="245"/>
      <c r="C28" s="245"/>
      <c r="D28" s="245"/>
      <c r="E28" s="245"/>
      <c r="F28" s="245"/>
      <c r="G28" s="245"/>
      <c r="H28" s="245"/>
      <c r="I28" s="245"/>
      <c r="J28" s="245"/>
      <c r="K28" s="245"/>
      <c r="L28" s="245"/>
      <c r="M28" s="245"/>
      <c r="N28" s="245"/>
      <c r="O28" s="245"/>
      <c r="P28" s="245"/>
      <c r="Q28" s="245"/>
      <c r="R28" s="245"/>
      <c r="S28" s="245"/>
      <c r="T28" s="249"/>
      <c r="U28" s="164"/>
      <c r="V28" s="156"/>
    </row>
    <row r="29" spans="1:31" x14ac:dyDescent="0.25">
      <c r="A29" s="248"/>
      <c r="B29" s="245"/>
      <c r="C29" s="245"/>
      <c r="D29" s="245"/>
      <c r="E29" s="245"/>
      <c r="F29" s="245"/>
      <c r="G29" s="245"/>
      <c r="H29" s="245"/>
      <c r="I29" s="245"/>
      <c r="J29" s="245"/>
      <c r="K29" s="245"/>
      <c r="L29" s="245"/>
      <c r="M29" s="245"/>
      <c r="N29" s="245"/>
      <c r="O29" s="245"/>
      <c r="P29" s="245"/>
      <c r="Q29" s="245"/>
      <c r="R29" s="245"/>
      <c r="S29" s="245"/>
      <c r="T29" s="249"/>
      <c r="U29" s="164"/>
      <c r="V29" s="156"/>
    </row>
    <row r="30" spans="1:31" x14ac:dyDescent="0.25">
      <c r="A30" s="248"/>
      <c r="B30" s="245"/>
      <c r="C30" s="245"/>
      <c r="D30" s="245"/>
      <c r="E30" s="245"/>
      <c r="F30" s="245"/>
      <c r="G30" s="245"/>
      <c r="H30" s="245"/>
      <c r="I30" s="245"/>
      <c r="J30" s="245"/>
      <c r="K30" s="245"/>
      <c r="L30" s="245"/>
      <c r="M30" s="245"/>
      <c r="N30" s="245"/>
      <c r="O30" s="245"/>
      <c r="P30" s="245"/>
      <c r="Q30" s="245"/>
      <c r="R30" s="245"/>
      <c r="S30" s="245"/>
      <c r="T30" s="249"/>
      <c r="U30" s="164"/>
      <c r="V30" s="156"/>
    </row>
    <row r="31" spans="1:31" x14ac:dyDescent="0.25">
      <c r="A31" s="248"/>
      <c r="B31" s="245"/>
      <c r="C31" s="245"/>
      <c r="D31" s="245"/>
      <c r="E31" s="245"/>
      <c r="F31" s="245"/>
      <c r="G31" s="245"/>
      <c r="H31" s="245"/>
      <c r="I31" s="245"/>
      <c r="J31" s="245"/>
      <c r="K31" s="245"/>
      <c r="L31" s="245"/>
      <c r="M31" s="245"/>
      <c r="N31" s="245"/>
      <c r="O31" s="245"/>
      <c r="P31" s="245"/>
      <c r="Q31" s="245"/>
      <c r="R31" s="245"/>
      <c r="S31" s="245"/>
      <c r="T31" s="249"/>
      <c r="U31" s="164"/>
      <c r="V31" s="156"/>
    </row>
    <row r="32" spans="1:31" ht="15" customHeight="1" x14ac:dyDescent="0.3">
      <c r="A32" s="248"/>
      <c r="B32" s="248"/>
      <c r="C32" s="248"/>
      <c r="D32" s="248"/>
      <c r="E32" s="248"/>
      <c r="F32" s="248"/>
      <c r="G32" s="248"/>
      <c r="H32" s="248"/>
      <c r="I32" s="248"/>
      <c r="J32" s="248"/>
      <c r="K32" s="248"/>
      <c r="L32" s="248"/>
      <c r="M32" s="248"/>
      <c r="N32" s="248"/>
      <c r="O32" s="248"/>
      <c r="P32" s="248"/>
      <c r="Q32" s="248"/>
      <c r="R32" s="248"/>
      <c r="S32" s="248"/>
      <c r="T32" s="248"/>
      <c r="U32" s="165"/>
      <c r="Y32" s="246" t="s">
        <v>271</v>
      </c>
      <c r="Z32" s="246"/>
      <c r="AA32" s="246"/>
      <c r="AB32" s="246"/>
      <c r="AC32" s="246"/>
      <c r="AD32" s="246"/>
      <c r="AE32" s="246"/>
    </row>
    <row r="33" spans="1:31" ht="17.25" customHeight="1" thickBot="1" x14ac:dyDescent="0.35">
      <c r="A33" s="251" t="s">
        <v>276</v>
      </c>
      <c r="B33" s="251"/>
      <c r="C33" s="251"/>
      <c r="D33" s="251"/>
      <c r="E33" s="251"/>
      <c r="F33" s="251"/>
      <c r="G33" s="251"/>
      <c r="H33" s="251"/>
      <c r="I33" s="251"/>
      <c r="J33" s="251"/>
      <c r="K33" s="251"/>
      <c r="L33" s="251"/>
      <c r="M33" s="251"/>
      <c r="N33" s="251"/>
      <c r="O33" s="251"/>
      <c r="P33" s="251"/>
      <c r="Q33" s="251"/>
      <c r="R33" s="251"/>
      <c r="S33" s="251"/>
      <c r="T33" s="251"/>
      <c r="U33" s="163"/>
      <c r="Y33" s="161" t="s">
        <v>281</v>
      </c>
      <c r="Z33" s="162">
        <v>5</v>
      </c>
    </row>
    <row r="34" spans="1:31" x14ac:dyDescent="0.25">
      <c r="A34" s="176"/>
      <c r="B34" s="250" t="s">
        <v>344</v>
      </c>
      <c r="C34" s="250"/>
      <c r="D34" s="250"/>
      <c r="E34" s="250"/>
      <c r="F34" s="250"/>
      <c r="G34" s="250"/>
      <c r="H34" s="250"/>
      <c r="I34" s="250"/>
      <c r="J34" s="250"/>
      <c r="K34" s="250"/>
      <c r="L34" s="250"/>
      <c r="M34" s="250"/>
      <c r="N34" s="250"/>
      <c r="O34" s="250"/>
      <c r="P34" s="250"/>
      <c r="Q34" s="250"/>
      <c r="R34" s="250"/>
      <c r="S34" s="250"/>
      <c r="T34" s="177"/>
      <c r="U34" s="163"/>
      <c r="Y34" s="80" t="s">
        <v>264</v>
      </c>
      <c r="Z34" s="159" t="s">
        <v>263</v>
      </c>
      <c r="AA34" s="159" t="s">
        <v>278</v>
      </c>
      <c r="AB34" s="159" t="s">
        <v>73</v>
      </c>
      <c r="AC34" s="159" t="s">
        <v>280</v>
      </c>
      <c r="AD34" s="159" t="s">
        <v>279</v>
      </c>
      <c r="AE34" s="159" t="s">
        <v>190</v>
      </c>
    </row>
    <row r="35" spans="1:31" x14ac:dyDescent="0.25">
      <c r="A35" s="170"/>
      <c r="B35" s="167">
        <v>1</v>
      </c>
      <c r="C35" s="178"/>
      <c r="D35" s="167">
        <v>2</v>
      </c>
      <c r="E35" s="178"/>
      <c r="F35" s="167">
        <v>3</v>
      </c>
      <c r="G35" s="178"/>
      <c r="H35" s="167">
        <v>4</v>
      </c>
      <c r="I35" s="178"/>
      <c r="J35" s="167">
        <v>5</v>
      </c>
      <c r="K35" s="178"/>
      <c r="L35" s="178"/>
      <c r="M35" s="178"/>
      <c r="N35" s="178"/>
      <c r="O35" s="178"/>
      <c r="P35" s="178"/>
      <c r="Q35" s="178"/>
      <c r="R35" s="178"/>
      <c r="S35" s="178"/>
      <c r="T35" s="179"/>
      <c r="U35" s="163"/>
      <c r="Y35" s="157" t="s">
        <v>265</v>
      </c>
      <c r="Z35" s="183">
        <v>0</v>
      </c>
      <c r="AA35" s="1">
        <f>$Z$33</f>
        <v>5</v>
      </c>
      <c r="AB35" s="1">
        <v>2</v>
      </c>
      <c r="AC35" s="160">
        <f>Z35*AB35</f>
        <v>0</v>
      </c>
      <c r="AD35" s="1">
        <f>AB35</f>
        <v>2</v>
      </c>
      <c r="AE35" s="1">
        <f>AA35*AB35</f>
        <v>10</v>
      </c>
    </row>
    <row r="36" spans="1:31" x14ac:dyDescent="0.25">
      <c r="A36" s="170"/>
      <c r="B36" s="168"/>
      <c r="C36" s="171"/>
      <c r="D36" s="168"/>
      <c r="E36" s="171"/>
      <c r="F36" s="168"/>
      <c r="G36" s="171"/>
      <c r="H36" s="168"/>
      <c r="I36" s="178"/>
      <c r="J36" s="168"/>
      <c r="K36" s="171"/>
      <c r="L36" s="171"/>
      <c r="M36" s="171"/>
      <c r="N36" s="171"/>
      <c r="O36" s="171"/>
      <c r="P36" s="171"/>
      <c r="Q36" s="171"/>
      <c r="R36" s="171"/>
      <c r="S36" s="171"/>
      <c r="T36" s="172"/>
      <c r="U36" s="163"/>
      <c r="Y36" s="157" t="s">
        <v>266</v>
      </c>
      <c r="Z36" s="183">
        <v>0</v>
      </c>
      <c r="AA36" s="1">
        <f>$Z$33</f>
        <v>5</v>
      </c>
      <c r="AB36" s="1">
        <v>2</v>
      </c>
      <c r="AC36" s="160">
        <f>Z36*AB36</f>
        <v>0</v>
      </c>
      <c r="AD36" s="1">
        <f t="shared" ref="AD36:AD39" si="0">AB36</f>
        <v>2</v>
      </c>
      <c r="AE36" s="1">
        <f>AA36*AB36</f>
        <v>10</v>
      </c>
    </row>
    <row r="37" spans="1:31" x14ac:dyDescent="0.25">
      <c r="A37" s="170"/>
      <c r="B37" s="171"/>
      <c r="C37" s="171"/>
      <c r="D37" s="171"/>
      <c r="E37" s="171"/>
      <c r="F37" s="171"/>
      <c r="G37" s="171"/>
      <c r="H37" s="171"/>
      <c r="I37" s="171"/>
      <c r="J37" s="171"/>
      <c r="K37" s="171"/>
      <c r="L37" s="171"/>
      <c r="M37" s="171"/>
      <c r="N37" s="171"/>
      <c r="O37" s="171"/>
      <c r="P37" s="171"/>
      <c r="Q37" s="171"/>
      <c r="R37" s="171"/>
      <c r="S37" s="171"/>
      <c r="T37" s="172"/>
      <c r="U37" s="163"/>
      <c r="Y37" s="157" t="s">
        <v>267</v>
      </c>
      <c r="Z37" s="183">
        <v>0</v>
      </c>
      <c r="AA37" s="1">
        <f>$Z$33</f>
        <v>5</v>
      </c>
      <c r="AB37" s="1">
        <v>2</v>
      </c>
      <c r="AC37" s="160">
        <f>Z37*AB37</f>
        <v>0</v>
      </c>
      <c r="AD37" s="1">
        <f t="shared" si="0"/>
        <v>2</v>
      </c>
      <c r="AE37" s="1">
        <f>AA37*AB37</f>
        <v>10</v>
      </c>
    </row>
    <row r="38" spans="1:31" x14ac:dyDescent="0.25">
      <c r="A38" s="170"/>
      <c r="B38" s="171"/>
      <c r="C38" s="171"/>
      <c r="D38" s="171"/>
      <c r="E38" s="171"/>
      <c r="F38" s="171"/>
      <c r="G38" s="171"/>
      <c r="H38" s="171"/>
      <c r="I38" s="171"/>
      <c r="J38" s="171"/>
      <c r="K38" s="171"/>
      <c r="L38" s="171"/>
      <c r="M38" s="171"/>
      <c r="N38" s="171"/>
      <c r="O38" s="171"/>
      <c r="P38" s="171"/>
      <c r="Q38" s="171"/>
      <c r="R38" s="171"/>
      <c r="S38" s="171"/>
      <c r="T38" s="172"/>
      <c r="U38" s="163"/>
      <c r="Y38" s="157" t="s">
        <v>269</v>
      </c>
      <c r="Z38" s="183">
        <v>0</v>
      </c>
      <c r="AA38" s="1">
        <f>$Z$33</f>
        <v>5</v>
      </c>
      <c r="AB38" s="1">
        <v>2</v>
      </c>
      <c r="AC38" s="160">
        <f>Z38*AB38</f>
        <v>0</v>
      </c>
      <c r="AD38" s="1">
        <f t="shared" si="0"/>
        <v>2</v>
      </c>
      <c r="AE38" s="1">
        <f>AA38*AB38</f>
        <v>10</v>
      </c>
    </row>
    <row r="39" spans="1:31" x14ac:dyDescent="0.25">
      <c r="A39" s="170"/>
      <c r="B39" s="171"/>
      <c r="C39" s="171"/>
      <c r="D39" s="171"/>
      <c r="E39" s="171"/>
      <c r="F39" s="171"/>
      <c r="G39" s="171"/>
      <c r="H39" s="171"/>
      <c r="I39" s="171"/>
      <c r="J39" s="171"/>
      <c r="K39" s="171"/>
      <c r="L39" s="171"/>
      <c r="M39" s="171"/>
      <c r="N39" s="171"/>
      <c r="O39" s="171"/>
      <c r="P39" s="171"/>
      <c r="Q39" s="171"/>
      <c r="R39" s="171"/>
      <c r="S39" s="171"/>
      <c r="T39" s="172"/>
      <c r="U39" s="163"/>
      <c r="Y39" s="157" t="s">
        <v>268</v>
      </c>
      <c r="Z39" s="183">
        <v>0</v>
      </c>
      <c r="AA39" s="1">
        <f>$Z$33</f>
        <v>5</v>
      </c>
      <c r="AB39" s="1">
        <v>2</v>
      </c>
      <c r="AC39" s="160">
        <f>Z39*AB39</f>
        <v>0</v>
      </c>
      <c r="AD39" s="1">
        <f t="shared" si="0"/>
        <v>2</v>
      </c>
      <c r="AE39" s="1">
        <f>AA39*AB39</f>
        <v>10</v>
      </c>
    </row>
    <row r="40" spans="1:31" x14ac:dyDescent="0.25">
      <c r="A40" s="170"/>
      <c r="B40" s="171"/>
      <c r="C40" s="171"/>
      <c r="D40" s="171"/>
      <c r="E40" s="171"/>
      <c r="F40" s="171"/>
      <c r="G40" s="171"/>
      <c r="H40" s="171"/>
      <c r="I40" s="171"/>
      <c r="J40" s="171"/>
      <c r="K40" s="171"/>
      <c r="L40" s="171"/>
      <c r="M40" s="171"/>
      <c r="N40" s="171"/>
      <c r="O40" s="171"/>
      <c r="P40" s="171"/>
      <c r="Q40" s="171"/>
      <c r="R40" s="171"/>
      <c r="S40" s="171"/>
      <c r="T40" s="172"/>
      <c r="U40" s="163"/>
      <c r="AB40" s="158" t="s">
        <v>272</v>
      </c>
      <c r="AC40" s="160">
        <f>SUM(AC35:AC39)</f>
        <v>0</v>
      </c>
      <c r="AD40" s="1">
        <f>SUM(AD35:AD39)</f>
        <v>10</v>
      </c>
      <c r="AE40" s="1">
        <f>SUM(AE35:AE39)</f>
        <v>50</v>
      </c>
    </row>
    <row r="41" spans="1:31" x14ac:dyDescent="0.25">
      <c r="A41" s="170"/>
      <c r="B41" s="171"/>
      <c r="C41" s="171"/>
      <c r="D41" s="171"/>
      <c r="E41" s="171"/>
      <c r="F41" s="171"/>
      <c r="G41" s="171"/>
      <c r="H41" s="171"/>
      <c r="I41" s="171"/>
      <c r="J41" s="171"/>
      <c r="K41" s="171"/>
      <c r="L41" s="171"/>
      <c r="M41" s="171"/>
      <c r="N41" s="171"/>
      <c r="O41" s="171"/>
      <c r="P41" s="171"/>
      <c r="Q41" s="171"/>
      <c r="R41" s="171"/>
      <c r="S41" s="171"/>
      <c r="T41" s="172"/>
      <c r="U41" s="163"/>
      <c r="AD41" s="1"/>
    </row>
    <row r="42" spans="1:31" x14ac:dyDescent="0.25">
      <c r="A42" s="170"/>
      <c r="B42" s="171"/>
      <c r="C42" s="171"/>
      <c r="D42" s="171"/>
      <c r="E42" s="171"/>
      <c r="F42" s="171"/>
      <c r="G42" s="171"/>
      <c r="H42" s="171"/>
      <c r="I42" s="171"/>
      <c r="J42" s="171"/>
      <c r="K42" s="171"/>
      <c r="L42" s="171"/>
      <c r="M42" s="171"/>
      <c r="N42" s="171"/>
      <c r="O42" s="171"/>
      <c r="P42" s="171"/>
      <c r="Q42" s="171"/>
      <c r="R42" s="171"/>
      <c r="S42" s="171"/>
      <c r="T42" s="172"/>
      <c r="U42" s="163"/>
      <c r="Y42" s="202" t="s">
        <v>273</v>
      </c>
      <c r="Z42" s="244" t="s">
        <v>277</v>
      </c>
      <c r="AA42" s="244"/>
      <c r="AB42" s="80"/>
    </row>
    <row r="43" spans="1:31" x14ac:dyDescent="0.25">
      <c r="A43" s="170"/>
      <c r="B43" s="171"/>
      <c r="C43" s="171"/>
      <c r="D43" s="171"/>
      <c r="E43" s="171"/>
      <c r="F43" s="171"/>
      <c r="G43" s="171"/>
      <c r="H43" s="171"/>
      <c r="I43" s="171"/>
      <c r="J43" s="171"/>
      <c r="K43" s="171"/>
      <c r="L43" s="171"/>
      <c r="M43" s="171"/>
      <c r="N43" s="171"/>
      <c r="O43" s="171"/>
      <c r="P43" s="171"/>
      <c r="Q43" s="171"/>
      <c r="R43" s="171"/>
      <c r="S43" s="171"/>
      <c r="T43" s="172"/>
      <c r="U43" s="163"/>
      <c r="Y43" s="199" t="s">
        <v>274</v>
      </c>
      <c r="Z43" s="200">
        <v>40</v>
      </c>
      <c r="AA43" s="201">
        <f>Z43/AE$40</f>
        <v>0.8</v>
      </c>
    </row>
    <row r="44" spans="1:31" x14ac:dyDescent="0.25">
      <c r="A44" s="170"/>
      <c r="B44" s="171"/>
      <c r="C44" s="171"/>
      <c r="D44" s="171"/>
      <c r="E44" s="171"/>
      <c r="F44" s="171"/>
      <c r="G44" s="171"/>
      <c r="H44" s="171"/>
      <c r="I44" s="171"/>
      <c r="J44" s="171"/>
      <c r="K44" s="171"/>
      <c r="L44" s="171"/>
      <c r="M44" s="171"/>
      <c r="N44" s="171"/>
      <c r="O44" s="171"/>
      <c r="P44" s="171"/>
      <c r="Q44" s="171"/>
      <c r="R44" s="171"/>
      <c r="S44" s="171"/>
      <c r="T44" s="172"/>
      <c r="U44" s="163"/>
      <c r="Y44" s="199" t="s">
        <v>275</v>
      </c>
      <c r="Z44" s="200">
        <f>ROUNDDOWN(AE40/2, 2)</f>
        <v>25</v>
      </c>
      <c r="AA44" s="201">
        <f>Z44/AE$40</f>
        <v>0.5</v>
      </c>
    </row>
    <row r="45" spans="1:31" x14ac:dyDescent="0.25">
      <c r="A45" s="170"/>
      <c r="B45" s="171"/>
      <c r="C45" s="171"/>
      <c r="D45" s="171"/>
      <c r="E45" s="171"/>
      <c r="F45" s="171"/>
      <c r="G45" s="171"/>
      <c r="H45" s="171"/>
      <c r="I45" s="171"/>
      <c r="J45" s="171"/>
      <c r="K45" s="171"/>
      <c r="L45" s="171"/>
      <c r="M45" s="171"/>
      <c r="N45" s="171"/>
      <c r="O45" s="171"/>
      <c r="P45" s="171"/>
      <c r="Q45" s="171"/>
      <c r="R45" s="171"/>
      <c r="S45" s="171"/>
      <c r="T45" s="172"/>
      <c r="U45" s="163"/>
    </row>
    <row r="46" spans="1:31" x14ac:dyDescent="0.25">
      <c r="A46" s="170"/>
      <c r="B46" s="171"/>
      <c r="C46" s="171"/>
      <c r="D46" s="171"/>
      <c r="E46" s="171"/>
      <c r="F46" s="171"/>
      <c r="G46" s="171"/>
      <c r="H46" s="171"/>
      <c r="I46" s="171"/>
      <c r="J46" s="171"/>
      <c r="K46" s="171"/>
      <c r="L46" s="171"/>
      <c r="M46" s="171"/>
      <c r="N46" s="171"/>
      <c r="O46" s="171"/>
      <c r="P46" s="171"/>
      <c r="Q46" s="171"/>
      <c r="R46" s="171"/>
      <c r="S46" s="171"/>
      <c r="T46" s="172"/>
      <c r="U46" s="163"/>
    </row>
    <row r="47" spans="1:31" ht="15.75" thickBot="1" x14ac:dyDescent="0.3">
      <c r="A47" s="173"/>
      <c r="B47" s="174"/>
      <c r="C47" s="174"/>
      <c r="D47" s="174"/>
      <c r="E47" s="174"/>
      <c r="F47" s="174"/>
      <c r="G47" s="174"/>
      <c r="H47" s="174"/>
      <c r="I47" s="174"/>
      <c r="J47" s="174"/>
      <c r="K47" s="174"/>
      <c r="L47" s="174"/>
      <c r="M47" s="174"/>
      <c r="N47" s="174"/>
      <c r="O47" s="174"/>
      <c r="P47" s="174"/>
      <c r="Q47" s="174"/>
      <c r="R47" s="174"/>
      <c r="S47" s="174"/>
      <c r="T47" s="175"/>
      <c r="U47" s="163"/>
    </row>
    <row r="48" spans="1:31" ht="15.75" thickBot="1" x14ac:dyDescent="0.3">
      <c r="A48" s="166"/>
      <c r="B48" s="166"/>
      <c r="C48" s="166"/>
      <c r="D48" s="166"/>
      <c r="E48" s="166"/>
      <c r="F48" s="166"/>
      <c r="G48" s="166"/>
      <c r="H48" s="166"/>
      <c r="I48" s="166"/>
      <c r="J48" s="166"/>
      <c r="K48" s="166"/>
      <c r="L48" s="166"/>
      <c r="M48" s="166"/>
      <c r="N48" s="166"/>
      <c r="O48" s="166"/>
      <c r="P48" s="166"/>
      <c r="Q48" s="166"/>
      <c r="R48" s="166"/>
      <c r="S48" s="166"/>
      <c r="T48" s="166"/>
      <c r="U48" s="163"/>
    </row>
    <row r="49" spans="1:21" x14ac:dyDescent="0.25">
      <c r="A49" s="180"/>
      <c r="B49" s="250" t="s">
        <v>345</v>
      </c>
      <c r="C49" s="250"/>
      <c r="D49" s="250"/>
      <c r="E49" s="250"/>
      <c r="F49" s="250"/>
      <c r="G49" s="250"/>
      <c r="H49" s="250"/>
      <c r="I49" s="250"/>
      <c r="J49" s="250"/>
      <c r="K49" s="250"/>
      <c r="L49" s="250"/>
      <c r="M49" s="250"/>
      <c r="N49" s="250"/>
      <c r="O49" s="250"/>
      <c r="P49" s="250"/>
      <c r="Q49" s="250"/>
      <c r="R49" s="250"/>
      <c r="S49" s="250"/>
      <c r="T49" s="181"/>
      <c r="U49" s="163"/>
    </row>
    <row r="50" spans="1:21" x14ac:dyDescent="0.25">
      <c r="A50" s="170"/>
      <c r="B50" s="167">
        <v>1</v>
      </c>
      <c r="C50" s="178"/>
      <c r="D50" s="167">
        <v>2</v>
      </c>
      <c r="E50" s="178"/>
      <c r="F50" s="167">
        <v>3</v>
      </c>
      <c r="G50" s="178"/>
      <c r="H50" s="167">
        <v>4</v>
      </c>
      <c r="I50" s="178"/>
      <c r="J50" s="167">
        <v>5</v>
      </c>
      <c r="K50" s="178"/>
      <c r="L50" s="178"/>
      <c r="M50" s="178"/>
      <c r="N50" s="178"/>
      <c r="O50" s="178"/>
      <c r="P50" s="178"/>
      <c r="Q50" s="178"/>
      <c r="R50" s="178"/>
      <c r="S50" s="178"/>
      <c r="T50" s="179"/>
      <c r="U50" s="163"/>
    </row>
    <row r="51" spans="1:21" x14ac:dyDescent="0.25">
      <c r="A51" s="170"/>
      <c r="B51" s="168"/>
      <c r="C51" s="171"/>
      <c r="D51" s="168"/>
      <c r="E51" s="171"/>
      <c r="F51" s="168"/>
      <c r="G51" s="171"/>
      <c r="H51" s="168"/>
      <c r="I51" s="171"/>
      <c r="J51" s="168"/>
      <c r="K51" s="171"/>
      <c r="L51" s="171"/>
      <c r="M51" s="171"/>
      <c r="N51" s="171"/>
      <c r="O51" s="171"/>
      <c r="P51" s="171"/>
      <c r="Q51" s="171"/>
      <c r="R51" s="171"/>
      <c r="S51" s="171"/>
      <c r="T51" s="172"/>
      <c r="U51" s="163"/>
    </row>
    <row r="52" spans="1:21" x14ac:dyDescent="0.25">
      <c r="A52" s="170"/>
      <c r="B52" s="171"/>
      <c r="C52" s="171"/>
      <c r="D52" s="171"/>
      <c r="E52" s="171"/>
      <c r="F52" s="171"/>
      <c r="G52" s="171"/>
      <c r="H52" s="171"/>
      <c r="I52" s="171"/>
      <c r="J52" s="171"/>
      <c r="K52" s="171"/>
      <c r="L52" s="171"/>
      <c r="M52" s="171"/>
      <c r="N52" s="171"/>
      <c r="O52" s="171"/>
      <c r="P52" s="171"/>
      <c r="Q52" s="171"/>
      <c r="R52" s="171"/>
      <c r="S52" s="171"/>
      <c r="T52" s="172"/>
      <c r="U52" s="163"/>
    </row>
    <row r="53" spans="1:21" x14ac:dyDescent="0.25">
      <c r="A53" s="170"/>
      <c r="B53" s="171"/>
      <c r="C53" s="171"/>
      <c r="D53" s="171"/>
      <c r="E53" s="171"/>
      <c r="F53" s="171"/>
      <c r="G53" s="171"/>
      <c r="H53" s="171"/>
      <c r="I53" s="171"/>
      <c r="J53" s="171"/>
      <c r="K53" s="171"/>
      <c r="L53" s="171"/>
      <c r="M53" s="171"/>
      <c r="N53" s="171"/>
      <c r="O53" s="171"/>
      <c r="P53" s="171"/>
      <c r="Q53" s="171"/>
      <c r="R53" s="171"/>
      <c r="S53" s="171"/>
      <c r="T53" s="172"/>
      <c r="U53" s="163"/>
    </row>
    <row r="54" spans="1:21" x14ac:dyDescent="0.25">
      <c r="A54" s="170"/>
      <c r="B54" s="171"/>
      <c r="C54" s="171"/>
      <c r="D54" s="171"/>
      <c r="E54" s="171"/>
      <c r="F54" s="171"/>
      <c r="G54" s="171"/>
      <c r="H54" s="171"/>
      <c r="I54" s="171"/>
      <c r="J54" s="171"/>
      <c r="K54" s="171"/>
      <c r="L54" s="171"/>
      <c r="M54" s="171"/>
      <c r="N54" s="171"/>
      <c r="O54" s="171"/>
      <c r="P54" s="171"/>
      <c r="Q54" s="171"/>
      <c r="R54" s="171"/>
      <c r="S54" s="171"/>
      <c r="T54" s="172"/>
      <c r="U54" s="163"/>
    </row>
    <row r="55" spans="1:21" x14ac:dyDescent="0.25">
      <c r="A55" s="170"/>
      <c r="B55" s="171"/>
      <c r="C55" s="171"/>
      <c r="D55" s="171"/>
      <c r="E55" s="171"/>
      <c r="F55" s="171"/>
      <c r="G55" s="171"/>
      <c r="H55" s="171"/>
      <c r="I55" s="171"/>
      <c r="J55" s="171"/>
      <c r="K55" s="171"/>
      <c r="L55" s="171"/>
      <c r="M55" s="171"/>
      <c r="N55" s="171"/>
      <c r="O55" s="171"/>
      <c r="P55" s="171"/>
      <c r="Q55" s="171"/>
      <c r="R55" s="171"/>
      <c r="S55" s="171"/>
      <c r="T55" s="172"/>
      <c r="U55" s="163"/>
    </row>
    <row r="56" spans="1:21" x14ac:dyDescent="0.25">
      <c r="A56" s="170"/>
      <c r="B56" s="171"/>
      <c r="C56" s="171"/>
      <c r="D56" s="171"/>
      <c r="E56" s="171"/>
      <c r="F56" s="171"/>
      <c r="G56" s="171"/>
      <c r="H56" s="171"/>
      <c r="I56" s="171"/>
      <c r="J56" s="171"/>
      <c r="K56" s="171"/>
      <c r="L56" s="171"/>
      <c r="M56" s="171"/>
      <c r="N56" s="171"/>
      <c r="O56" s="171"/>
      <c r="P56" s="171"/>
      <c r="Q56" s="171"/>
      <c r="R56" s="171"/>
      <c r="S56" s="171"/>
      <c r="T56" s="172"/>
      <c r="U56" s="163"/>
    </row>
    <row r="57" spans="1:21" x14ac:dyDescent="0.25">
      <c r="A57" s="170"/>
      <c r="B57" s="171"/>
      <c r="C57" s="171"/>
      <c r="D57" s="171"/>
      <c r="E57" s="171"/>
      <c r="F57" s="171"/>
      <c r="G57" s="171"/>
      <c r="H57" s="171"/>
      <c r="I57" s="171"/>
      <c r="J57" s="171"/>
      <c r="K57" s="171"/>
      <c r="L57" s="171"/>
      <c r="M57" s="171"/>
      <c r="N57" s="171"/>
      <c r="O57" s="171"/>
      <c r="P57" s="171"/>
      <c r="Q57" s="171"/>
      <c r="R57" s="171"/>
      <c r="S57" s="171"/>
      <c r="T57" s="172"/>
      <c r="U57" s="163"/>
    </row>
    <row r="58" spans="1:21" x14ac:dyDescent="0.25">
      <c r="A58" s="170"/>
      <c r="B58" s="171"/>
      <c r="C58" s="171"/>
      <c r="D58" s="171"/>
      <c r="E58" s="171"/>
      <c r="F58" s="171"/>
      <c r="G58" s="171"/>
      <c r="H58" s="171"/>
      <c r="I58" s="171"/>
      <c r="J58" s="171"/>
      <c r="K58" s="171"/>
      <c r="L58" s="171"/>
      <c r="M58" s="171"/>
      <c r="N58" s="171"/>
      <c r="O58" s="171"/>
      <c r="P58" s="171"/>
      <c r="Q58" s="171"/>
      <c r="R58" s="171"/>
      <c r="S58" s="171"/>
      <c r="T58" s="172"/>
      <c r="U58" s="163"/>
    </row>
    <row r="59" spans="1:21" x14ac:dyDescent="0.25">
      <c r="A59" s="170"/>
      <c r="B59" s="171"/>
      <c r="C59" s="171"/>
      <c r="D59" s="171"/>
      <c r="E59" s="171"/>
      <c r="F59" s="171"/>
      <c r="G59" s="171"/>
      <c r="H59" s="171"/>
      <c r="I59" s="171"/>
      <c r="J59" s="171"/>
      <c r="K59" s="171"/>
      <c r="L59" s="171"/>
      <c r="M59" s="171"/>
      <c r="N59" s="171"/>
      <c r="O59" s="171"/>
      <c r="P59" s="171"/>
      <c r="Q59" s="171"/>
      <c r="R59" s="171"/>
      <c r="S59" s="171"/>
      <c r="T59" s="172"/>
      <c r="U59" s="163"/>
    </row>
    <row r="60" spans="1:21" x14ac:dyDescent="0.25">
      <c r="A60" s="170"/>
      <c r="B60" s="171"/>
      <c r="C60" s="171"/>
      <c r="D60" s="171"/>
      <c r="E60" s="171"/>
      <c r="F60" s="171"/>
      <c r="G60" s="171"/>
      <c r="H60" s="171"/>
      <c r="I60" s="171"/>
      <c r="J60" s="171"/>
      <c r="K60" s="171"/>
      <c r="L60" s="171"/>
      <c r="M60" s="171"/>
      <c r="N60" s="171"/>
      <c r="O60" s="171"/>
      <c r="P60" s="171"/>
      <c r="Q60" s="171"/>
      <c r="R60" s="171"/>
      <c r="S60" s="171"/>
      <c r="T60" s="172"/>
      <c r="U60" s="163"/>
    </row>
    <row r="61" spans="1:21" x14ac:dyDescent="0.25">
      <c r="A61" s="170"/>
      <c r="B61" s="171"/>
      <c r="C61" s="171"/>
      <c r="D61" s="171"/>
      <c r="E61" s="171"/>
      <c r="F61" s="171"/>
      <c r="G61" s="171"/>
      <c r="H61" s="171"/>
      <c r="I61" s="171"/>
      <c r="J61" s="171"/>
      <c r="K61" s="171"/>
      <c r="L61" s="171"/>
      <c r="M61" s="171"/>
      <c r="N61" s="171"/>
      <c r="O61" s="171"/>
      <c r="P61" s="171"/>
      <c r="Q61" s="171"/>
      <c r="R61" s="171"/>
      <c r="S61" s="171"/>
      <c r="T61" s="172"/>
      <c r="U61" s="163"/>
    </row>
    <row r="62" spans="1:21" ht="15.75" thickBot="1" x14ac:dyDescent="0.3">
      <c r="A62" s="173"/>
      <c r="B62" s="174"/>
      <c r="C62" s="174"/>
      <c r="D62" s="174"/>
      <c r="E62" s="174"/>
      <c r="F62" s="174"/>
      <c r="G62" s="174"/>
      <c r="H62" s="174"/>
      <c r="I62" s="174"/>
      <c r="J62" s="174"/>
      <c r="K62" s="174"/>
      <c r="L62" s="174"/>
      <c r="M62" s="174"/>
      <c r="N62" s="174"/>
      <c r="O62" s="174"/>
      <c r="P62" s="174"/>
      <c r="Q62" s="174"/>
      <c r="R62" s="174"/>
      <c r="S62" s="174"/>
      <c r="T62" s="175"/>
      <c r="U62" s="163"/>
    </row>
    <row r="63" spans="1:21" ht="15.75" thickBot="1" x14ac:dyDescent="0.3">
      <c r="A63" s="166"/>
      <c r="B63" s="166"/>
      <c r="C63" s="166"/>
      <c r="D63" s="166"/>
      <c r="E63" s="166"/>
      <c r="F63" s="166"/>
      <c r="G63" s="166"/>
      <c r="H63" s="166"/>
      <c r="I63" s="166"/>
      <c r="J63" s="166"/>
      <c r="K63" s="166"/>
      <c r="L63" s="166"/>
      <c r="M63" s="166"/>
      <c r="N63" s="166"/>
      <c r="O63" s="166"/>
      <c r="P63" s="166"/>
      <c r="Q63" s="166"/>
      <c r="R63" s="166"/>
      <c r="S63" s="166"/>
      <c r="T63" s="166"/>
      <c r="U63" s="163"/>
    </row>
    <row r="64" spans="1:21" x14ac:dyDescent="0.25">
      <c r="A64" s="180"/>
      <c r="B64" s="250" t="s">
        <v>346</v>
      </c>
      <c r="C64" s="250"/>
      <c r="D64" s="250"/>
      <c r="E64" s="250"/>
      <c r="F64" s="250"/>
      <c r="G64" s="250"/>
      <c r="H64" s="250"/>
      <c r="I64" s="250"/>
      <c r="J64" s="250"/>
      <c r="K64" s="250"/>
      <c r="L64" s="250"/>
      <c r="M64" s="250"/>
      <c r="N64" s="250"/>
      <c r="O64" s="250"/>
      <c r="P64" s="250"/>
      <c r="Q64" s="250"/>
      <c r="R64" s="250"/>
      <c r="S64" s="250"/>
      <c r="T64" s="181"/>
      <c r="U64" s="163"/>
    </row>
    <row r="65" spans="1:21" x14ac:dyDescent="0.25">
      <c r="A65" s="170"/>
      <c r="B65" s="167">
        <v>1</v>
      </c>
      <c r="C65" s="178"/>
      <c r="D65" s="167">
        <v>2</v>
      </c>
      <c r="E65" s="178"/>
      <c r="F65" s="167">
        <v>3</v>
      </c>
      <c r="G65" s="178"/>
      <c r="H65" s="167">
        <v>4</v>
      </c>
      <c r="I65" s="178"/>
      <c r="J65" s="167">
        <v>5</v>
      </c>
      <c r="K65" s="178"/>
      <c r="L65" s="178"/>
      <c r="M65" s="178"/>
      <c r="N65" s="178"/>
      <c r="O65" s="178"/>
      <c r="P65" s="178"/>
      <c r="Q65" s="178"/>
      <c r="R65" s="178"/>
      <c r="S65" s="178"/>
      <c r="T65" s="179"/>
      <c r="U65" s="163"/>
    </row>
    <row r="66" spans="1:21" x14ac:dyDescent="0.25">
      <c r="A66" s="170"/>
      <c r="B66" s="168"/>
      <c r="C66" s="171"/>
      <c r="D66" s="168"/>
      <c r="E66" s="171"/>
      <c r="F66" s="168"/>
      <c r="G66" s="171"/>
      <c r="H66" s="168"/>
      <c r="I66" s="171"/>
      <c r="J66" s="168"/>
      <c r="K66" s="171"/>
      <c r="L66" s="171"/>
      <c r="M66" s="171"/>
      <c r="N66" s="171"/>
      <c r="O66" s="171"/>
      <c r="P66" s="171"/>
      <c r="Q66" s="171"/>
      <c r="R66" s="171"/>
      <c r="S66" s="171"/>
      <c r="T66" s="172"/>
      <c r="U66" s="163"/>
    </row>
    <row r="67" spans="1:21" x14ac:dyDescent="0.25">
      <c r="A67" s="170"/>
      <c r="B67" s="171"/>
      <c r="C67" s="171"/>
      <c r="D67" s="171"/>
      <c r="E67" s="171"/>
      <c r="F67" s="171"/>
      <c r="G67" s="171"/>
      <c r="H67" s="171"/>
      <c r="I67" s="171"/>
      <c r="J67" s="171"/>
      <c r="K67" s="171"/>
      <c r="L67" s="171"/>
      <c r="M67" s="171"/>
      <c r="N67" s="171"/>
      <c r="O67" s="171"/>
      <c r="P67" s="171"/>
      <c r="Q67" s="171"/>
      <c r="R67" s="171"/>
      <c r="S67" s="171"/>
      <c r="T67" s="172"/>
      <c r="U67" s="163"/>
    </row>
    <row r="68" spans="1:21" x14ac:dyDescent="0.25">
      <c r="A68" s="170"/>
      <c r="B68" s="171"/>
      <c r="C68" s="171"/>
      <c r="D68" s="171"/>
      <c r="E68" s="171"/>
      <c r="F68" s="171"/>
      <c r="G68" s="171"/>
      <c r="H68" s="171"/>
      <c r="I68" s="171"/>
      <c r="J68" s="171"/>
      <c r="K68" s="171"/>
      <c r="L68" s="171"/>
      <c r="M68" s="171"/>
      <c r="N68" s="171"/>
      <c r="O68" s="171"/>
      <c r="P68" s="171"/>
      <c r="Q68" s="171"/>
      <c r="R68" s="171"/>
      <c r="S68" s="171"/>
      <c r="T68" s="172"/>
      <c r="U68" s="163"/>
    </row>
    <row r="69" spans="1:21" x14ac:dyDescent="0.25">
      <c r="A69" s="170"/>
      <c r="B69" s="171"/>
      <c r="C69" s="171"/>
      <c r="D69" s="171"/>
      <c r="E69" s="171"/>
      <c r="F69" s="171"/>
      <c r="G69" s="171"/>
      <c r="H69" s="171"/>
      <c r="I69" s="171"/>
      <c r="J69" s="171"/>
      <c r="K69" s="171"/>
      <c r="L69" s="171"/>
      <c r="M69" s="171"/>
      <c r="N69" s="171"/>
      <c r="O69" s="171"/>
      <c r="P69" s="171"/>
      <c r="Q69" s="171"/>
      <c r="R69" s="171"/>
      <c r="S69" s="171"/>
      <c r="T69" s="172"/>
      <c r="U69" s="163"/>
    </row>
    <row r="70" spans="1:21" x14ac:dyDescent="0.25">
      <c r="A70" s="170"/>
      <c r="B70" s="171"/>
      <c r="C70" s="171"/>
      <c r="D70" s="171"/>
      <c r="E70" s="171"/>
      <c r="F70" s="171"/>
      <c r="G70" s="171"/>
      <c r="H70" s="171"/>
      <c r="I70" s="171"/>
      <c r="J70" s="171"/>
      <c r="K70" s="171"/>
      <c r="L70" s="171"/>
      <c r="M70" s="171"/>
      <c r="N70" s="171"/>
      <c r="O70" s="171"/>
      <c r="P70" s="171"/>
      <c r="Q70" s="171"/>
      <c r="R70" s="171"/>
      <c r="S70" s="171"/>
      <c r="T70" s="172"/>
      <c r="U70" s="163"/>
    </row>
    <row r="71" spans="1:21" x14ac:dyDescent="0.25">
      <c r="A71" s="170"/>
      <c r="B71" s="171"/>
      <c r="C71" s="171"/>
      <c r="D71" s="171"/>
      <c r="E71" s="171"/>
      <c r="F71" s="171"/>
      <c r="G71" s="171"/>
      <c r="H71" s="171"/>
      <c r="I71" s="171"/>
      <c r="J71" s="171"/>
      <c r="K71" s="171"/>
      <c r="L71" s="171"/>
      <c r="M71" s="171"/>
      <c r="N71" s="171"/>
      <c r="O71" s="171"/>
      <c r="P71" s="171"/>
      <c r="Q71" s="171"/>
      <c r="R71" s="171"/>
      <c r="S71" s="171"/>
      <c r="T71" s="172"/>
      <c r="U71" s="163"/>
    </row>
    <row r="72" spans="1:21" x14ac:dyDescent="0.25">
      <c r="A72" s="170"/>
      <c r="B72" s="171"/>
      <c r="C72" s="171"/>
      <c r="D72" s="171"/>
      <c r="E72" s="171"/>
      <c r="F72" s="171"/>
      <c r="G72" s="171"/>
      <c r="H72" s="171"/>
      <c r="I72" s="171"/>
      <c r="J72" s="171"/>
      <c r="K72" s="171"/>
      <c r="L72" s="171"/>
      <c r="M72" s="171"/>
      <c r="N72" s="171"/>
      <c r="O72" s="171"/>
      <c r="P72" s="171"/>
      <c r="Q72" s="171"/>
      <c r="R72" s="171"/>
      <c r="S72" s="171"/>
      <c r="T72" s="172"/>
      <c r="U72" s="163"/>
    </row>
    <row r="73" spans="1:21" x14ac:dyDescent="0.25">
      <c r="A73" s="170"/>
      <c r="B73" s="171"/>
      <c r="C73" s="171"/>
      <c r="D73" s="171"/>
      <c r="E73" s="171"/>
      <c r="F73" s="171"/>
      <c r="G73" s="171"/>
      <c r="H73" s="171"/>
      <c r="I73" s="171"/>
      <c r="J73" s="171"/>
      <c r="K73" s="171"/>
      <c r="L73" s="171"/>
      <c r="M73" s="171"/>
      <c r="N73" s="171"/>
      <c r="O73" s="171"/>
      <c r="P73" s="171"/>
      <c r="Q73" s="171"/>
      <c r="R73" s="171"/>
      <c r="S73" s="171"/>
      <c r="T73" s="172"/>
      <c r="U73" s="163"/>
    </row>
    <row r="74" spans="1:21" x14ac:dyDescent="0.25">
      <c r="A74" s="170"/>
      <c r="B74" s="171"/>
      <c r="C74" s="171"/>
      <c r="D74" s="171"/>
      <c r="E74" s="171"/>
      <c r="F74" s="171"/>
      <c r="G74" s="171"/>
      <c r="H74" s="171"/>
      <c r="I74" s="171"/>
      <c r="J74" s="171"/>
      <c r="K74" s="171"/>
      <c r="L74" s="171"/>
      <c r="M74" s="171"/>
      <c r="N74" s="171"/>
      <c r="O74" s="171"/>
      <c r="P74" s="171"/>
      <c r="Q74" s="171"/>
      <c r="R74" s="171"/>
      <c r="S74" s="171"/>
      <c r="T74" s="172"/>
      <c r="U74" s="163"/>
    </row>
    <row r="75" spans="1:21" x14ac:dyDescent="0.25">
      <c r="A75" s="170"/>
      <c r="B75" s="171"/>
      <c r="C75" s="171"/>
      <c r="D75" s="171"/>
      <c r="E75" s="171"/>
      <c r="F75" s="171"/>
      <c r="G75" s="171"/>
      <c r="H75" s="171"/>
      <c r="I75" s="171"/>
      <c r="J75" s="171"/>
      <c r="K75" s="171"/>
      <c r="L75" s="171"/>
      <c r="M75" s="171"/>
      <c r="N75" s="171"/>
      <c r="O75" s="171"/>
      <c r="P75" s="171"/>
      <c r="Q75" s="171"/>
      <c r="R75" s="171"/>
      <c r="S75" s="171"/>
      <c r="T75" s="172"/>
      <c r="U75" s="163"/>
    </row>
    <row r="76" spans="1:21" x14ac:dyDescent="0.25">
      <c r="A76" s="170"/>
      <c r="B76" s="171"/>
      <c r="C76" s="171"/>
      <c r="D76" s="171"/>
      <c r="E76" s="171"/>
      <c r="F76" s="171"/>
      <c r="G76" s="171"/>
      <c r="H76" s="171"/>
      <c r="I76" s="171"/>
      <c r="J76" s="171"/>
      <c r="K76" s="171"/>
      <c r="L76" s="171"/>
      <c r="M76" s="171"/>
      <c r="N76" s="171"/>
      <c r="O76" s="171"/>
      <c r="P76" s="171"/>
      <c r="Q76" s="171"/>
      <c r="R76" s="171"/>
      <c r="S76" s="171"/>
      <c r="T76" s="172"/>
      <c r="U76" s="163"/>
    </row>
    <row r="77" spans="1:21" ht="15.75" thickBot="1" x14ac:dyDescent="0.3">
      <c r="A77" s="173"/>
      <c r="B77" s="174"/>
      <c r="C77" s="174"/>
      <c r="D77" s="174"/>
      <c r="E77" s="174"/>
      <c r="F77" s="174"/>
      <c r="G77" s="174"/>
      <c r="H77" s="174"/>
      <c r="I77" s="174"/>
      <c r="J77" s="174"/>
      <c r="K77" s="174"/>
      <c r="L77" s="174"/>
      <c r="M77" s="174"/>
      <c r="N77" s="174"/>
      <c r="O77" s="174"/>
      <c r="P77" s="174"/>
      <c r="Q77" s="174"/>
      <c r="R77" s="174"/>
      <c r="S77" s="174"/>
      <c r="T77" s="175"/>
      <c r="U77" s="163"/>
    </row>
    <row r="78" spans="1:21" ht="15.75" thickBot="1" x14ac:dyDescent="0.3">
      <c r="A78" s="166"/>
      <c r="B78" s="166"/>
      <c r="C78" s="166"/>
      <c r="D78" s="166"/>
      <c r="E78" s="166"/>
      <c r="F78" s="166"/>
      <c r="G78" s="166"/>
      <c r="H78" s="166"/>
      <c r="I78" s="166"/>
      <c r="J78" s="166"/>
      <c r="K78" s="166"/>
      <c r="L78" s="166"/>
      <c r="M78" s="166"/>
      <c r="N78" s="166"/>
      <c r="O78" s="166"/>
      <c r="P78" s="166"/>
      <c r="Q78" s="166"/>
      <c r="R78" s="166"/>
      <c r="S78" s="166"/>
      <c r="T78" s="166"/>
      <c r="U78" s="163"/>
    </row>
    <row r="79" spans="1:21" x14ac:dyDescent="0.25">
      <c r="A79" s="180"/>
      <c r="B79" s="250" t="s">
        <v>347</v>
      </c>
      <c r="C79" s="250"/>
      <c r="D79" s="250"/>
      <c r="E79" s="250"/>
      <c r="F79" s="250"/>
      <c r="G79" s="250"/>
      <c r="H79" s="250"/>
      <c r="I79" s="250"/>
      <c r="J79" s="250"/>
      <c r="K79" s="250"/>
      <c r="L79" s="250"/>
      <c r="M79" s="250"/>
      <c r="N79" s="250"/>
      <c r="O79" s="250"/>
      <c r="P79" s="250"/>
      <c r="Q79" s="250"/>
      <c r="R79" s="250"/>
      <c r="S79" s="250"/>
      <c r="T79" s="181"/>
      <c r="U79" s="163"/>
    </row>
    <row r="80" spans="1:21" x14ac:dyDescent="0.25">
      <c r="A80" s="170"/>
      <c r="B80" s="167">
        <v>1</v>
      </c>
      <c r="C80" s="178"/>
      <c r="D80" s="167">
        <v>2</v>
      </c>
      <c r="E80" s="178"/>
      <c r="F80" s="167">
        <v>3</v>
      </c>
      <c r="G80" s="178"/>
      <c r="H80" s="167">
        <v>4</v>
      </c>
      <c r="I80" s="178"/>
      <c r="J80" s="167">
        <v>5</v>
      </c>
      <c r="K80" s="178"/>
      <c r="L80" s="178"/>
      <c r="M80" s="178"/>
      <c r="N80" s="178"/>
      <c r="O80" s="178"/>
      <c r="P80" s="178"/>
      <c r="Q80" s="178"/>
      <c r="R80" s="178"/>
      <c r="S80" s="178"/>
      <c r="T80" s="179"/>
      <c r="U80" s="163"/>
    </row>
    <row r="81" spans="1:21" x14ac:dyDescent="0.25">
      <c r="A81" s="170"/>
      <c r="B81" s="168"/>
      <c r="C81" s="171"/>
      <c r="D81" s="168"/>
      <c r="E81" s="171"/>
      <c r="F81" s="168"/>
      <c r="G81" s="171"/>
      <c r="H81" s="168"/>
      <c r="I81" s="171"/>
      <c r="J81" s="168"/>
      <c r="K81" s="171"/>
      <c r="L81" s="171"/>
      <c r="M81" s="171"/>
      <c r="N81" s="171"/>
      <c r="O81" s="171"/>
      <c r="P81" s="171"/>
      <c r="Q81" s="171"/>
      <c r="R81" s="171"/>
      <c r="S81" s="171"/>
      <c r="T81" s="172"/>
      <c r="U81" s="163"/>
    </row>
    <row r="82" spans="1:21" x14ac:dyDescent="0.25">
      <c r="A82" s="170"/>
      <c r="B82" s="171"/>
      <c r="C82" s="171"/>
      <c r="D82" s="171"/>
      <c r="E82" s="171"/>
      <c r="F82" s="171"/>
      <c r="G82" s="171"/>
      <c r="H82" s="171"/>
      <c r="I82" s="171"/>
      <c r="J82" s="171"/>
      <c r="K82" s="171"/>
      <c r="L82" s="171"/>
      <c r="M82" s="171"/>
      <c r="N82" s="171"/>
      <c r="O82" s="171"/>
      <c r="P82" s="171"/>
      <c r="Q82" s="171"/>
      <c r="R82" s="171"/>
      <c r="S82" s="171"/>
      <c r="T82" s="172"/>
      <c r="U82" s="163"/>
    </row>
    <row r="83" spans="1:21" x14ac:dyDescent="0.25">
      <c r="A83" s="170"/>
      <c r="B83" s="171"/>
      <c r="C83" s="171"/>
      <c r="D83" s="171"/>
      <c r="E83" s="171"/>
      <c r="F83" s="171"/>
      <c r="G83" s="171"/>
      <c r="H83" s="171"/>
      <c r="I83" s="171"/>
      <c r="J83" s="171"/>
      <c r="K83" s="171"/>
      <c r="L83" s="171"/>
      <c r="M83" s="171"/>
      <c r="N83" s="171"/>
      <c r="O83" s="171"/>
      <c r="P83" s="171"/>
      <c r="Q83" s="171"/>
      <c r="R83" s="171"/>
      <c r="S83" s="171"/>
      <c r="T83" s="172"/>
      <c r="U83" s="163"/>
    </row>
    <row r="84" spans="1:21" x14ac:dyDescent="0.25">
      <c r="A84" s="170"/>
      <c r="B84" s="171"/>
      <c r="C84" s="171"/>
      <c r="D84" s="171"/>
      <c r="E84" s="171"/>
      <c r="F84" s="171"/>
      <c r="G84" s="171"/>
      <c r="H84" s="171"/>
      <c r="I84" s="171"/>
      <c r="J84" s="171"/>
      <c r="K84" s="171"/>
      <c r="L84" s="171"/>
      <c r="M84" s="171"/>
      <c r="N84" s="171"/>
      <c r="O84" s="171"/>
      <c r="P84" s="171"/>
      <c r="Q84" s="171"/>
      <c r="R84" s="171"/>
      <c r="S84" s="171"/>
      <c r="T84" s="172"/>
      <c r="U84" s="163"/>
    </row>
    <row r="85" spans="1:21" x14ac:dyDescent="0.25">
      <c r="A85" s="170"/>
      <c r="B85" s="171"/>
      <c r="C85" s="171"/>
      <c r="D85" s="171"/>
      <c r="E85" s="171"/>
      <c r="F85" s="171"/>
      <c r="G85" s="171"/>
      <c r="H85" s="171"/>
      <c r="I85" s="171"/>
      <c r="J85" s="171"/>
      <c r="K85" s="171"/>
      <c r="L85" s="171"/>
      <c r="M85" s="171"/>
      <c r="N85" s="171"/>
      <c r="O85" s="171"/>
      <c r="P85" s="171"/>
      <c r="Q85" s="171"/>
      <c r="R85" s="171"/>
      <c r="S85" s="171"/>
      <c r="T85" s="172"/>
      <c r="U85" s="163"/>
    </row>
    <row r="86" spans="1:21" x14ac:dyDescent="0.25">
      <c r="A86" s="170"/>
      <c r="B86" s="171"/>
      <c r="C86" s="171"/>
      <c r="D86" s="171"/>
      <c r="E86" s="171"/>
      <c r="F86" s="171"/>
      <c r="G86" s="171"/>
      <c r="H86" s="171"/>
      <c r="I86" s="171"/>
      <c r="J86" s="171"/>
      <c r="K86" s="171"/>
      <c r="L86" s="171"/>
      <c r="M86" s="171"/>
      <c r="N86" s="171"/>
      <c r="O86" s="171"/>
      <c r="P86" s="171"/>
      <c r="Q86" s="171"/>
      <c r="R86" s="171"/>
      <c r="S86" s="171"/>
      <c r="T86" s="172"/>
      <c r="U86" s="163"/>
    </row>
    <row r="87" spans="1:21" x14ac:dyDescent="0.25">
      <c r="A87" s="170"/>
      <c r="B87" s="171"/>
      <c r="C87" s="171"/>
      <c r="D87" s="171"/>
      <c r="E87" s="171"/>
      <c r="F87" s="171"/>
      <c r="G87" s="171"/>
      <c r="H87" s="171"/>
      <c r="I87" s="171"/>
      <c r="J87" s="171"/>
      <c r="K87" s="171"/>
      <c r="L87" s="171"/>
      <c r="M87" s="171"/>
      <c r="N87" s="171"/>
      <c r="O87" s="171"/>
      <c r="P87" s="171"/>
      <c r="Q87" s="171"/>
      <c r="R87" s="171"/>
      <c r="S87" s="171"/>
      <c r="T87" s="172"/>
      <c r="U87" s="163"/>
    </row>
    <row r="88" spans="1:21" x14ac:dyDescent="0.25">
      <c r="A88" s="170"/>
      <c r="B88" s="171"/>
      <c r="C88" s="171"/>
      <c r="D88" s="171"/>
      <c r="E88" s="171"/>
      <c r="F88" s="171"/>
      <c r="G88" s="171"/>
      <c r="H88" s="171"/>
      <c r="I88" s="171"/>
      <c r="J88" s="171"/>
      <c r="K88" s="171"/>
      <c r="L88" s="171"/>
      <c r="M88" s="171"/>
      <c r="N88" s="171"/>
      <c r="O88" s="171"/>
      <c r="P88" s="171"/>
      <c r="Q88" s="171"/>
      <c r="R88" s="171"/>
      <c r="S88" s="171"/>
      <c r="T88" s="172"/>
      <c r="U88" s="163"/>
    </row>
    <row r="89" spans="1:21" x14ac:dyDescent="0.25">
      <c r="A89" s="170"/>
      <c r="B89" s="171"/>
      <c r="C89" s="171"/>
      <c r="D89" s="171"/>
      <c r="E89" s="171"/>
      <c r="F89" s="171"/>
      <c r="G89" s="171"/>
      <c r="H89" s="171"/>
      <c r="I89" s="171"/>
      <c r="J89" s="171"/>
      <c r="K89" s="171"/>
      <c r="L89" s="171"/>
      <c r="M89" s="171"/>
      <c r="N89" s="171"/>
      <c r="O89" s="171"/>
      <c r="P89" s="171"/>
      <c r="Q89" s="171"/>
      <c r="R89" s="171"/>
      <c r="S89" s="171"/>
      <c r="T89" s="172"/>
      <c r="U89" s="163"/>
    </row>
    <row r="90" spans="1:21" x14ac:dyDescent="0.25">
      <c r="A90" s="170"/>
      <c r="B90" s="171"/>
      <c r="C90" s="171"/>
      <c r="D90" s="171"/>
      <c r="E90" s="171"/>
      <c r="F90" s="171"/>
      <c r="G90" s="171"/>
      <c r="H90" s="171"/>
      <c r="I90" s="171"/>
      <c r="J90" s="171"/>
      <c r="K90" s="171"/>
      <c r="L90" s="171"/>
      <c r="M90" s="171"/>
      <c r="N90" s="171"/>
      <c r="O90" s="171"/>
      <c r="P90" s="171"/>
      <c r="Q90" s="171"/>
      <c r="R90" s="171"/>
      <c r="S90" s="171"/>
      <c r="T90" s="172"/>
      <c r="U90" s="163"/>
    </row>
    <row r="91" spans="1:21" x14ac:dyDescent="0.25">
      <c r="A91" s="170"/>
      <c r="B91" s="171"/>
      <c r="C91" s="171"/>
      <c r="D91" s="171"/>
      <c r="E91" s="171"/>
      <c r="F91" s="171"/>
      <c r="G91" s="171"/>
      <c r="H91" s="171"/>
      <c r="I91" s="171"/>
      <c r="J91" s="171"/>
      <c r="K91" s="171"/>
      <c r="L91" s="171"/>
      <c r="M91" s="171"/>
      <c r="N91" s="171"/>
      <c r="O91" s="171"/>
      <c r="P91" s="171"/>
      <c r="Q91" s="171"/>
      <c r="R91" s="171"/>
      <c r="S91" s="171"/>
      <c r="T91" s="172"/>
      <c r="U91" s="163"/>
    </row>
    <row r="92" spans="1:21" ht="15.75" thickBot="1" x14ac:dyDescent="0.3">
      <c r="A92" s="173"/>
      <c r="B92" s="174"/>
      <c r="C92" s="174"/>
      <c r="D92" s="174"/>
      <c r="E92" s="174"/>
      <c r="F92" s="174"/>
      <c r="G92" s="174"/>
      <c r="H92" s="174"/>
      <c r="I92" s="174"/>
      <c r="J92" s="174"/>
      <c r="K92" s="174"/>
      <c r="L92" s="174"/>
      <c r="M92" s="174"/>
      <c r="N92" s="174"/>
      <c r="O92" s="174"/>
      <c r="P92" s="174"/>
      <c r="Q92" s="174"/>
      <c r="R92" s="174"/>
      <c r="S92" s="174"/>
      <c r="T92" s="175"/>
      <c r="U92" s="163"/>
    </row>
    <row r="93" spans="1:21" ht="15.75" thickBot="1" x14ac:dyDescent="0.3">
      <c r="A93" s="166"/>
      <c r="B93" s="166"/>
      <c r="C93" s="166"/>
      <c r="D93" s="166"/>
      <c r="E93" s="166"/>
      <c r="F93" s="166"/>
      <c r="G93" s="166"/>
      <c r="H93" s="166"/>
      <c r="I93" s="166"/>
      <c r="J93" s="166"/>
      <c r="K93" s="166"/>
      <c r="L93" s="166"/>
      <c r="M93" s="166"/>
      <c r="N93" s="166"/>
      <c r="O93" s="166"/>
      <c r="P93" s="166"/>
      <c r="Q93" s="166"/>
      <c r="R93" s="166"/>
      <c r="S93" s="166"/>
      <c r="T93" s="166"/>
      <c r="U93" s="163"/>
    </row>
    <row r="94" spans="1:21" x14ac:dyDescent="0.25">
      <c r="A94" s="176"/>
      <c r="B94" s="250" t="s">
        <v>270</v>
      </c>
      <c r="C94" s="250"/>
      <c r="D94" s="250"/>
      <c r="E94" s="250"/>
      <c r="F94" s="250"/>
      <c r="G94" s="250"/>
      <c r="H94" s="250"/>
      <c r="I94" s="250"/>
      <c r="J94" s="250"/>
      <c r="K94" s="250"/>
      <c r="L94" s="250"/>
      <c r="M94" s="250"/>
      <c r="N94" s="250"/>
      <c r="O94" s="250"/>
      <c r="P94" s="250"/>
      <c r="Q94" s="250"/>
      <c r="R94" s="250"/>
      <c r="S94" s="250"/>
      <c r="T94" s="177"/>
      <c r="U94" s="163"/>
    </row>
    <row r="95" spans="1:21" x14ac:dyDescent="0.25">
      <c r="A95" s="170"/>
      <c r="B95" s="167">
        <v>1</v>
      </c>
      <c r="C95" s="178"/>
      <c r="D95" s="167">
        <v>2</v>
      </c>
      <c r="E95" s="178"/>
      <c r="F95" s="167">
        <v>3</v>
      </c>
      <c r="G95" s="178"/>
      <c r="H95" s="167">
        <v>4</v>
      </c>
      <c r="I95" s="178"/>
      <c r="J95" s="167">
        <v>5</v>
      </c>
      <c r="K95" s="178"/>
      <c r="L95" s="178"/>
      <c r="M95" s="178"/>
      <c r="N95" s="178"/>
      <c r="O95" s="178"/>
      <c r="P95" s="178"/>
      <c r="Q95" s="178"/>
      <c r="R95" s="178"/>
      <c r="S95" s="178"/>
      <c r="T95" s="179"/>
      <c r="U95" s="163"/>
    </row>
    <row r="96" spans="1:21" x14ac:dyDescent="0.25">
      <c r="A96" s="170"/>
      <c r="B96" s="168"/>
      <c r="C96" s="171"/>
      <c r="D96" s="168"/>
      <c r="E96" s="171"/>
      <c r="F96" s="168"/>
      <c r="G96" s="171"/>
      <c r="H96" s="168"/>
      <c r="I96" s="171"/>
      <c r="J96" s="168"/>
      <c r="K96" s="171"/>
      <c r="L96" s="171"/>
      <c r="M96" s="171"/>
      <c r="N96" s="171"/>
      <c r="O96" s="171"/>
      <c r="P96" s="171"/>
      <c r="Q96" s="171"/>
      <c r="R96" s="171"/>
      <c r="S96" s="171"/>
      <c r="T96" s="172"/>
      <c r="U96" s="163"/>
    </row>
    <row r="97" spans="1:21" x14ac:dyDescent="0.25">
      <c r="A97" s="170"/>
      <c r="B97" s="171"/>
      <c r="C97" s="171"/>
      <c r="D97" s="171"/>
      <c r="E97" s="171"/>
      <c r="F97" s="171"/>
      <c r="G97" s="171"/>
      <c r="H97" s="171"/>
      <c r="I97" s="171"/>
      <c r="J97" s="171"/>
      <c r="K97" s="171"/>
      <c r="L97" s="171"/>
      <c r="M97" s="171"/>
      <c r="N97" s="171"/>
      <c r="O97" s="171"/>
      <c r="P97" s="171"/>
      <c r="Q97" s="171"/>
      <c r="R97" s="171"/>
      <c r="S97" s="171"/>
      <c r="T97" s="172"/>
      <c r="U97" s="163"/>
    </row>
    <row r="98" spans="1:21" x14ac:dyDescent="0.25">
      <c r="A98" s="170"/>
      <c r="B98" s="171"/>
      <c r="C98" s="171"/>
      <c r="D98" s="171"/>
      <c r="E98" s="171"/>
      <c r="F98" s="171"/>
      <c r="G98" s="171"/>
      <c r="H98" s="171"/>
      <c r="I98" s="171"/>
      <c r="J98" s="171"/>
      <c r="K98" s="171"/>
      <c r="L98" s="171"/>
      <c r="M98" s="171"/>
      <c r="N98" s="171"/>
      <c r="O98" s="171"/>
      <c r="P98" s="171"/>
      <c r="Q98" s="171"/>
      <c r="R98" s="171"/>
      <c r="S98" s="171"/>
      <c r="T98" s="172"/>
      <c r="U98" s="163"/>
    </row>
    <row r="99" spans="1:21" x14ac:dyDescent="0.25">
      <c r="A99" s="170"/>
      <c r="B99" s="171"/>
      <c r="C99" s="171"/>
      <c r="D99" s="171"/>
      <c r="E99" s="171"/>
      <c r="F99" s="171"/>
      <c r="G99" s="171"/>
      <c r="H99" s="171"/>
      <c r="I99" s="171"/>
      <c r="J99" s="171"/>
      <c r="K99" s="171"/>
      <c r="L99" s="171"/>
      <c r="M99" s="171"/>
      <c r="N99" s="171"/>
      <c r="O99" s="171"/>
      <c r="P99" s="171"/>
      <c r="Q99" s="171"/>
      <c r="R99" s="171"/>
      <c r="S99" s="171"/>
      <c r="T99" s="172"/>
      <c r="U99" s="163"/>
    </row>
    <row r="100" spans="1:21" x14ac:dyDescent="0.25">
      <c r="A100" s="170"/>
      <c r="B100" s="171"/>
      <c r="C100" s="171"/>
      <c r="D100" s="171"/>
      <c r="E100" s="171"/>
      <c r="F100" s="171"/>
      <c r="G100" s="171"/>
      <c r="H100" s="171"/>
      <c r="I100" s="171"/>
      <c r="J100" s="171"/>
      <c r="K100" s="171"/>
      <c r="L100" s="171"/>
      <c r="M100" s="171"/>
      <c r="N100" s="171"/>
      <c r="O100" s="171"/>
      <c r="P100" s="171"/>
      <c r="Q100" s="171"/>
      <c r="R100" s="171"/>
      <c r="S100" s="171"/>
      <c r="T100" s="172"/>
      <c r="U100" s="163"/>
    </row>
    <row r="101" spans="1:21" x14ac:dyDescent="0.25">
      <c r="A101" s="170"/>
      <c r="B101" s="171"/>
      <c r="C101" s="171"/>
      <c r="D101" s="171"/>
      <c r="E101" s="171"/>
      <c r="F101" s="171"/>
      <c r="G101" s="171"/>
      <c r="H101" s="171"/>
      <c r="I101" s="171"/>
      <c r="J101" s="171"/>
      <c r="K101" s="171"/>
      <c r="L101" s="171"/>
      <c r="M101" s="171"/>
      <c r="N101" s="171"/>
      <c r="O101" s="171"/>
      <c r="P101" s="171"/>
      <c r="Q101" s="171"/>
      <c r="R101" s="171"/>
      <c r="S101" s="171"/>
      <c r="T101" s="172"/>
      <c r="U101" s="163"/>
    </row>
    <row r="102" spans="1:21" x14ac:dyDescent="0.25">
      <c r="A102" s="170"/>
      <c r="B102" s="171"/>
      <c r="C102" s="171"/>
      <c r="D102" s="171"/>
      <c r="E102" s="171"/>
      <c r="F102" s="171"/>
      <c r="G102" s="171"/>
      <c r="H102" s="171"/>
      <c r="I102" s="171"/>
      <c r="J102" s="171"/>
      <c r="K102" s="171"/>
      <c r="L102" s="171"/>
      <c r="M102" s="171"/>
      <c r="N102" s="171"/>
      <c r="O102" s="171"/>
      <c r="P102" s="171"/>
      <c r="Q102" s="171"/>
      <c r="R102" s="171"/>
      <c r="S102" s="171"/>
      <c r="T102" s="172"/>
      <c r="U102" s="163"/>
    </row>
    <row r="103" spans="1:21" x14ac:dyDescent="0.25">
      <c r="A103" s="170"/>
      <c r="B103" s="171"/>
      <c r="C103" s="171"/>
      <c r="D103" s="171"/>
      <c r="E103" s="171"/>
      <c r="F103" s="171"/>
      <c r="G103" s="171"/>
      <c r="H103" s="171"/>
      <c r="I103" s="171"/>
      <c r="J103" s="171"/>
      <c r="K103" s="171"/>
      <c r="L103" s="171"/>
      <c r="M103" s="171"/>
      <c r="N103" s="171"/>
      <c r="O103" s="171"/>
      <c r="P103" s="171"/>
      <c r="Q103" s="171"/>
      <c r="R103" s="171"/>
      <c r="S103" s="171"/>
      <c r="T103" s="172"/>
      <c r="U103" s="163"/>
    </row>
    <row r="104" spans="1:21" x14ac:dyDescent="0.25">
      <c r="A104" s="170"/>
      <c r="B104" s="171"/>
      <c r="C104" s="171"/>
      <c r="D104" s="171"/>
      <c r="E104" s="171"/>
      <c r="F104" s="171"/>
      <c r="G104" s="171"/>
      <c r="H104" s="171"/>
      <c r="I104" s="171"/>
      <c r="J104" s="171"/>
      <c r="K104" s="171"/>
      <c r="L104" s="171"/>
      <c r="M104" s="171"/>
      <c r="N104" s="171"/>
      <c r="O104" s="171"/>
      <c r="P104" s="171"/>
      <c r="Q104" s="171"/>
      <c r="R104" s="171"/>
      <c r="S104" s="171"/>
      <c r="T104" s="172"/>
      <c r="U104" s="163"/>
    </row>
    <row r="105" spans="1:21" x14ac:dyDescent="0.25">
      <c r="A105" s="170"/>
      <c r="B105" s="171"/>
      <c r="C105" s="171"/>
      <c r="D105" s="171"/>
      <c r="E105" s="171"/>
      <c r="F105" s="171"/>
      <c r="G105" s="171"/>
      <c r="H105" s="171"/>
      <c r="I105" s="171"/>
      <c r="J105" s="171"/>
      <c r="K105" s="171"/>
      <c r="L105" s="171"/>
      <c r="M105" s="171"/>
      <c r="N105" s="171"/>
      <c r="O105" s="171"/>
      <c r="P105" s="171"/>
      <c r="Q105" s="171"/>
      <c r="R105" s="171"/>
      <c r="S105" s="171"/>
      <c r="T105" s="172"/>
      <c r="U105" s="163"/>
    </row>
    <row r="106" spans="1:21" x14ac:dyDescent="0.25">
      <c r="A106" s="170"/>
      <c r="B106" s="171"/>
      <c r="C106" s="171"/>
      <c r="D106" s="171"/>
      <c r="E106" s="171"/>
      <c r="F106" s="171"/>
      <c r="G106" s="171"/>
      <c r="H106" s="171"/>
      <c r="I106" s="171"/>
      <c r="J106" s="171"/>
      <c r="K106" s="171"/>
      <c r="L106" s="171"/>
      <c r="M106" s="171"/>
      <c r="N106" s="171"/>
      <c r="O106" s="171"/>
      <c r="P106" s="171"/>
      <c r="Q106" s="171"/>
      <c r="R106" s="171"/>
      <c r="S106" s="171"/>
      <c r="T106" s="172"/>
      <c r="U106" s="163"/>
    </row>
    <row r="107" spans="1:21" ht="15.75" thickBot="1" x14ac:dyDescent="0.3">
      <c r="A107" s="173"/>
      <c r="B107" s="174"/>
      <c r="C107" s="174"/>
      <c r="D107" s="174"/>
      <c r="E107" s="174"/>
      <c r="F107" s="174"/>
      <c r="G107" s="174"/>
      <c r="H107" s="174"/>
      <c r="I107" s="174"/>
      <c r="J107" s="174"/>
      <c r="K107" s="174"/>
      <c r="L107" s="174"/>
      <c r="M107" s="174"/>
      <c r="N107" s="174"/>
      <c r="O107" s="174"/>
      <c r="P107" s="174"/>
      <c r="Q107" s="174"/>
      <c r="R107" s="174"/>
      <c r="S107" s="174"/>
      <c r="T107" s="175"/>
      <c r="U107" s="163"/>
    </row>
  </sheetData>
  <mergeCells count="14">
    <mergeCell ref="B49:S49"/>
    <mergeCell ref="B64:S64"/>
    <mergeCell ref="B79:S79"/>
    <mergeCell ref="B94:S94"/>
    <mergeCell ref="A33:T33"/>
    <mergeCell ref="Z42:AA42"/>
    <mergeCell ref="B3:S31"/>
    <mergeCell ref="Y32:AE32"/>
    <mergeCell ref="B1:S1"/>
    <mergeCell ref="A2:T2"/>
    <mergeCell ref="A3:A31"/>
    <mergeCell ref="A32:T32"/>
    <mergeCell ref="T3:T31"/>
    <mergeCell ref="B34:S34"/>
  </mergeCells>
  <phoneticPr fontId="38" type="noConversion"/>
  <conditionalFormatting sqref="A2:T2 A3:A31 T3:T31 A32:T32">
    <cfRule type="expression" dxfId="79" priority="1" stopIfTrue="1">
      <formula xml:space="preserve"> $AC$40&gt;=$Z$43</formula>
    </cfRule>
    <cfRule type="expression" dxfId="78" priority="2">
      <formula xml:space="preserve"> $AC$40&lt;=$Z$44</formula>
    </cfRule>
    <cfRule type="expression" dxfId="77" priority="3">
      <formula xml:space="preserve"> $AC$40&gt;=$Z$44</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locked="0" defaultSize="0" autoFill="0" autoLine="0" autoPict="0" altText="1">
                <anchor moveWithCells="1">
                  <from>
                    <xdr:col>1</xdr:col>
                    <xdr:colOff>190500</xdr:colOff>
                    <xdr:row>35</xdr:row>
                    <xdr:rowOff>0</xdr:rowOff>
                  </from>
                  <to>
                    <xdr:col>1</xdr:col>
                    <xdr:colOff>447675</xdr:colOff>
                    <xdr:row>36</xdr:row>
                    <xdr:rowOff>0</xdr:rowOff>
                  </to>
                </anchor>
              </controlPr>
            </control>
          </mc:Choice>
        </mc:AlternateContent>
        <mc:AlternateContent xmlns:mc="http://schemas.openxmlformats.org/markup-compatibility/2006">
          <mc:Choice Requires="x14">
            <control shapeId="2076" r:id="rId5" name="Option Button 28">
              <controlPr locked="0" defaultSize="0" autoFill="0" autoLine="0" autoPict="0" altText="1">
                <anchor moveWithCells="1">
                  <from>
                    <xdr:col>3</xdr:col>
                    <xdr:colOff>190500</xdr:colOff>
                    <xdr:row>35</xdr:row>
                    <xdr:rowOff>0</xdr:rowOff>
                  </from>
                  <to>
                    <xdr:col>3</xdr:col>
                    <xdr:colOff>447675</xdr:colOff>
                    <xdr:row>36</xdr:row>
                    <xdr:rowOff>0</xdr:rowOff>
                  </to>
                </anchor>
              </controlPr>
            </control>
          </mc:Choice>
        </mc:AlternateContent>
        <mc:AlternateContent xmlns:mc="http://schemas.openxmlformats.org/markup-compatibility/2006">
          <mc:Choice Requires="x14">
            <control shapeId="2077" r:id="rId6" name="Option Button 29">
              <controlPr locked="0" defaultSize="0" autoFill="0" autoLine="0" autoPict="0" altText="1">
                <anchor moveWithCells="1">
                  <from>
                    <xdr:col>5</xdr:col>
                    <xdr:colOff>190500</xdr:colOff>
                    <xdr:row>35</xdr:row>
                    <xdr:rowOff>0</xdr:rowOff>
                  </from>
                  <to>
                    <xdr:col>5</xdr:col>
                    <xdr:colOff>447675</xdr:colOff>
                    <xdr:row>36</xdr:row>
                    <xdr:rowOff>0</xdr:rowOff>
                  </to>
                </anchor>
              </controlPr>
            </control>
          </mc:Choice>
        </mc:AlternateContent>
        <mc:AlternateContent xmlns:mc="http://schemas.openxmlformats.org/markup-compatibility/2006">
          <mc:Choice Requires="x14">
            <control shapeId="2078" r:id="rId7" name="Option Button 30">
              <controlPr locked="0" defaultSize="0" autoFill="0" autoLine="0" autoPict="0" altText="1">
                <anchor moveWithCells="1">
                  <from>
                    <xdr:col>7</xdr:col>
                    <xdr:colOff>190500</xdr:colOff>
                    <xdr:row>35</xdr:row>
                    <xdr:rowOff>0</xdr:rowOff>
                  </from>
                  <to>
                    <xdr:col>7</xdr:col>
                    <xdr:colOff>447675</xdr:colOff>
                    <xdr:row>36</xdr:row>
                    <xdr:rowOff>0</xdr:rowOff>
                  </to>
                </anchor>
              </controlPr>
            </control>
          </mc:Choice>
        </mc:AlternateContent>
        <mc:AlternateContent xmlns:mc="http://schemas.openxmlformats.org/markup-compatibility/2006">
          <mc:Choice Requires="x14">
            <control shapeId="2079" r:id="rId8" name="Option Button 31">
              <controlPr locked="0" defaultSize="0" autoFill="0" autoLine="0" autoPict="0" altText="1">
                <anchor moveWithCells="1">
                  <from>
                    <xdr:col>9</xdr:col>
                    <xdr:colOff>190500</xdr:colOff>
                    <xdr:row>35</xdr:row>
                    <xdr:rowOff>0</xdr:rowOff>
                  </from>
                  <to>
                    <xdr:col>9</xdr:col>
                    <xdr:colOff>447675</xdr:colOff>
                    <xdr:row>36</xdr:row>
                    <xdr:rowOff>0</xdr:rowOff>
                  </to>
                </anchor>
              </controlPr>
            </control>
          </mc:Choice>
        </mc:AlternateContent>
        <mc:AlternateContent xmlns:mc="http://schemas.openxmlformats.org/markup-compatibility/2006">
          <mc:Choice Requires="x14">
            <control shapeId="2115" r:id="rId9" name="Option Button 67">
              <controlPr locked="0" defaultSize="0" autoFill="0" autoLine="0" autoPict="0">
                <anchor moveWithCells="1">
                  <from>
                    <xdr:col>1</xdr:col>
                    <xdr:colOff>209550</xdr:colOff>
                    <xdr:row>65</xdr:row>
                    <xdr:rowOff>0</xdr:rowOff>
                  </from>
                  <to>
                    <xdr:col>1</xdr:col>
                    <xdr:colOff>476250</xdr:colOff>
                    <xdr:row>65</xdr:row>
                    <xdr:rowOff>171450</xdr:rowOff>
                  </to>
                </anchor>
              </controlPr>
            </control>
          </mc:Choice>
        </mc:AlternateContent>
        <mc:AlternateContent xmlns:mc="http://schemas.openxmlformats.org/markup-compatibility/2006">
          <mc:Choice Requires="x14">
            <control shapeId="2121" r:id="rId10" name="Option Button 73">
              <controlPr locked="0" defaultSize="0" autoFill="0" autoLine="0" autoPict="0">
                <anchor moveWithCells="1">
                  <from>
                    <xdr:col>3</xdr:col>
                    <xdr:colOff>209550</xdr:colOff>
                    <xdr:row>65</xdr:row>
                    <xdr:rowOff>0</xdr:rowOff>
                  </from>
                  <to>
                    <xdr:col>3</xdr:col>
                    <xdr:colOff>476250</xdr:colOff>
                    <xdr:row>65</xdr:row>
                    <xdr:rowOff>171450</xdr:rowOff>
                  </to>
                </anchor>
              </controlPr>
            </control>
          </mc:Choice>
        </mc:AlternateContent>
        <mc:AlternateContent xmlns:mc="http://schemas.openxmlformats.org/markup-compatibility/2006">
          <mc:Choice Requires="x14">
            <control shapeId="2122" r:id="rId11" name="Option Button 74">
              <controlPr locked="0" defaultSize="0" autoFill="0" autoLine="0" autoPict="0">
                <anchor moveWithCells="1">
                  <from>
                    <xdr:col>5</xdr:col>
                    <xdr:colOff>209550</xdr:colOff>
                    <xdr:row>65</xdr:row>
                    <xdr:rowOff>0</xdr:rowOff>
                  </from>
                  <to>
                    <xdr:col>5</xdr:col>
                    <xdr:colOff>476250</xdr:colOff>
                    <xdr:row>65</xdr:row>
                    <xdr:rowOff>171450</xdr:rowOff>
                  </to>
                </anchor>
              </controlPr>
            </control>
          </mc:Choice>
        </mc:AlternateContent>
        <mc:AlternateContent xmlns:mc="http://schemas.openxmlformats.org/markup-compatibility/2006">
          <mc:Choice Requires="x14">
            <control shapeId="2123" r:id="rId12" name="Option Button 75">
              <controlPr locked="0" defaultSize="0" autoFill="0" autoLine="0" autoPict="0">
                <anchor moveWithCells="1">
                  <from>
                    <xdr:col>7</xdr:col>
                    <xdr:colOff>209550</xdr:colOff>
                    <xdr:row>65</xdr:row>
                    <xdr:rowOff>0</xdr:rowOff>
                  </from>
                  <to>
                    <xdr:col>7</xdr:col>
                    <xdr:colOff>476250</xdr:colOff>
                    <xdr:row>65</xdr:row>
                    <xdr:rowOff>171450</xdr:rowOff>
                  </to>
                </anchor>
              </controlPr>
            </control>
          </mc:Choice>
        </mc:AlternateContent>
        <mc:AlternateContent xmlns:mc="http://schemas.openxmlformats.org/markup-compatibility/2006">
          <mc:Choice Requires="x14">
            <control shapeId="2124" r:id="rId13" name="Option Button 76">
              <controlPr locked="0" defaultSize="0" autoFill="0" autoLine="0" autoPict="0">
                <anchor moveWithCells="1">
                  <from>
                    <xdr:col>9</xdr:col>
                    <xdr:colOff>209550</xdr:colOff>
                    <xdr:row>65</xdr:row>
                    <xdr:rowOff>0</xdr:rowOff>
                  </from>
                  <to>
                    <xdr:col>9</xdr:col>
                    <xdr:colOff>476250</xdr:colOff>
                    <xdr:row>65</xdr:row>
                    <xdr:rowOff>171450</xdr:rowOff>
                  </to>
                </anchor>
              </controlPr>
            </control>
          </mc:Choice>
        </mc:AlternateContent>
        <mc:AlternateContent xmlns:mc="http://schemas.openxmlformats.org/markup-compatibility/2006">
          <mc:Choice Requires="x14">
            <control shapeId="2130" r:id="rId14" name="Group Box 82">
              <controlPr defaultSize="0" autoFill="0" autoPict="0">
                <anchor moveWithCells="1">
                  <from>
                    <xdr:col>1</xdr:col>
                    <xdr:colOff>57150</xdr:colOff>
                    <xdr:row>64</xdr:row>
                    <xdr:rowOff>161925</xdr:rowOff>
                  </from>
                  <to>
                    <xdr:col>9</xdr:col>
                    <xdr:colOff>561975</xdr:colOff>
                    <xdr:row>65</xdr:row>
                    <xdr:rowOff>171450</xdr:rowOff>
                  </to>
                </anchor>
              </controlPr>
            </control>
          </mc:Choice>
        </mc:AlternateContent>
        <mc:AlternateContent xmlns:mc="http://schemas.openxmlformats.org/markup-compatibility/2006">
          <mc:Choice Requires="x14">
            <control shapeId="2131" r:id="rId15" name="Option Button 83">
              <controlPr locked="0" defaultSize="0" autoFill="0" autoLine="0" autoPict="0">
                <anchor moveWithCells="1">
                  <from>
                    <xdr:col>1</xdr:col>
                    <xdr:colOff>209550</xdr:colOff>
                    <xdr:row>80</xdr:row>
                    <xdr:rowOff>0</xdr:rowOff>
                  </from>
                  <to>
                    <xdr:col>1</xdr:col>
                    <xdr:colOff>476250</xdr:colOff>
                    <xdr:row>80</xdr:row>
                    <xdr:rowOff>171450</xdr:rowOff>
                  </to>
                </anchor>
              </controlPr>
            </control>
          </mc:Choice>
        </mc:AlternateContent>
        <mc:AlternateContent xmlns:mc="http://schemas.openxmlformats.org/markup-compatibility/2006">
          <mc:Choice Requires="x14">
            <control shapeId="2132" r:id="rId16" name="Option Button 84">
              <controlPr locked="0" defaultSize="0" autoFill="0" autoLine="0" autoPict="0">
                <anchor moveWithCells="1">
                  <from>
                    <xdr:col>3</xdr:col>
                    <xdr:colOff>209550</xdr:colOff>
                    <xdr:row>80</xdr:row>
                    <xdr:rowOff>0</xdr:rowOff>
                  </from>
                  <to>
                    <xdr:col>3</xdr:col>
                    <xdr:colOff>476250</xdr:colOff>
                    <xdr:row>80</xdr:row>
                    <xdr:rowOff>171450</xdr:rowOff>
                  </to>
                </anchor>
              </controlPr>
            </control>
          </mc:Choice>
        </mc:AlternateContent>
        <mc:AlternateContent xmlns:mc="http://schemas.openxmlformats.org/markup-compatibility/2006">
          <mc:Choice Requires="x14">
            <control shapeId="2133" r:id="rId17" name="Option Button 85">
              <controlPr locked="0" defaultSize="0" autoFill="0" autoLine="0" autoPict="0">
                <anchor moveWithCells="1">
                  <from>
                    <xdr:col>5</xdr:col>
                    <xdr:colOff>209550</xdr:colOff>
                    <xdr:row>80</xdr:row>
                    <xdr:rowOff>0</xdr:rowOff>
                  </from>
                  <to>
                    <xdr:col>5</xdr:col>
                    <xdr:colOff>476250</xdr:colOff>
                    <xdr:row>80</xdr:row>
                    <xdr:rowOff>171450</xdr:rowOff>
                  </to>
                </anchor>
              </controlPr>
            </control>
          </mc:Choice>
        </mc:AlternateContent>
        <mc:AlternateContent xmlns:mc="http://schemas.openxmlformats.org/markup-compatibility/2006">
          <mc:Choice Requires="x14">
            <control shapeId="2134" r:id="rId18" name="Option Button 86">
              <controlPr locked="0" defaultSize="0" autoFill="0" autoLine="0" autoPict="0">
                <anchor moveWithCells="1">
                  <from>
                    <xdr:col>7</xdr:col>
                    <xdr:colOff>209550</xdr:colOff>
                    <xdr:row>80</xdr:row>
                    <xdr:rowOff>0</xdr:rowOff>
                  </from>
                  <to>
                    <xdr:col>7</xdr:col>
                    <xdr:colOff>476250</xdr:colOff>
                    <xdr:row>80</xdr:row>
                    <xdr:rowOff>171450</xdr:rowOff>
                  </to>
                </anchor>
              </controlPr>
            </control>
          </mc:Choice>
        </mc:AlternateContent>
        <mc:AlternateContent xmlns:mc="http://schemas.openxmlformats.org/markup-compatibility/2006">
          <mc:Choice Requires="x14">
            <control shapeId="2135" r:id="rId19" name="Option Button 87">
              <controlPr locked="0" defaultSize="0" autoFill="0" autoLine="0" autoPict="0">
                <anchor moveWithCells="1">
                  <from>
                    <xdr:col>9</xdr:col>
                    <xdr:colOff>209550</xdr:colOff>
                    <xdr:row>80</xdr:row>
                    <xdr:rowOff>0</xdr:rowOff>
                  </from>
                  <to>
                    <xdr:col>9</xdr:col>
                    <xdr:colOff>476250</xdr:colOff>
                    <xdr:row>80</xdr:row>
                    <xdr:rowOff>171450</xdr:rowOff>
                  </to>
                </anchor>
              </controlPr>
            </control>
          </mc:Choice>
        </mc:AlternateContent>
        <mc:AlternateContent xmlns:mc="http://schemas.openxmlformats.org/markup-compatibility/2006">
          <mc:Choice Requires="x14">
            <control shapeId="2141" r:id="rId20" name="Group Box 93">
              <controlPr defaultSize="0" autoFill="0" autoPict="0">
                <anchor moveWithCells="1">
                  <from>
                    <xdr:col>1</xdr:col>
                    <xdr:colOff>57150</xdr:colOff>
                    <xdr:row>79</xdr:row>
                    <xdr:rowOff>171450</xdr:rowOff>
                  </from>
                  <to>
                    <xdr:col>9</xdr:col>
                    <xdr:colOff>571500</xdr:colOff>
                    <xdr:row>81</xdr:row>
                    <xdr:rowOff>0</xdr:rowOff>
                  </to>
                </anchor>
              </controlPr>
            </control>
          </mc:Choice>
        </mc:AlternateContent>
        <mc:AlternateContent xmlns:mc="http://schemas.openxmlformats.org/markup-compatibility/2006">
          <mc:Choice Requires="x14">
            <control shapeId="2142" r:id="rId21" name="Option Button 94">
              <controlPr locked="0" defaultSize="0" autoFill="0" autoLine="0" autoPict="0">
                <anchor moveWithCells="1">
                  <from>
                    <xdr:col>1</xdr:col>
                    <xdr:colOff>209550</xdr:colOff>
                    <xdr:row>95</xdr:row>
                    <xdr:rowOff>0</xdr:rowOff>
                  </from>
                  <to>
                    <xdr:col>1</xdr:col>
                    <xdr:colOff>476250</xdr:colOff>
                    <xdr:row>95</xdr:row>
                    <xdr:rowOff>171450</xdr:rowOff>
                  </to>
                </anchor>
              </controlPr>
            </control>
          </mc:Choice>
        </mc:AlternateContent>
        <mc:AlternateContent xmlns:mc="http://schemas.openxmlformats.org/markup-compatibility/2006">
          <mc:Choice Requires="x14">
            <control shapeId="2143" r:id="rId22" name="Option Button 95">
              <controlPr locked="0" defaultSize="0" autoFill="0" autoLine="0" autoPict="0">
                <anchor moveWithCells="1">
                  <from>
                    <xdr:col>3</xdr:col>
                    <xdr:colOff>209550</xdr:colOff>
                    <xdr:row>95</xdr:row>
                    <xdr:rowOff>0</xdr:rowOff>
                  </from>
                  <to>
                    <xdr:col>3</xdr:col>
                    <xdr:colOff>476250</xdr:colOff>
                    <xdr:row>95</xdr:row>
                    <xdr:rowOff>171450</xdr:rowOff>
                  </to>
                </anchor>
              </controlPr>
            </control>
          </mc:Choice>
        </mc:AlternateContent>
        <mc:AlternateContent xmlns:mc="http://schemas.openxmlformats.org/markup-compatibility/2006">
          <mc:Choice Requires="x14">
            <control shapeId="2144" r:id="rId23" name="Option Button 96">
              <controlPr locked="0" defaultSize="0" autoFill="0" autoLine="0" autoPict="0">
                <anchor moveWithCells="1">
                  <from>
                    <xdr:col>5</xdr:col>
                    <xdr:colOff>209550</xdr:colOff>
                    <xdr:row>95</xdr:row>
                    <xdr:rowOff>0</xdr:rowOff>
                  </from>
                  <to>
                    <xdr:col>5</xdr:col>
                    <xdr:colOff>476250</xdr:colOff>
                    <xdr:row>95</xdr:row>
                    <xdr:rowOff>171450</xdr:rowOff>
                  </to>
                </anchor>
              </controlPr>
            </control>
          </mc:Choice>
        </mc:AlternateContent>
        <mc:AlternateContent xmlns:mc="http://schemas.openxmlformats.org/markup-compatibility/2006">
          <mc:Choice Requires="x14">
            <control shapeId="2145" r:id="rId24" name="Option Button 97">
              <controlPr locked="0" defaultSize="0" autoFill="0" autoLine="0" autoPict="0">
                <anchor moveWithCells="1">
                  <from>
                    <xdr:col>7</xdr:col>
                    <xdr:colOff>209550</xdr:colOff>
                    <xdr:row>95</xdr:row>
                    <xdr:rowOff>0</xdr:rowOff>
                  </from>
                  <to>
                    <xdr:col>7</xdr:col>
                    <xdr:colOff>476250</xdr:colOff>
                    <xdr:row>95</xdr:row>
                    <xdr:rowOff>171450</xdr:rowOff>
                  </to>
                </anchor>
              </controlPr>
            </control>
          </mc:Choice>
        </mc:AlternateContent>
        <mc:AlternateContent xmlns:mc="http://schemas.openxmlformats.org/markup-compatibility/2006">
          <mc:Choice Requires="x14">
            <control shapeId="2146" r:id="rId25" name="Option Button 98">
              <controlPr locked="0" defaultSize="0" autoFill="0" autoLine="0" autoPict="0">
                <anchor moveWithCells="1">
                  <from>
                    <xdr:col>9</xdr:col>
                    <xdr:colOff>209550</xdr:colOff>
                    <xdr:row>95</xdr:row>
                    <xdr:rowOff>0</xdr:rowOff>
                  </from>
                  <to>
                    <xdr:col>9</xdr:col>
                    <xdr:colOff>476250</xdr:colOff>
                    <xdr:row>95</xdr:row>
                    <xdr:rowOff>171450</xdr:rowOff>
                  </to>
                </anchor>
              </controlPr>
            </control>
          </mc:Choice>
        </mc:AlternateContent>
        <mc:AlternateContent xmlns:mc="http://schemas.openxmlformats.org/markup-compatibility/2006">
          <mc:Choice Requires="x14">
            <control shapeId="2152" r:id="rId26" name="Group Box 104">
              <controlPr defaultSize="0" autoFill="0" autoPict="0">
                <anchor moveWithCells="1">
                  <from>
                    <xdr:col>1</xdr:col>
                    <xdr:colOff>57150</xdr:colOff>
                    <xdr:row>94</xdr:row>
                    <xdr:rowOff>161925</xdr:rowOff>
                  </from>
                  <to>
                    <xdr:col>9</xdr:col>
                    <xdr:colOff>561975</xdr:colOff>
                    <xdr:row>96</xdr:row>
                    <xdr:rowOff>0</xdr:rowOff>
                  </to>
                </anchor>
              </controlPr>
            </control>
          </mc:Choice>
        </mc:AlternateContent>
        <mc:AlternateContent xmlns:mc="http://schemas.openxmlformats.org/markup-compatibility/2006">
          <mc:Choice Requires="x14">
            <control shapeId="2153" r:id="rId27" name="Group Box 105">
              <controlPr defaultSize="0" autoFill="0" autoPict="0">
                <anchor moveWithCells="1">
                  <from>
                    <xdr:col>1</xdr:col>
                    <xdr:colOff>38100</xdr:colOff>
                    <xdr:row>34</xdr:row>
                    <xdr:rowOff>161925</xdr:rowOff>
                  </from>
                  <to>
                    <xdr:col>9</xdr:col>
                    <xdr:colOff>542925</xdr:colOff>
                    <xdr:row>36</xdr:row>
                    <xdr:rowOff>28575</xdr:rowOff>
                  </to>
                </anchor>
              </controlPr>
            </control>
          </mc:Choice>
        </mc:AlternateContent>
        <mc:AlternateContent xmlns:mc="http://schemas.openxmlformats.org/markup-compatibility/2006">
          <mc:Choice Requires="x14">
            <control shapeId="2154" r:id="rId28" name="Option Button 106">
              <controlPr locked="0" defaultSize="0" autoFill="0" autoLine="0" autoPict="0">
                <anchor moveWithCells="1">
                  <from>
                    <xdr:col>1</xdr:col>
                    <xdr:colOff>180975</xdr:colOff>
                    <xdr:row>49</xdr:row>
                    <xdr:rowOff>180975</xdr:rowOff>
                  </from>
                  <to>
                    <xdr:col>1</xdr:col>
                    <xdr:colOff>485775</xdr:colOff>
                    <xdr:row>51</xdr:row>
                    <xdr:rowOff>19050</xdr:rowOff>
                  </to>
                </anchor>
              </controlPr>
            </control>
          </mc:Choice>
        </mc:AlternateContent>
        <mc:AlternateContent xmlns:mc="http://schemas.openxmlformats.org/markup-compatibility/2006">
          <mc:Choice Requires="x14">
            <control shapeId="2156" r:id="rId29" name="Option Button 108">
              <controlPr locked="0" defaultSize="0" autoFill="0" autoLine="0" autoPict="0">
                <anchor moveWithCells="1">
                  <from>
                    <xdr:col>3</xdr:col>
                    <xdr:colOff>180975</xdr:colOff>
                    <xdr:row>49</xdr:row>
                    <xdr:rowOff>161925</xdr:rowOff>
                  </from>
                  <to>
                    <xdr:col>3</xdr:col>
                    <xdr:colOff>485775</xdr:colOff>
                    <xdr:row>51</xdr:row>
                    <xdr:rowOff>0</xdr:rowOff>
                  </to>
                </anchor>
              </controlPr>
            </control>
          </mc:Choice>
        </mc:AlternateContent>
        <mc:AlternateContent xmlns:mc="http://schemas.openxmlformats.org/markup-compatibility/2006">
          <mc:Choice Requires="x14">
            <control shapeId="2157" r:id="rId30" name="Option Button 109">
              <controlPr locked="0" defaultSize="0" autoFill="0" autoLine="0" autoPict="0">
                <anchor moveWithCells="1">
                  <from>
                    <xdr:col>5</xdr:col>
                    <xdr:colOff>200025</xdr:colOff>
                    <xdr:row>49</xdr:row>
                    <xdr:rowOff>171450</xdr:rowOff>
                  </from>
                  <to>
                    <xdr:col>5</xdr:col>
                    <xdr:colOff>504825</xdr:colOff>
                    <xdr:row>51</xdr:row>
                    <xdr:rowOff>9525</xdr:rowOff>
                  </to>
                </anchor>
              </controlPr>
            </control>
          </mc:Choice>
        </mc:AlternateContent>
        <mc:AlternateContent xmlns:mc="http://schemas.openxmlformats.org/markup-compatibility/2006">
          <mc:Choice Requires="x14">
            <control shapeId="2158" r:id="rId31" name="Option Button 110">
              <controlPr locked="0" defaultSize="0" autoFill="0" autoLine="0" autoPict="0">
                <anchor moveWithCells="1">
                  <from>
                    <xdr:col>7</xdr:col>
                    <xdr:colOff>200025</xdr:colOff>
                    <xdr:row>49</xdr:row>
                    <xdr:rowOff>180975</xdr:rowOff>
                  </from>
                  <to>
                    <xdr:col>7</xdr:col>
                    <xdr:colOff>504825</xdr:colOff>
                    <xdr:row>51</xdr:row>
                    <xdr:rowOff>19050</xdr:rowOff>
                  </to>
                </anchor>
              </controlPr>
            </control>
          </mc:Choice>
        </mc:AlternateContent>
        <mc:AlternateContent xmlns:mc="http://schemas.openxmlformats.org/markup-compatibility/2006">
          <mc:Choice Requires="x14">
            <control shapeId="2159" r:id="rId32" name="Group Box 111">
              <controlPr defaultSize="0" autoFill="0" autoPict="0">
                <anchor moveWithCells="1">
                  <from>
                    <xdr:col>1</xdr:col>
                    <xdr:colOff>0</xdr:colOff>
                    <xdr:row>49</xdr:row>
                    <xdr:rowOff>161925</xdr:rowOff>
                  </from>
                  <to>
                    <xdr:col>10</xdr:col>
                    <xdr:colOff>228600</xdr:colOff>
                    <xdr:row>51</xdr:row>
                    <xdr:rowOff>38100</xdr:rowOff>
                  </to>
                </anchor>
              </controlPr>
            </control>
          </mc:Choice>
        </mc:AlternateContent>
        <mc:AlternateContent xmlns:mc="http://schemas.openxmlformats.org/markup-compatibility/2006">
          <mc:Choice Requires="x14">
            <control shapeId="2161" r:id="rId33" name="Option Button 113">
              <controlPr locked="0" defaultSize="0" autoFill="0" autoLine="0" autoPict="0">
                <anchor moveWithCells="1">
                  <from>
                    <xdr:col>9</xdr:col>
                    <xdr:colOff>209550</xdr:colOff>
                    <xdr:row>49</xdr:row>
                    <xdr:rowOff>171450</xdr:rowOff>
                  </from>
                  <to>
                    <xdr:col>9</xdr:col>
                    <xdr:colOff>514350</xdr:colOff>
                    <xdr:row>51</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CEB7-6F4B-4D15-B85B-7A51960039FD}">
  <sheetPr codeName="Sheet5"/>
  <dimension ref="A1:AP166"/>
  <sheetViews>
    <sheetView zoomScaleNormal="100" workbookViewId="0">
      <selection activeCell="I156" sqref="I156"/>
    </sheetView>
  </sheetViews>
  <sheetFormatPr defaultColWidth="0" defaultRowHeight="15" zeroHeight="1" x14ac:dyDescent="0.25"/>
  <cols>
    <col min="1" max="1" width="19.7109375" style="1" customWidth="1"/>
    <col min="2" max="9" width="9.140625" customWidth="1"/>
    <col min="10" max="41" width="9.140625" style="72" customWidth="1"/>
    <col min="42" max="42" width="1.5703125" style="72" customWidth="1"/>
    <col min="43" max="16384" width="9.140625" style="72" hidden="1"/>
  </cols>
  <sheetData>
    <row r="1" spans="1:42" ht="20.25" thickBot="1" x14ac:dyDescent="0.3">
      <c r="A1" s="255" t="s">
        <v>86</v>
      </c>
      <c r="B1" s="255"/>
      <c r="C1" s="255"/>
      <c r="D1" s="72"/>
      <c r="E1" s="72"/>
      <c r="F1" s="72"/>
      <c r="G1" s="72"/>
      <c r="H1" s="72"/>
      <c r="I1" s="72"/>
    </row>
    <row r="2" spans="1:42" ht="63" customHeight="1" x14ac:dyDescent="0.25">
      <c r="A2" s="259" t="s">
        <v>93</v>
      </c>
      <c r="B2" s="260"/>
      <c r="C2" s="260"/>
      <c r="D2" s="260"/>
      <c r="E2" s="260"/>
      <c r="F2" s="260"/>
      <c r="G2" s="260"/>
      <c r="H2" s="260"/>
      <c r="I2" s="261"/>
      <c r="J2" s="262" t="s">
        <v>95</v>
      </c>
      <c r="K2" s="263"/>
    </row>
    <row r="3" spans="1:42" customFormat="1" ht="20.25" thickBot="1" x14ac:dyDescent="0.3">
      <c r="A3" s="51" t="s">
        <v>94</v>
      </c>
      <c r="B3" s="49" t="s">
        <v>0</v>
      </c>
      <c r="C3" s="49" t="s">
        <v>1</v>
      </c>
      <c r="D3" s="49" t="s">
        <v>2</v>
      </c>
      <c r="E3" s="49" t="s">
        <v>3</v>
      </c>
      <c r="F3" s="49" t="s">
        <v>4</v>
      </c>
      <c r="G3" s="49" t="s">
        <v>5</v>
      </c>
      <c r="H3" s="49" t="s">
        <v>6</v>
      </c>
      <c r="I3" s="52" t="s">
        <v>7</v>
      </c>
      <c r="J3" s="264">
        <f>'Compiled Assessment'!D5</f>
        <v>500</v>
      </c>
      <c r="K3" s="265"/>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row>
    <row r="4" spans="1:42" customFormat="1" ht="19.5" x14ac:dyDescent="0.25">
      <c r="A4" s="51" t="s">
        <v>176</v>
      </c>
      <c r="B4" s="96" t="b">
        <f>IF(ISERROR(1/MAX(L40:L64))=TRUE, FALSE, TRUE)</f>
        <v>0</v>
      </c>
      <c r="C4" s="96" t="b">
        <f t="shared" ref="C4:I4" si="0">IF(ISERROR(1/MAX(M40:M64))=TRUE, FALSE, TRUE)</f>
        <v>0</v>
      </c>
      <c r="D4" s="96" t="b">
        <f t="shared" si="0"/>
        <v>0</v>
      </c>
      <c r="E4" s="96" t="b">
        <f t="shared" si="0"/>
        <v>0</v>
      </c>
      <c r="F4" s="96" t="b">
        <f t="shared" si="0"/>
        <v>0</v>
      </c>
      <c r="G4" s="96" t="b">
        <f t="shared" si="0"/>
        <v>0</v>
      </c>
      <c r="H4" s="96" t="b">
        <f t="shared" si="0"/>
        <v>0</v>
      </c>
      <c r="I4" s="97" t="b">
        <f t="shared" si="0"/>
        <v>0</v>
      </c>
      <c r="J4" s="107"/>
      <c r="K4" s="107"/>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row>
    <row r="5" spans="1:42" customFormat="1" ht="29.25" customHeight="1" thickBot="1" x14ac:dyDescent="0.3">
      <c r="A5" s="54" t="s">
        <v>90</v>
      </c>
      <c r="B5" s="98" t="str">
        <f>IF(ISERROR(1/MAX(L41:L65)), "",  IF($J$3 &gt; (((MAX(L41:L65)-MIN(L41:L65))/MAX(L41:L65))*1000000), "PASS", "FAIL"))</f>
        <v/>
      </c>
      <c r="C5" s="98" t="str">
        <f>IF(ISERROR(1/MAX(M41:M65)), "",  IF($J$3 &gt; (((MAX(M41:M65)-MIN(M41:M65))/MAX(M41:M65))*1000000), "PASS", "FAIL"))</f>
        <v/>
      </c>
      <c r="D5" s="98" t="str">
        <f>IF(ISERROR(1/MAX(N41:N65)), "",  IF($J$3 &gt; (((MAX(N41:N65)-MIN(N41:N65))/MAX(N41:N65))*1000000), "PASS", "FAIL"))</f>
        <v/>
      </c>
      <c r="E5" s="98" t="str">
        <f>IF(ISERROR(1/MAX(O41:O65)), "",  IF($J$3 &gt; (((MAX(O41:O65)-MIN(O41:O65))/MAX(O41:O65))*1000000), "PASS", "FAIL"))</f>
        <v/>
      </c>
      <c r="F5" s="98" t="str">
        <f>IF(ISERROR(1/MAX(P41:P65)), "",  IF($J$3 &gt; (((MAX(P41:P65)-MIN(P41:P65))/MAX(P41:P65))*1000000), "PASS", "FAIL"))</f>
        <v/>
      </c>
      <c r="G5" s="98" t="str">
        <f>IF(ISERROR(1/MAX(Q41:Q65))=TRUE, "",  IF($J$3 &gt; (((MAX(Q41:Q65)-MIN(Q41:Q65))/MAX(Q41:Q65))*1000000), "PASS", "FAIL"))</f>
        <v/>
      </c>
      <c r="H5" s="98" t="str">
        <f>IF(ISERROR(1/MAX(R41:R65)), "",  IF($J$3 &gt; (((MAX(R41:R65)-MIN(R41:R65))/MAX(R41:R65))*1000000), "PASS", "FAIL"))</f>
        <v/>
      </c>
      <c r="I5" s="99" t="str">
        <f>IF(ISERROR(1/MAX(S41:S65)), "",  IF($J$3 &gt; (((MAX(S41:S65)-MIN(S41:S65))/MAX(S41:S65))*1000000), "PASS", "FAIL"))</f>
        <v/>
      </c>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row>
    <row r="6" spans="1:42" customFormat="1" ht="19.5" x14ac:dyDescent="0.25">
      <c r="A6" s="108"/>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row>
    <row r="7" spans="1:42" customFormat="1" ht="19.5" x14ac:dyDescent="0.25">
      <c r="A7" s="53" t="s">
        <v>89</v>
      </c>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row>
    <row r="8" spans="1:42" customFormat="1" ht="60" x14ac:dyDescent="0.25">
      <c r="A8" s="1" t="s">
        <v>48</v>
      </c>
      <c r="B8" s="55" t="s">
        <v>8</v>
      </c>
      <c r="C8" s="56" t="s">
        <v>9</v>
      </c>
      <c r="D8" s="57" t="s">
        <v>10</v>
      </c>
      <c r="E8" s="58" t="s">
        <v>11</v>
      </c>
      <c r="F8" s="59" t="s">
        <v>12</v>
      </c>
      <c r="G8" s="60" t="s">
        <v>13</v>
      </c>
      <c r="H8" s="61" t="s">
        <v>14</v>
      </c>
      <c r="I8" s="62" t="s">
        <v>15</v>
      </c>
      <c r="J8" s="55" t="s">
        <v>16</v>
      </c>
      <c r="K8" s="56" t="s">
        <v>17</v>
      </c>
      <c r="L8" s="57" t="s">
        <v>18</v>
      </c>
      <c r="M8" s="58" t="s">
        <v>19</v>
      </c>
      <c r="N8" s="59" t="s">
        <v>20</v>
      </c>
      <c r="O8" s="60" t="s">
        <v>21</v>
      </c>
      <c r="P8" s="61" t="s">
        <v>22</v>
      </c>
      <c r="Q8" s="62" t="s">
        <v>23</v>
      </c>
      <c r="R8" s="55" t="s">
        <v>24</v>
      </c>
      <c r="S8" s="56" t="s">
        <v>25</v>
      </c>
      <c r="T8" s="57" t="s">
        <v>26</v>
      </c>
      <c r="U8" s="58" t="s">
        <v>27</v>
      </c>
      <c r="V8" s="59" t="s">
        <v>28</v>
      </c>
      <c r="W8" s="60" t="s">
        <v>29</v>
      </c>
      <c r="X8" s="61" t="s">
        <v>30</v>
      </c>
      <c r="Y8" s="62" t="s">
        <v>31</v>
      </c>
      <c r="Z8" s="55" t="s">
        <v>32</v>
      </c>
      <c r="AA8" s="56" t="s">
        <v>33</v>
      </c>
      <c r="AB8" s="57" t="s">
        <v>34</v>
      </c>
      <c r="AC8" s="58" t="s">
        <v>35</v>
      </c>
      <c r="AD8" s="59" t="s">
        <v>36</v>
      </c>
      <c r="AE8" s="60" t="s">
        <v>37</v>
      </c>
      <c r="AF8" s="61" t="s">
        <v>38</v>
      </c>
      <c r="AG8" s="62" t="s">
        <v>39</v>
      </c>
      <c r="AH8" s="55" t="s">
        <v>40</v>
      </c>
      <c r="AI8" s="56" t="s">
        <v>41</v>
      </c>
      <c r="AJ8" s="57" t="s">
        <v>42</v>
      </c>
      <c r="AK8" s="58" t="s">
        <v>43</v>
      </c>
      <c r="AL8" s="59" t="s">
        <v>44</v>
      </c>
      <c r="AM8" s="60" t="s">
        <v>45</v>
      </c>
      <c r="AN8" s="61" t="s">
        <v>46</v>
      </c>
      <c r="AO8" s="62" t="s">
        <v>47</v>
      </c>
      <c r="AP8" s="72"/>
    </row>
    <row r="9" spans="1:42" customFormat="1" ht="15.75" x14ac:dyDescent="0.25">
      <c r="A9" s="1">
        <v>1</v>
      </c>
      <c r="B9" s="63" t="str">
        <f>IF(IFERROR((INDEX('Spectrum 1'!$J$5:$J$111,MATCH(MAX('Spectrum 1'!$K$5:$K$111),'Spectrum 1'!$K$5:$K$111,0))), TRUE)=TRUE, "", (INDEX('Spectrum 1'!$J$5:$J$111,MATCH(MAX('Spectrum 1'!$K$5:$K$111),'Spectrum 1'!$K$5:$K$111,0))))</f>
        <v/>
      </c>
      <c r="C9" s="64" t="str">
        <f>IF(IFERROR((INDEX('Spectrum 1'!$L$5:$L$111,MATCH(MAX('Spectrum 1'!$M$5:$M$111),'Spectrum 1'!$M$5:$M$111,0))), TRUE)=TRUE, "", (INDEX('Spectrum 1'!$L$5:$L$111,MATCH(MAX('Spectrum 1'!$M$5:$M$111),'Spectrum 1'!$M$5:$M$111,0))))</f>
        <v/>
      </c>
      <c r="D9" s="65" t="str">
        <f>IF(IFERROR((INDEX('Spectrum 1'!$N$5:$N$111,MATCH(MAX('Spectrum 1'!$O$5:$O$111),'Spectrum 1'!$O$5:$O$111,0))), TRUE)=TRUE, "", (INDEX('Spectrum 1'!$N$5:$N$111,MATCH(MAX('Spectrum 1'!$O$5:$O$111),'Spectrum 1'!$O$5:$O$111,0))))</f>
        <v/>
      </c>
      <c r="E9" s="66" t="str">
        <f>IF(IFERROR((INDEX('Spectrum 1'!$P$5:$P$111,MATCH(MAX('Spectrum 1'!$Q$5:$Q$111),'Spectrum 1'!$Q$5:$Q$111,0))), TRUE)=TRUE, "", (INDEX('Spectrum 1'!$P$5:$P$111,MATCH(MAX('Spectrum 1'!$Q$5:$Q$111),'Spectrum 1'!$Q$5:$Q$111,0))))</f>
        <v/>
      </c>
      <c r="F9" s="67" t="str">
        <f>IF(IFERROR((INDEX('Spectrum 1'!$R$5:$R$111,MATCH(MAX('Spectrum 1'!$S$5:$S$111),'Spectrum 1'!$S$5:$S$111,0))), TRUE)=TRUE, "", (INDEX('Spectrum 1'!$R$5:$R$111,MATCH(MAX('Spectrum 1'!$S$5:$S$111),'Spectrum 1'!$S$5:$S$111,0))))</f>
        <v/>
      </c>
      <c r="G9" s="68" t="str">
        <f>IF(IFERROR((INDEX('Spectrum 1'!$T$5:$T$111,MATCH(MAX('Spectrum 1'!$U$5:$U$111),'Spectrum 1'!$U$5:$U$111,0))), TRUE)=TRUE, "", (INDEX('Spectrum 1'!$T$5:$T$111,MATCH(MAX('Spectrum 1'!$U$5:$U$111),'Spectrum 1'!$U$5:$U$111,0))))</f>
        <v/>
      </c>
      <c r="H9" s="69" t="str">
        <f>IF(IFERROR((INDEX('Spectrum 1'!$V$5:$V$111,MATCH(MAX('Spectrum 1'!$W$5:$W$111),'Spectrum 1'!$W$5:$W$111,0))), TRUE)=TRUE, "", (INDEX('Spectrum 1'!$V$5:$V$111,MATCH(MAX('Spectrum 1'!$W$5:$W$111),'Spectrum 1'!$W$5:$W$111,0))))</f>
        <v/>
      </c>
      <c r="I9" s="70" t="str">
        <f>IF(IFERROR((INDEX('Spectrum 1'!$X$5:$X$111,MATCH(MAX('Spectrum 1'!$Y$5:$Y$111),'Spectrum 1'!$Y$5:$Y$111,0))), TRUE)=TRUE, "", (INDEX('Spectrum 1'!$X$5:$X$111,MATCH(MAX('Spectrum 1'!$Y$5:$Y$111),'Spectrum 1'!$Y$5:$Y$111,0))))</f>
        <v/>
      </c>
      <c r="J9" s="63" t="str">
        <f>IF(IFERROR((INDEX('Spectrum 1'!$J$5:$J$111,MATCH(LARGE('Spectrum 1'!$K$5:$K$111, 2),'Spectrum 1'!$K$5:$K$111,0))), TRUE)=TRUE, "", (INDEX('Spectrum 1'!$J$5:$J$111,MATCH(LARGE('Spectrum 1'!$K$5:$K$111, 2),'Spectrum 1'!$K$5:$K$111,0))))</f>
        <v/>
      </c>
      <c r="K9" s="64" t="str">
        <f>IF(IFERROR((INDEX('Spectrum 1'!$L$5:$L$111,MATCH(LARGE('Spectrum 1'!$M$5:$M$111, 2),'Spectrum 1'!$M$5:$M$111,0))), TRUE)=TRUE, "", (INDEX('Spectrum 1'!$L$5:$L$111,MATCH(LARGE('Spectrum 1'!$M$5:$M$111, 2),'Spectrum 1'!$M$5:$M$111,0))))</f>
        <v/>
      </c>
      <c r="L9" s="65" t="str">
        <f>IF(IFERROR((INDEX('Spectrum 1'!$N$5:$N$111,MATCH(LARGE('Spectrum 1'!$O$5:$O$111, 2),'Spectrum 1'!$O$5:$O$111,0))), TRUE)=TRUE, "", (INDEX('Spectrum 1'!$N$5:$N$111,MATCH(LARGE('Spectrum 1'!$O$5:$O$111, 2),'Spectrum 1'!$O$5:$O$111,0))))</f>
        <v/>
      </c>
      <c r="M9" s="66" t="str">
        <f>IF(IFERROR((INDEX('Spectrum 1'!$P$5:$P$111,MATCH(LARGE('Spectrum 1'!$Q$5:$Q$111, 2),'Spectrum 1'!$Q$5:$Q$111,0))), TRUE)=TRUE, "", (INDEX('Spectrum 1'!$P$5:$P$111,MATCH(LARGE('Spectrum 1'!$Q$5:$Q$111, 2),'Spectrum 1'!$Q$5:$Q$111,0))))</f>
        <v/>
      </c>
      <c r="N9" s="67" t="str">
        <f>IF(IFERROR((INDEX('Spectrum 1'!$R$5:$R$111,MATCH(LARGE('Spectrum 1'!$S$5:$S$111, 2),'Spectrum 1'!$S$5:$S$111,0))), TRUE)=TRUE, "", (INDEX('Spectrum 1'!$R$5:$R$111,MATCH(LARGE('Spectrum 1'!$S$5:$S$111, 2),'Spectrum 1'!$S$5:$S$111,0))))</f>
        <v/>
      </c>
      <c r="O9" s="68" t="str">
        <f>IF(IFERROR((INDEX('Spectrum 1'!$T$5:$T$111,MATCH(LARGE('Spectrum 1'!$U$5:$U$111, 2),'Spectrum 1'!$U$5:$U$111,0))), TRUE)=TRUE, "", (INDEX('Spectrum 1'!$T$5:$T$111,MATCH(LARGE('Spectrum 1'!$U$5:$U$111, 2),'Spectrum 1'!$U$5:$U$111,0))))</f>
        <v/>
      </c>
      <c r="P9" s="69" t="str">
        <f>IF(IFERROR((INDEX('Spectrum 1'!$V$5:$V$111,MATCH(LARGE('Spectrum 1'!$W$5:$W$111, 2),'Spectrum 1'!$W$5:$W$111,0))), TRUE)=TRUE, "", (INDEX('Spectrum 1'!$V$5:$V$111,MATCH(LARGE('Spectrum 1'!$W$5:$W$111, 2),'Spectrum 1'!$W$5:$W$111,0))))</f>
        <v/>
      </c>
      <c r="Q9" s="70" t="str">
        <f>IF(IFERROR((INDEX('Spectrum 1'!$X$5:$X$111,MATCH(LARGE('Spectrum 1'!$Y$5:$Y$111, 2),'Spectrum 1'!$Y$5:$Y$111,0))), TRUE)=TRUE, "", (INDEX('Spectrum 1'!$X$5:$X$111,MATCH(LARGE('Spectrum 1'!$Y$5:$Y$111, 2),'Spectrum 1'!$Y$5:$Y$111,0))))</f>
        <v/>
      </c>
      <c r="R9" s="63" t="str">
        <f>IF(IFERROR((INDEX('Spectrum 1'!$J$5:$J$111,MATCH(LARGE('Spectrum 1'!$K$5:$K$111, 3),'Spectrum 1'!$K$5:$K$111,0))), TRUE)=TRUE, "", (INDEX('Spectrum 1'!$J$5:$J$111,MATCH(LARGE('Spectrum 1'!$K$5:$K$111, 3),'Spectrum 1'!$K$5:$K$111,0))))</f>
        <v/>
      </c>
      <c r="S9" s="64" t="str">
        <f>IF(IFERROR((INDEX('Spectrum 1'!$L$5:$L$111,MATCH(LARGE('Spectrum 1'!$M$5:$M$111, 3),'Spectrum 1'!$M$5:$M$111,0))), TRUE)=TRUE, "", (INDEX('Spectrum 1'!$L$5:$L$111,MATCH(LARGE('Spectrum 1'!$M$5:$M$111, 3),'Spectrum 1'!$M$5:$M$111,0))))</f>
        <v/>
      </c>
      <c r="T9" s="65" t="str">
        <f>IF(IFERROR((INDEX('Spectrum 1'!$N$5:$N$111,MATCH(LARGE('Spectrum 1'!$O$5:$O$111, 3),'Spectrum 1'!$O$5:$O$111,0))), TRUE)=TRUE, "", (INDEX('Spectrum 1'!$N$5:$N$111,MATCH(LARGE('Spectrum 1'!$O$5:$O$111, 3),'Spectrum 1'!$O$5:$O$111,0))))</f>
        <v/>
      </c>
      <c r="U9" s="66" t="str">
        <f>IF(IFERROR((INDEX('Spectrum 1'!$P$5:$P$111,MATCH(LARGE('Spectrum 1'!$Q$5:$Q$111, 3),'Spectrum 1'!$Q$5:$Q$111,0))), TRUE)=TRUE, "", (INDEX('Spectrum 1'!$P$5:$P$111,MATCH(LARGE('Spectrum 1'!$Q$5:$Q$111, 3),'Spectrum 1'!$Q$5:$Q$111,0))))</f>
        <v/>
      </c>
      <c r="V9" s="67" t="str">
        <f>IF(IFERROR((INDEX('Spectrum 1'!$R$5:$R$111,MATCH(LARGE('Spectrum 1'!$S$5:$S$111, 3),'Spectrum 1'!$S$5:$S$111,0))), TRUE)=TRUE, "", (INDEX('Spectrum 1'!$R$5:$R$111,MATCH(LARGE('Spectrum 1'!$S$5:$S$111, 3),'Spectrum 1'!$S$5:$S$111,0))))</f>
        <v/>
      </c>
      <c r="W9" s="68" t="str">
        <f>IF(IFERROR((INDEX('Spectrum 1'!$T$5:$T$111,MATCH(LARGE('Spectrum 1'!$U$5:$U$111, 3),'Spectrum 1'!$U$5:$U$111,0))), TRUE)=TRUE, "", (INDEX('Spectrum 1'!$T$5:$T$111,MATCH(LARGE('Spectrum 1'!$U$5:$U$111, 3),'Spectrum 1'!$U$5:$U$111,0))))</f>
        <v/>
      </c>
      <c r="X9" s="69" t="str">
        <f>IF(IFERROR((INDEX('Spectrum 1'!$V$5:$V$111,MATCH(LARGE('Spectrum 1'!$W$5:$W$111, 3),'Spectrum 1'!$W$5:$W$111,0))), TRUE)=TRUE, "", (INDEX('Spectrum 1'!$V$5:$V$111,MATCH(LARGE('Spectrum 1'!$W$5:$W$111, 3),'Spectrum 1'!$W$5:$W$111,0))))</f>
        <v/>
      </c>
      <c r="Y9" s="70" t="str">
        <f>IF(IFERROR((INDEX('Spectrum 1'!$X$5:$X$111,MATCH(LARGE('Spectrum 1'!$Y$5:$Y$111, 3),'Spectrum 1'!$Y$5:$Y$111,0))), TRUE)=TRUE, "", (INDEX('Spectrum 1'!$X$5:$X$111,MATCH(LARGE('Spectrum 1'!$Y$5:$Y$111, 3),'Spectrum 1'!$Y$5:$Y$111,0))))</f>
        <v/>
      </c>
      <c r="Z9" s="63" t="str">
        <f>IF(IFERROR((INDEX('Spectrum 1'!$J$5:$J$111,MATCH(LARGE('Spectrum 1'!$K$5:$K$111, 4),'Spectrum 1'!$K$5:$K$111,0))), TRUE)=TRUE, "", (INDEX('Spectrum 1'!$J$5:$J$111,MATCH(LARGE('Spectrum 1'!$K$5:$K$111, 4),'Spectrum 1'!$K$5:$K$111,0))))</f>
        <v/>
      </c>
      <c r="AA9" s="64" t="str">
        <f>IF(IFERROR((INDEX('Spectrum 1'!$L$5:$L$111,MATCH(LARGE('Spectrum 1'!$M$5:$M$111, 4),'Spectrum 1'!$M$5:$M$111,0))), TRUE)=TRUE, "", (INDEX('Spectrum 1'!$L$5:$L$111,MATCH(LARGE('Spectrum 1'!$M$5:$M$111, 4),'Spectrum 1'!$M$5:$M$111,0))))</f>
        <v/>
      </c>
      <c r="AB9" s="65" t="str">
        <f>IF(IFERROR((INDEX('Spectrum 1'!$N$5:$N$111,MATCH(LARGE('Spectrum 1'!$O$5:$O$111, 4),'Spectrum 1'!$O$5:$O$111,0))), TRUE)=TRUE, "", (INDEX('Spectrum 1'!$N$5:$N$111,MATCH(LARGE('Spectrum 1'!$O$5:$O$111, 4),'Spectrum 1'!$O$5:$O$111,0))))</f>
        <v/>
      </c>
      <c r="AC9" s="66" t="str">
        <f>IF(IFERROR((INDEX('Spectrum 1'!$P$5:$P$111,MATCH(LARGE('Spectrum 1'!$Q$5:$Q$111, 4),'Spectrum 1'!$Q$5:$Q$111,0))), TRUE)=TRUE, "", (INDEX('Spectrum 1'!$P$5:$P$111,MATCH(LARGE('Spectrum 1'!$Q$5:$Q$111, 4),'Spectrum 1'!$Q$5:$Q$111,0))))</f>
        <v/>
      </c>
      <c r="AD9" s="67" t="str">
        <f>IF(IFERROR((INDEX('Spectrum 1'!$R$5:$R$111,MATCH(LARGE('Spectrum 1'!$S$5:$S$111, 4),'Spectrum 1'!$S$5:$S$111,0))), TRUE)=TRUE, "", (INDEX('Spectrum 1'!$R$5:$R$111,MATCH(LARGE('Spectrum 1'!$S$5:$S$111, 4),'Spectrum 1'!$S$5:$S$111,0))))</f>
        <v/>
      </c>
      <c r="AE9" s="68" t="str">
        <f>IF(IFERROR((INDEX('Spectrum 1'!$T$5:$T$111,MATCH(LARGE('Spectrum 1'!$U$5:$U$111, 4),'Spectrum 1'!$U$5:$U$111,0))), TRUE)=TRUE, "", (INDEX('Spectrum 1'!$T$5:$T$111,MATCH(LARGE('Spectrum 1'!$U$5:$U$111, 4),'Spectrum 1'!$U$5:$U$111,0))))</f>
        <v/>
      </c>
      <c r="AF9" s="69" t="str">
        <f>IF(IFERROR((INDEX('Spectrum 1'!$V$5:$V$111,MATCH(LARGE('Spectrum 1'!$W$5:$W$111, 4),'Spectrum 1'!$W$5:$W$111,0))), TRUE)=TRUE, "", (INDEX('Spectrum 1'!$V$5:$V$111,MATCH(LARGE('Spectrum 1'!$W$5:$W$111, 4),'Spectrum 1'!$W$5:$W$111,0))))</f>
        <v/>
      </c>
      <c r="AG9" s="70" t="str">
        <f>IF(IFERROR((INDEX('Spectrum 1'!$X$5:$X$111,MATCH(LARGE('Spectrum 1'!$Y$5:$Y$111, 4),'Spectrum 1'!$Y$5:$Y$111,0))), TRUE)=TRUE, "", (INDEX('Spectrum 1'!$X$5:$X$111,MATCH(LARGE('Spectrum 1'!$Y$5:$Y$111, 4),'Spectrum 1'!$Y$5:$Y$111,0))))</f>
        <v/>
      </c>
      <c r="AH9" s="63" t="str">
        <f>IF(IFERROR((INDEX('Spectrum 1'!$J$5:$J$111,MATCH(LARGE('Spectrum 1'!$K$5:$K$111, 5),'Spectrum 1'!$K$5:$K$111,0))), TRUE)=TRUE, "", (INDEX('Spectrum 1'!$J$5:$J$111,MATCH(LARGE('Spectrum 1'!$K$5:$K$111, 5),'Spectrum 1'!$K$5:$K$111,0))))</f>
        <v/>
      </c>
      <c r="AI9" s="64" t="str">
        <f>IF(IFERROR((INDEX('Spectrum 1'!$L$5:$L$111,MATCH(LARGE('Spectrum 1'!$M$5:$M$111, 5),'Spectrum 1'!$M$5:$M$111,0))), TRUE)=TRUE, "", (INDEX('Spectrum 1'!$L$5:$L$111,MATCH(LARGE('Spectrum 1'!$M$5:$M$111, 5),'Spectrum 1'!$M$5:$M$111,0))))</f>
        <v/>
      </c>
      <c r="AJ9" s="65" t="str">
        <f>IF(IFERROR((INDEX('Spectrum 1'!$N$5:$N$111,MATCH(LARGE('Spectrum 1'!$O$5:$O$111, 5),'Spectrum 1'!$O$5:$O$111,0))), TRUE)=TRUE, "", (INDEX('Spectrum 1'!$N$5:$N$111,MATCH(LARGE('Spectrum 1'!$O$5:$O$111, 5),'Spectrum 1'!$O$5:$O$111,0))))</f>
        <v/>
      </c>
      <c r="AK9" s="66" t="str">
        <f>IF(IFERROR((INDEX('Spectrum 1'!$P$5:$P$111,MATCH(LARGE('Spectrum 1'!$Q$5:$Q$111, 5),'Spectrum 1'!$Q$5:$Q$111,0))), TRUE)=TRUE, "", (INDEX('Spectrum 1'!$P$5:$P$111,MATCH(LARGE('Spectrum 1'!$Q$5:$Q$111, 5),'Spectrum 1'!$Q$5:$Q$111,0))))</f>
        <v/>
      </c>
      <c r="AL9" s="67" t="str">
        <f>IF(IFERROR((INDEX('Spectrum 1'!$R$5:$R$111,MATCH(LARGE('Spectrum 1'!$S$5:$S$111, 5),'Spectrum 1'!$S$5:$S$111,0))), TRUE)=TRUE, "", (INDEX('Spectrum 1'!$R$5:$R$111,MATCH(LARGE('Spectrum 1'!$S$5:$S$111, 5),'Spectrum 1'!$S$5:$S$111,0))))</f>
        <v/>
      </c>
      <c r="AM9" s="68" t="str">
        <f>IF(IFERROR((INDEX('Spectrum 1'!$T$5:$T$111,MATCH(LARGE('Spectrum 1'!$U$5:$U$111, 5),'Spectrum 1'!$U$5:$U$111,0))), TRUE)=TRUE, "", (INDEX('Spectrum 1'!$T$5:$T$111,MATCH(LARGE('Spectrum 1'!$U$5:$U$111, 5),'Spectrum 1'!$U$5:$U$111,0))))</f>
        <v/>
      </c>
      <c r="AN9" s="69" t="str">
        <f>IF(IFERROR((INDEX('Spectrum 1'!$V$5:$V$111,MATCH(LARGE('Spectrum 1'!$W$5:$W$111, 5),'Spectrum 1'!$W$5:$W$111,0))), TRUE)=TRUE, "", (INDEX('Spectrum 1'!$V$5:$V$111,MATCH(LARGE('Spectrum 1'!$W$5:$W$111, 5),'Spectrum 1'!$W$5:$W$111,0))))</f>
        <v/>
      </c>
      <c r="AO9" s="70" t="str">
        <f>IF(IFERROR((INDEX('Spectrum 1'!$X$5:$X$111,MATCH(LARGE('Spectrum 1'!$Y$5:$Y$111, 5),'Spectrum 1'!$Y$5:$Y$111,0))), TRUE)=TRUE, "", (INDEX('Spectrum 1'!$X$5:$X$111,MATCH(LARGE('Spectrum 1'!$Y$5:$Y$111, 5),'Spectrum 1'!$Y$5:$Y$111,0))))</f>
        <v/>
      </c>
      <c r="AP9" s="72"/>
    </row>
    <row r="10" spans="1:42" customFormat="1" ht="15.75" x14ac:dyDescent="0.25">
      <c r="A10" s="1">
        <v>2</v>
      </c>
      <c r="B10" s="63" t="str">
        <f>IF(IFERROR((INDEX('Spectrum 2'!$J$5:$J$111,MATCH(MAX('Spectrum 2'!$K$5:$K$111),'Spectrum 2'!$K$5:$K$111,0))), TRUE)=TRUE, "", (INDEX('Spectrum 2'!$J$5:$J$111,MATCH(MAX('Spectrum 2'!$K$5:$K$111),'Spectrum 2'!$K$5:$K$111,0))))</f>
        <v/>
      </c>
      <c r="C10" s="64" t="str">
        <f>IF(IFERROR((INDEX('Spectrum 2'!$L$5:$L$111,MATCH(MAX('Spectrum 2'!$M$5:$M$111),'Spectrum 2'!$M$5:$M$111,0))), TRUE)=TRUE, "", (INDEX('Spectrum 2'!$L$5:$L$111,MATCH(MAX('Spectrum 2'!$M$5:$M$111),'Spectrum 2'!$M$5:$M$111,0))))</f>
        <v/>
      </c>
      <c r="D10" s="65" t="str">
        <f>IF(IFERROR((INDEX('Spectrum 2'!$N$5:$N$111,MATCH(MAX('Spectrum 2'!$O$5:$O$111),'Spectrum 2'!$O$5:$O$111,0))), TRUE)=TRUE, "", (INDEX('Spectrum 2'!$N$5:$N$111,MATCH(MAX('Spectrum 2'!$O$5:$O$111),'Spectrum 2'!$O$5:$O$111,0))))</f>
        <v/>
      </c>
      <c r="E10" s="66" t="str">
        <f>IF(IFERROR((INDEX('Spectrum 2'!$P$5:$P$111,MATCH(MAX('Spectrum 2'!$Q$5:$Q$111),'Spectrum 2'!$Q$5:$Q$111,0))), TRUE)=TRUE, "", (INDEX('Spectrum 2'!$P$5:$P$111,MATCH(MAX('Spectrum 2'!$Q$5:$Q$111),'Spectrum 2'!$Q$5:$Q$111,0))))</f>
        <v/>
      </c>
      <c r="F10" s="67" t="str">
        <f>IF(IFERROR((INDEX('Spectrum 2'!$R$5:$R$111,MATCH(MAX('Spectrum 2'!$S$5:$S$111),'Spectrum 2'!$S$5:$S$111,0))), TRUE)=TRUE, "", (INDEX('Spectrum 2'!$R$5:$R$111,MATCH(MAX('Spectrum 2'!$S$5:$S$111),'Spectrum 2'!$S$5:$S$111,0))))</f>
        <v/>
      </c>
      <c r="G10" s="68" t="str">
        <f>IF(IFERROR((INDEX('Spectrum 2'!$T$5:$T$111,MATCH(MAX('Spectrum 2'!$U$5:$U$111),'Spectrum 2'!$U$5:$U$111,0))), TRUE)=TRUE, "", (INDEX('Spectrum 2'!$T$5:$T$111,MATCH(MAX('Spectrum 2'!$U$5:$U$111),'Spectrum 2'!$U$5:$U$111,0))))</f>
        <v/>
      </c>
      <c r="H10" s="69" t="str">
        <f>IF(IFERROR((INDEX('Spectrum 2'!$V$5:$V$111,MATCH(MAX('Spectrum 2'!$W$5:$W$111),'Spectrum 2'!$W$5:$W$111,0))), TRUE)=TRUE, "", (INDEX('Spectrum 2'!$V$5:$V$111,MATCH(MAX('Spectrum 2'!$W$5:$W$111),'Spectrum 2'!$W$5:$W$111,0))))</f>
        <v/>
      </c>
      <c r="I10" s="70" t="str">
        <f>IF(IFERROR((INDEX('Spectrum 2'!$X$5:$X$111,MATCH(MAX('Spectrum 2'!$Y$5:$Y$111),'Spectrum 2'!$Y$5:$Y$111,0))), TRUE)=TRUE, "", (INDEX('Spectrum 2'!$X$5:$X$111,MATCH(MAX('Spectrum 2'!$Y$5:$Y$111),'Spectrum 2'!$Y$5:$Y$111,0))))</f>
        <v/>
      </c>
      <c r="J10" s="63" t="str">
        <f>IF(IFERROR((INDEX('Spectrum 2'!$J$5:$J$111,MATCH(LARGE('Spectrum 2'!$K$5:$K$111, 2),'Spectrum 2'!$K$5:$K$111,0))), TRUE)=TRUE, "", (INDEX('Spectrum 2'!$J$5:$J$111,MATCH(LARGE('Spectrum 2'!$K$5:$K$111, 2),'Spectrum 2'!$K$5:$K$111,0))))</f>
        <v/>
      </c>
      <c r="K10" s="64" t="str">
        <f>IF(IFERROR((INDEX('Spectrum 2'!$L$5:$L$111,MATCH(LARGE('Spectrum 2'!$M$5:$M$111, 2),'Spectrum 2'!$M$5:$M$111,0))), TRUE)=TRUE, "", (INDEX('Spectrum 2'!$L$5:$L$111,MATCH(LARGE('Spectrum 2'!$M$5:$M$111, 2),'Spectrum 2'!$M$5:$M$111,0))))</f>
        <v/>
      </c>
      <c r="L10" s="65" t="str">
        <f>IF(IFERROR((INDEX('Spectrum 2'!$N$5:$N$111,MATCH(LARGE('Spectrum 2'!$O$5:$O$111, 2),'Spectrum 2'!$O$5:$O$111,0))), TRUE)=TRUE, "", (INDEX('Spectrum 2'!$N$5:$N$111,MATCH(LARGE('Spectrum 2'!$O$5:$O$111, 2),'Spectrum 2'!$O$5:$O$111,0))))</f>
        <v/>
      </c>
      <c r="M10" s="66" t="str">
        <f>IF(IFERROR((INDEX('Spectrum 2'!$P$5:$P$111,MATCH(LARGE('Spectrum 2'!$Q$5:$Q$111, 2),'Spectrum 2'!$Q$5:$Q$111,0))), TRUE)=TRUE, "", (INDEX('Spectrum 2'!$P$5:$P$111,MATCH(LARGE('Spectrum 2'!$Q$5:$Q$111, 2),'Spectrum 2'!$Q$5:$Q$111,0))))</f>
        <v/>
      </c>
      <c r="N10" s="67" t="str">
        <f>IF(IFERROR((INDEX('Spectrum 2'!$R$5:$R$111,MATCH(LARGE('Spectrum 2'!$S$5:$S$111, 2),'Spectrum 2'!$S$5:$S$111,0))), TRUE)=TRUE, "", (INDEX('Spectrum 2'!$R$5:$R$111,MATCH(LARGE('Spectrum 2'!$S$5:$S$111, 2),'Spectrum 2'!$S$5:$S$111,0))))</f>
        <v/>
      </c>
      <c r="O10" s="68" t="str">
        <f>IF(IFERROR((INDEX('Spectrum 2'!$T$5:$T$111,MATCH(LARGE('Spectrum 2'!$U$5:$U$111, 2),'Spectrum 2'!$U$5:$U$111,0))), TRUE)=TRUE, "", (INDEX('Spectrum 2'!$T$5:$T$111,MATCH(LARGE('Spectrum 2'!$U$5:$U$111, 2),'Spectrum 2'!$U$5:$U$111,0))))</f>
        <v/>
      </c>
      <c r="P10" s="69" t="str">
        <f>IF(IFERROR((INDEX('Spectrum 2'!$V$5:$V$111,MATCH(LARGE('Spectrum 2'!$W$5:$W$111, 2),'Spectrum 2'!$W$5:$W$111,0))), TRUE)=TRUE, "", (INDEX('Spectrum 2'!$V$5:$V$111,MATCH(LARGE('Spectrum 2'!$W$5:$W$111, 2),'Spectrum 2'!$W$5:$W$111,0))))</f>
        <v/>
      </c>
      <c r="Q10" s="70" t="str">
        <f>IF(IFERROR((INDEX('Spectrum 2'!$X$5:$X$111,MATCH(LARGE('Spectrum 2'!$Y$5:$Y$111, 2),'Spectrum 2'!$Y$5:$Y$111,0))), TRUE)=TRUE, "", (INDEX('Spectrum 2'!$X$5:$X$111,MATCH(LARGE('Spectrum 2'!$Y$5:$Y$111, 2),'Spectrum 2'!$Y$5:$Y$111,0))))</f>
        <v/>
      </c>
      <c r="R10" s="63" t="str">
        <f>IF(IFERROR((INDEX('Spectrum 2'!$J$5:$J$111,MATCH(LARGE('Spectrum 2'!$K$5:$K$111, 3),'Spectrum 2'!$K$5:$K$111,0))), TRUE)=TRUE, "", (INDEX('Spectrum 2'!$J$5:$J$111,MATCH(LARGE('Spectrum 2'!$K$5:$K$111, 3),'Spectrum 2'!$K$5:$K$111,0))))</f>
        <v/>
      </c>
      <c r="S10" s="64" t="str">
        <f>IF(IFERROR((INDEX('Spectrum 2'!$L$5:$L$111,MATCH(LARGE('Spectrum 2'!$M$5:$M$111, 3),'Spectrum 2'!$M$5:$M$111,0))), TRUE)=TRUE, "", (INDEX('Spectrum 2'!$L$5:$L$111,MATCH(LARGE('Spectrum 2'!$M$5:$M$111, 3),'Spectrum 2'!$M$5:$M$111,0))))</f>
        <v/>
      </c>
      <c r="T10" s="65" t="str">
        <f>IF(IFERROR((INDEX('Spectrum 2'!$N$5:$N$111,MATCH(LARGE('Spectrum 2'!$O$5:$O$111, 3),'Spectrum 2'!$O$5:$O$111,0))), TRUE)=TRUE, "", (INDEX('Spectrum 2'!$N$5:$N$111,MATCH(LARGE('Spectrum 2'!$O$5:$O$111, 3),'Spectrum 2'!$O$5:$O$111,0))))</f>
        <v/>
      </c>
      <c r="U10" s="66" t="str">
        <f>IF(IFERROR((INDEX('Spectrum 2'!$P$5:$P$111,MATCH(LARGE('Spectrum 2'!$Q$5:$Q$111, 3),'Spectrum 2'!$Q$5:$Q$111,0))), TRUE)=TRUE, "", (INDEX('Spectrum 2'!$P$5:$P$111,MATCH(LARGE('Spectrum 2'!$Q$5:$Q$111, 3),'Spectrum 2'!$Q$5:$Q$111,0))))</f>
        <v/>
      </c>
      <c r="V10" s="67" t="str">
        <f>IF(IFERROR((INDEX('Spectrum 2'!$R$5:$R$111,MATCH(LARGE('Spectrum 2'!$S$5:$S$111, 3),'Spectrum 2'!$S$5:$S$111,0))), TRUE)=TRUE, "", (INDEX('Spectrum 2'!$R$5:$R$111,MATCH(LARGE('Spectrum 2'!$S$5:$S$111, 3),'Spectrum 2'!$S$5:$S$111,0))))</f>
        <v/>
      </c>
      <c r="W10" s="68" t="str">
        <f>IF(IFERROR((INDEX('Spectrum 2'!$T$5:$T$111,MATCH(LARGE('Spectrum 2'!$U$5:$U$111, 3),'Spectrum 2'!$U$5:$U$111,0))), TRUE)=TRUE, "", (INDEX('Spectrum 2'!$T$5:$T$111,MATCH(LARGE('Spectrum 2'!$U$5:$U$111, 3),'Spectrum 2'!$U$5:$U$111,0))))</f>
        <v/>
      </c>
      <c r="X10" s="69" t="str">
        <f>IF(IFERROR((INDEX('Spectrum 2'!$V$5:$V$111,MATCH(LARGE('Spectrum 2'!$W$5:$W$111, 3),'Spectrum 2'!$W$5:$W$111,0))), TRUE)=TRUE, "", (INDEX('Spectrum 2'!$V$5:$V$111,MATCH(LARGE('Spectrum 2'!$W$5:$W$111, 3),'Spectrum 2'!$W$5:$W$111,0))))</f>
        <v/>
      </c>
      <c r="Y10" s="70" t="str">
        <f>IF(IFERROR((INDEX('Spectrum 2'!$X$5:$X$111,MATCH(LARGE('Spectrum 2'!$Y$5:$Y$111, 3),'Spectrum 2'!$Y$5:$Y$111,0))), TRUE)=TRUE, "", (INDEX('Spectrum 2'!$X$5:$X$111,MATCH(LARGE('Spectrum 2'!$Y$5:$Y$111, 3),'Spectrum 2'!$Y$5:$Y$111,0))))</f>
        <v/>
      </c>
      <c r="Z10" s="63" t="str">
        <f>IF(IFERROR((INDEX('Spectrum 2'!$J$5:$J$111,MATCH(LARGE('Spectrum 2'!$K$5:$K$111, 4),'Spectrum 2'!$K$5:$K$111,0))), TRUE)=TRUE, "", (INDEX('Spectrum 2'!$J$5:$J$111,MATCH(LARGE('Spectrum 2'!$K$5:$K$111, 4),'Spectrum 2'!$K$5:$K$111,0))))</f>
        <v/>
      </c>
      <c r="AA10" s="64" t="str">
        <f>IF(IFERROR((INDEX('Spectrum 2'!$L$5:$L$111,MATCH(LARGE('Spectrum 2'!$M$5:$M$111, 4),'Spectrum 2'!$M$5:$M$111,0))), TRUE)=TRUE, "", (INDEX('Spectrum 2'!$L$5:$L$111,MATCH(LARGE('Spectrum 2'!$M$5:$M$111, 4),'Spectrum 2'!$M$5:$M$111,0))))</f>
        <v/>
      </c>
      <c r="AB10" s="65" t="str">
        <f>IF(IFERROR((INDEX('Spectrum 2'!$N$5:$N$111,MATCH(LARGE('Spectrum 2'!$O$5:$O$111, 4),'Spectrum 2'!$O$5:$O$111,0))), TRUE)=TRUE, "", (INDEX('Spectrum 2'!$N$5:$N$111,MATCH(LARGE('Spectrum 2'!$O$5:$O$111, 4),'Spectrum 2'!$O$5:$O$111,0))))</f>
        <v/>
      </c>
      <c r="AC10" s="66" t="str">
        <f>IF(IFERROR((INDEX('Spectrum 2'!$P$5:$P$111,MATCH(LARGE('Spectrum 2'!$Q$5:$Q$111, 4),'Spectrum 2'!$Q$5:$Q$111,0))), TRUE)=TRUE, "", (INDEX('Spectrum 2'!$P$5:$P$111,MATCH(LARGE('Spectrum 2'!$Q$5:$Q$111, 4),'Spectrum 2'!$Q$5:$Q$111,0))))</f>
        <v/>
      </c>
      <c r="AD10" s="67" t="str">
        <f>IF(IFERROR((INDEX('Spectrum 2'!$R$5:$R$111,MATCH(LARGE('Spectrum 2'!$S$5:$S$111, 4),'Spectrum 2'!$S$5:$S$111,0))), TRUE)=TRUE, "", (INDEX('Spectrum 2'!$R$5:$R$111,MATCH(LARGE('Spectrum 2'!$S$5:$S$111, 4),'Spectrum 2'!$S$5:$S$111,0))))</f>
        <v/>
      </c>
      <c r="AE10" s="68" t="str">
        <f>IF(IFERROR((INDEX('Spectrum 2'!$T$5:$T$111,MATCH(LARGE('Spectrum 2'!$U$5:$U$111, 4),'Spectrum 2'!$U$5:$U$111,0))), TRUE)=TRUE, "", (INDEX('Spectrum 2'!$T$5:$T$111,MATCH(LARGE('Spectrum 2'!$U$5:$U$111, 4),'Spectrum 2'!$U$5:$U$111,0))))</f>
        <v/>
      </c>
      <c r="AF10" s="69" t="str">
        <f>IF(IFERROR((INDEX('Spectrum 2'!$V$5:$V$111,MATCH(LARGE('Spectrum 2'!$W$5:$W$111, 4),'Spectrum 2'!$W$5:$W$111,0))), TRUE)=TRUE, "", (INDEX('Spectrum 2'!$V$5:$V$111,MATCH(LARGE('Spectrum 2'!$W$5:$W$111, 4),'Spectrum 2'!$W$5:$W$111,0))))</f>
        <v/>
      </c>
      <c r="AG10" s="70" t="str">
        <f>IF(IFERROR((INDEX('Spectrum 2'!$X$5:$X$111,MATCH(LARGE('Spectrum 2'!$Y$5:$Y$111, 4),'Spectrum 2'!$Y$5:$Y$111,0))), TRUE)=TRUE, "", (INDEX('Spectrum 2'!$X$5:$X$111,MATCH(LARGE('Spectrum 2'!$Y$5:$Y$111, 4),'Spectrum 2'!$Y$5:$Y$111,0))))</f>
        <v/>
      </c>
      <c r="AH10" s="63" t="str">
        <f>IF(IFERROR((INDEX('Spectrum 2'!$J$5:$J$111,MATCH(LARGE('Spectrum 2'!$K$5:$K$111, 5),'Spectrum 2'!$K$5:$K$111,0))), TRUE)=TRUE, "", (INDEX('Spectrum 2'!$J$5:$J$111,MATCH(LARGE('Spectrum 2'!$K$5:$K$111, 5),'Spectrum 2'!$K$5:$K$111,0))))</f>
        <v/>
      </c>
      <c r="AI10" s="64" t="str">
        <f>IF(IFERROR((INDEX('Spectrum 2'!$L$5:$L$111,MATCH(LARGE('Spectrum 2'!$M$5:$M$111, 5),'Spectrum 2'!$M$5:$M$111,0))), TRUE)=TRUE, "", (INDEX('Spectrum 2'!$L$5:$L$111,MATCH(LARGE('Spectrum 2'!$M$5:$M$111, 5),'Spectrum 2'!$M$5:$M$111,0))))</f>
        <v/>
      </c>
      <c r="AJ10" s="65" t="str">
        <f>IF(IFERROR((INDEX('Spectrum 2'!$N$5:$N$111,MATCH(LARGE('Spectrum 2'!$O$5:$O$111, 5),'Spectrum 2'!$O$5:$O$111,0))), TRUE)=TRUE, "", (INDEX('Spectrum 2'!$N$5:$N$111,MATCH(LARGE('Spectrum 2'!$O$5:$O$111, 5),'Spectrum 2'!$O$5:$O$111,0))))</f>
        <v/>
      </c>
      <c r="AK10" s="66" t="str">
        <f>IF(IFERROR((INDEX('Spectrum 2'!$P$5:$P$111,MATCH(LARGE('Spectrum 2'!$Q$5:$Q$111, 5),'Spectrum 2'!$Q$5:$Q$111,0))), TRUE)=TRUE, "", (INDEX('Spectrum 2'!$P$5:$P$111,MATCH(LARGE('Spectrum 2'!$Q$5:$Q$111, 5),'Spectrum 2'!$Q$5:$Q$111,0))))</f>
        <v/>
      </c>
      <c r="AL10" s="67" t="str">
        <f>IF(IFERROR((INDEX('Spectrum 2'!$R$5:$R$111,MATCH(LARGE('Spectrum 2'!$S$5:$S$111, 5),'Spectrum 2'!$S$5:$S$111,0))), TRUE)=TRUE, "", (INDEX('Spectrum 2'!$R$5:$R$111,MATCH(LARGE('Spectrum 2'!$S$5:$S$111, 5),'Spectrum 2'!$S$5:$S$111,0))))</f>
        <v/>
      </c>
      <c r="AM10" s="68" t="str">
        <f>IF(IFERROR((INDEX('Spectrum 2'!$T$5:$T$111,MATCH(LARGE('Spectrum 2'!$U$5:$U$111, 5),'Spectrum 2'!$U$5:$U$111,0))), TRUE)=TRUE, "", (INDEX('Spectrum 2'!$T$5:$T$111,MATCH(LARGE('Spectrum 2'!$U$5:$U$111, 5),'Spectrum 2'!$U$5:$U$111,0))))</f>
        <v/>
      </c>
      <c r="AN10" s="69" t="str">
        <f>IF(IFERROR((INDEX('Spectrum 2'!$V$5:$V$111,MATCH(LARGE('Spectrum 2'!$W$5:$W$111, 5),'Spectrum 2'!$W$5:$W$111,0))), TRUE)=TRUE, "", (INDEX('Spectrum 2'!$V$5:$V$111,MATCH(LARGE('Spectrum 2'!$W$5:$W$111, 5),'Spectrum 2'!$W$5:$W$111,0))))</f>
        <v/>
      </c>
      <c r="AO10" s="70" t="str">
        <f>IF(IFERROR((INDEX('Spectrum 2'!$X$5:$X$111,MATCH(LARGE('Spectrum 2'!$Y$5:$Y$111, 5),'Spectrum 2'!$Y$5:$Y$111,0))), TRUE)=TRUE, "", (INDEX('Spectrum 2'!$X$5:$X$111,MATCH(LARGE('Spectrum 2'!$Y$5:$Y$111, 5),'Spectrum 2'!$Y$5:$Y$111,0))))</f>
        <v/>
      </c>
      <c r="AP10" s="72"/>
    </row>
    <row r="11" spans="1:42" customFormat="1" ht="15.75" x14ac:dyDescent="0.25">
      <c r="A11" s="1">
        <v>3</v>
      </c>
      <c r="B11" s="63" t="str">
        <f>IF(IFERROR((INDEX('Spectrum 3'!$J$5:$J$111,MATCH(MAX('Spectrum 3'!$K$5:$K$111),'Spectrum 3'!$K$5:$K$111,0))), TRUE)=TRUE, "", (INDEX('Spectrum 3'!$J$5:$J$111,MATCH(MAX('Spectrum 3'!$K$5:$K$111),'Spectrum 3'!$K$5:$K$111,0))))</f>
        <v/>
      </c>
      <c r="C11" s="64" t="str">
        <f>IF(IFERROR((INDEX('Spectrum 3'!$L$5:$L$111,MATCH(MAX('Spectrum 3'!$M$5:$M$111),'Spectrum 3'!$M$5:$M$111,0))), TRUE)=TRUE, "", (INDEX('Spectrum 3'!$L$5:$L$111,MATCH(MAX('Spectrum 3'!$M$5:$M$111),'Spectrum 3'!$M$5:$M$111,0))))</f>
        <v/>
      </c>
      <c r="D11" s="65" t="str">
        <f>IF(IFERROR((INDEX('Spectrum 3'!$N$5:$N$111,MATCH(MAX('Spectrum 3'!$O$5:$O$111),'Spectrum 3'!$O$5:$O$111,0))), TRUE)=TRUE, "", (INDEX('Spectrum 3'!$N$5:$N$111,MATCH(MAX('Spectrum 3'!$O$5:$O$111),'Spectrum 3'!$O$5:$O$111,0))))</f>
        <v/>
      </c>
      <c r="E11" s="66" t="str">
        <f>IF(IFERROR((INDEX('Spectrum 3'!$P$5:$P$111,MATCH(MAX('Spectrum 3'!$Q$5:$Q$111),'Spectrum 3'!$Q$5:$Q$111,0))), TRUE)=TRUE, "", (INDEX('Spectrum 3'!$P$5:$P$111,MATCH(MAX('Spectrum 3'!$Q$5:$Q$111),'Spectrum 3'!$Q$5:$Q$111,0))))</f>
        <v/>
      </c>
      <c r="F11" s="67" t="str">
        <f>IF(IFERROR((INDEX('Spectrum 3'!$R$5:$R$111,MATCH(MAX('Spectrum 3'!$S$5:$S$111),'Spectrum 3'!$S$5:$S$111,0))), TRUE)=TRUE, "", (INDEX('Spectrum 3'!$R$5:$R$111,MATCH(MAX('Spectrum 3'!$S$5:$S$111),'Spectrum 3'!$S$5:$S$111,0))))</f>
        <v/>
      </c>
      <c r="G11" s="68" t="str">
        <f>IF(IFERROR((INDEX('Spectrum 3'!$T$5:$T$111,MATCH(MAX('Spectrum 3'!$U$5:$U$111),'Spectrum 3'!$U$5:$U$111,0))), TRUE)=TRUE, "", (INDEX('Spectrum 3'!$T$5:$T$111,MATCH(MAX('Spectrum 3'!$U$5:$U$111),'Spectrum 3'!$U$5:$U$111,0))))</f>
        <v/>
      </c>
      <c r="H11" s="69" t="str">
        <f>IF(IFERROR((INDEX('Spectrum 3'!$V$5:$V$111,MATCH(MAX('Spectrum 3'!$W$5:$W$111),'Spectrum 3'!$W$5:$W$111,0))), TRUE)=TRUE, "", (INDEX('Spectrum 3'!$V$5:$V$111,MATCH(MAX('Spectrum 3'!$W$5:$W$111),'Spectrum 3'!$W$5:$W$111,0))))</f>
        <v/>
      </c>
      <c r="I11" s="70" t="str">
        <f>IF(IFERROR((INDEX('Spectrum 3'!$X$5:$X$111,MATCH(MAX('Spectrum 3'!$Y$5:$Y$111),'Spectrum 3'!$Y$5:$Y$111,0))), TRUE)=TRUE, "", (INDEX('Spectrum 3'!$X$5:$X$111,MATCH(MAX('Spectrum 3'!$Y$5:$Y$111),'Spectrum 3'!$Y$5:$Y$111,0))))</f>
        <v/>
      </c>
      <c r="J11" s="63" t="str">
        <f>IF(IFERROR((INDEX('Spectrum 3'!$J$5:$J$111,MATCH(LARGE('Spectrum 3'!$K$5:$K$111, 2),'Spectrum 3'!$K$5:$K$111,0))), TRUE)=TRUE, "", (INDEX('Spectrum 3'!$J$5:$J$111,MATCH(LARGE('Spectrum 3'!$K$5:$K$111, 2),'Spectrum 3'!$K$5:$K$111,0))))</f>
        <v/>
      </c>
      <c r="K11" s="64" t="str">
        <f>IF(IFERROR((INDEX('Spectrum 3'!$L$5:$L$111,MATCH(LARGE('Spectrum 3'!$M$5:$M$111, 2),'Spectrum 3'!$M$5:$M$111,0))), TRUE)=TRUE, "", (INDEX('Spectrum 3'!$L$5:$L$111,MATCH(LARGE('Spectrum 3'!$M$5:$M$111, 2),'Spectrum 3'!$M$5:$M$111,0))))</f>
        <v/>
      </c>
      <c r="L11" s="65" t="str">
        <f>IF(IFERROR((INDEX('Spectrum 3'!$N$5:$N$111,MATCH(LARGE('Spectrum 3'!$O$5:$O$111, 2),'Spectrum 3'!$O$5:$O$111,0))), TRUE)=TRUE, "", (INDEX('Spectrum 3'!$N$5:$N$111,MATCH(LARGE('Spectrum 3'!$O$5:$O$111, 2),'Spectrum 3'!$O$5:$O$111,0))))</f>
        <v/>
      </c>
      <c r="M11" s="66" t="str">
        <f>IF(IFERROR((INDEX('Spectrum 3'!$P$5:$P$111,MATCH(LARGE('Spectrum 3'!$Q$5:$Q$111, 2),'Spectrum 3'!$Q$5:$Q$111,0))), TRUE)=TRUE, "", (INDEX('Spectrum 3'!$P$5:$P$111,MATCH(LARGE('Spectrum 3'!$Q$5:$Q$111, 2),'Spectrum 3'!$Q$5:$Q$111,0))))</f>
        <v/>
      </c>
      <c r="N11" s="67" t="str">
        <f>IF(IFERROR((INDEX('Spectrum 3'!$R$5:$R$111,MATCH(LARGE('Spectrum 3'!$S$5:$S$111, 2),'Spectrum 3'!$S$5:$S$111,0))), TRUE)=TRUE, "", (INDEX('Spectrum 3'!$R$5:$R$111,MATCH(LARGE('Spectrum 3'!$S$5:$S$111, 2),'Spectrum 3'!$S$5:$S$111,0))))</f>
        <v/>
      </c>
      <c r="O11" s="68" t="str">
        <f>IF(IFERROR((INDEX('Spectrum 3'!$T$5:$T$111,MATCH(LARGE('Spectrum 3'!$U$5:$U$111, 2),'Spectrum 3'!$U$5:$U$111,0))), TRUE)=TRUE, "", (INDEX('Spectrum 3'!$T$5:$T$111,MATCH(LARGE('Spectrum 3'!$U$5:$U$111, 2),'Spectrum 3'!$U$5:$U$111,0))))</f>
        <v/>
      </c>
      <c r="P11" s="69" t="str">
        <f>IF(IFERROR((INDEX('Spectrum 3'!$V$5:$V$111,MATCH(LARGE('Spectrum 3'!$W$5:$W$111, 2),'Spectrum 3'!$W$5:$W$111,0))), TRUE)=TRUE, "", (INDEX('Spectrum 3'!$V$5:$V$111,MATCH(LARGE('Spectrum 3'!$W$5:$W$111, 2),'Spectrum 3'!$W$5:$W$111,0))))</f>
        <v/>
      </c>
      <c r="Q11" s="70" t="str">
        <f>IF(IFERROR((INDEX('Spectrum 3'!$X$5:$X$111,MATCH(LARGE('Spectrum 3'!$Y$5:$Y$111, 2),'Spectrum 3'!$Y$5:$Y$111,0))), TRUE)=TRUE, "", (INDEX('Spectrum 3'!$X$5:$X$111,MATCH(LARGE('Spectrum 3'!$Y$5:$Y$111, 2),'Spectrum 3'!$Y$5:$Y$111,0))))</f>
        <v/>
      </c>
      <c r="R11" s="63" t="str">
        <f>IF(IFERROR((INDEX('Spectrum 3'!$J$5:$J$111,MATCH(LARGE('Spectrum 3'!$K$5:$K$111, 3),'Spectrum 3'!$K$5:$K$111,0))), TRUE)=TRUE, "", (INDEX('Spectrum 3'!$J$5:$J$111,MATCH(LARGE('Spectrum 3'!$K$5:$K$111, 3),'Spectrum 3'!$K$5:$K$111,0))))</f>
        <v/>
      </c>
      <c r="S11" s="64" t="str">
        <f>IF(IFERROR((INDEX('Spectrum 3'!$L$5:$L$111,MATCH(LARGE('Spectrum 3'!$M$5:$M$111, 3),'Spectrum 3'!$M$5:$M$111,0))), TRUE)=TRUE, "", (INDEX('Spectrum 3'!$L$5:$L$111,MATCH(LARGE('Spectrum 3'!$M$5:$M$111, 3),'Spectrum 3'!$M$5:$M$111,0))))</f>
        <v/>
      </c>
      <c r="T11" s="65" t="str">
        <f>IF(IFERROR((INDEX('Spectrum 3'!$N$5:$N$111,MATCH(LARGE('Spectrum 3'!$O$5:$O$111, 3),'Spectrum 3'!$O$5:$O$111,0))), TRUE)=TRUE, "", (INDEX('Spectrum 3'!$N$5:$N$111,MATCH(LARGE('Spectrum 3'!$O$5:$O$111, 3),'Spectrum 3'!$O$5:$O$111,0))))</f>
        <v/>
      </c>
      <c r="U11" s="66" t="str">
        <f>IF(IFERROR((INDEX('Spectrum 3'!$P$5:$P$111,MATCH(LARGE('Spectrum 3'!$Q$5:$Q$111, 3),'Spectrum 3'!$Q$5:$Q$111,0))), TRUE)=TRUE, "", (INDEX('Spectrum 3'!$P$5:$P$111,MATCH(LARGE('Spectrum 3'!$Q$5:$Q$111, 3),'Spectrum 3'!$Q$5:$Q$111,0))))</f>
        <v/>
      </c>
      <c r="V11" s="67" t="str">
        <f>IF(IFERROR((INDEX('Spectrum 3'!$R$5:$R$111,MATCH(LARGE('Spectrum 3'!$S$5:$S$111, 3),'Spectrum 3'!$S$5:$S$111,0))), TRUE)=TRUE, "", (INDEX('Spectrum 3'!$R$5:$R$111,MATCH(LARGE('Spectrum 3'!$S$5:$S$111, 3),'Spectrum 3'!$S$5:$S$111,0))))</f>
        <v/>
      </c>
      <c r="W11" s="68" t="str">
        <f>IF(IFERROR((INDEX('Spectrum 3'!$T$5:$T$111,MATCH(LARGE('Spectrum 3'!$U$5:$U$111, 3),'Spectrum 3'!$U$5:$U$111,0))), TRUE)=TRUE, "", (INDEX('Spectrum 3'!$T$5:$T$111,MATCH(LARGE('Spectrum 3'!$U$5:$U$111, 3),'Spectrum 3'!$U$5:$U$111,0))))</f>
        <v/>
      </c>
      <c r="X11" s="69" t="str">
        <f>IF(IFERROR((INDEX('Spectrum 3'!$V$5:$V$111,MATCH(LARGE('Spectrum 3'!$W$5:$W$111, 3),'Spectrum 3'!$W$5:$W$111,0))), TRUE)=TRUE, "", (INDEX('Spectrum 3'!$V$5:$V$111,MATCH(LARGE('Spectrum 3'!$W$5:$W$111, 3),'Spectrum 3'!$W$5:$W$111,0))))</f>
        <v/>
      </c>
      <c r="Y11" s="70" t="str">
        <f>IF(IFERROR((INDEX('Spectrum 3'!$X$5:$X$111,MATCH(LARGE('Spectrum 3'!$Y$5:$Y$111, 3),'Spectrum 3'!$Y$5:$Y$111,0))), TRUE)=TRUE, "", (INDEX('Spectrum 3'!$X$5:$X$111,MATCH(LARGE('Spectrum 3'!$Y$5:$Y$111, 3),'Spectrum 3'!$Y$5:$Y$111,0))))</f>
        <v/>
      </c>
      <c r="Z11" s="63" t="str">
        <f>IF(IFERROR((INDEX('Spectrum 3'!$J$5:$J$111,MATCH(LARGE('Spectrum 3'!$K$5:$K$111, 4),'Spectrum 3'!$K$5:$K$111,0))), TRUE)=TRUE, "", (INDEX('Spectrum 3'!$J$5:$J$111,MATCH(LARGE('Spectrum 3'!$K$5:$K$111, 4),'Spectrum 3'!$K$5:$K$111,0))))</f>
        <v/>
      </c>
      <c r="AA11" s="64" t="str">
        <f>IF(IFERROR((INDEX('Spectrum 3'!$L$5:$L$111,MATCH(LARGE('Spectrum 3'!$M$5:$M$111, 4),'Spectrum 3'!$M$5:$M$111,0))), TRUE)=TRUE, "", (INDEX('Spectrum 3'!$L$5:$L$111,MATCH(LARGE('Spectrum 3'!$M$5:$M$111, 4),'Spectrum 3'!$M$5:$M$111,0))))</f>
        <v/>
      </c>
      <c r="AB11" s="65" t="str">
        <f>IF(IFERROR((INDEX('Spectrum 3'!$N$5:$N$111,MATCH(LARGE('Spectrum 3'!$O$5:$O$111, 4),'Spectrum 3'!$O$5:$O$111,0))), TRUE)=TRUE, "", (INDEX('Spectrum 3'!$N$5:$N$111,MATCH(LARGE('Spectrum 3'!$O$5:$O$111, 4),'Spectrum 3'!$O$5:$O$111,0))))</f>
        <v/>
      </c>
      <c r="AC11" s="66" t="str">
        <f>IF(IFERROR((INDEX('Spectrum 3'!$P$5:$P$111,MATCH(LARGE('Spectrum 3'!$Q$5:$Q$111, 4),'Spectrum 3'!$Q$5:$Q$111,0))), TRUE)=TRUE, "", (INDEX('Spectrum 3'!$P$5:$P$111,MATCH(LARGE('Spectrum 3'!$Q$5:$Q$111, 4),'Spectrum 3'!$Q$5:$Q$111,0))))</f>
        <v/>
      </c>
      <c r="AD11" s="67" t="str">
        <f>IF(IFERROR((INDEX('Spectrum 3'!$R$5:$R$111,MATCH(LARGE('Spectrum 3'!$S$5:$S$111, 4),'Spectrum 3'!$S$5:$S$111,0))), TRUE)=TRUE, "", (INDEX('Spectrum 3'!$R$5:$R$111,MATCH(LARGE('Spectrum 3'!$S$5:$S$111, 4),'Spectrum 3'!$S$5:$S$111,0))))</f>
        <v/>
      </c>
      <c r="AE11" s="68" t="str">
        <f>IF(IFERROR((INDEX('Spectrum 3'!$T$5:$T$111,MATCH(LARGE('Spectrum 3'!$U$5:$U$111, 4),'Spectrum 3'!$U$5:$U$111,0))), TRUE)=TRUE, "", (INDEX('Spectrum 3'!$T$5:$T$111,MATCH(LARGE('Spectrum 3'!$U$5:$U$111, 4),'Spectrum 3'!$U$5:$U$111,0))))</f>
        <v/>
      </c>
      <c r="AF11" s="69" t="str">
        <f>IF(IFERROR((INDEX('Spectrum 3'!$V$5:$V$111,MATCH(LARGE('Spectrum 3'!$W$5:$W$111, 4),'Spectrum 3'!$W$5:$W$111,0))), TRUE)=TRUE, "", (INDEX('Spectrum 3'!$V$5:$V$111,MATCH(LARGE('Spectrum 3'!$W$5:$W$111, 4),'Spectrum 3'!$W$5:$W$111,0))))</f>
        <v/>
      </c>
      <c r="AG11" s="70" t="str">
        <f>IF(IFERROR((INDEX('Spectrum 3'!$X$5:$X$111,MATCH(LARGE('Spectrum 3'!$Y$5:$Y$111, 4),'Spectrum 3'!$Y$5:$Y$111,0))), TRUE)=TRUE, "", (INDEX('Spectrum 3'!$X$5:$X$111,MATCH(LARGE('Spectrum 3'!$Y$5:$Y$111, 4),'Spectrum 3'!$Y$5:$Y$111,0))))</f>
        <v/>
      </c>
      <c r="AH11" s="63" t="str">
        <f>IF(IFERROR((INDEX('Spectrum 3'!$J$5:$J$111,MATCH(LARGE('Spectrum 3'!$K$5:$K$111, 5),'Spectrum 3'!$K$5:$K$111,0))), TRUE)=TRUE, "", (INDEX('Spectrum 3'!$J$5:$J$111,MATCH(LARGE('Spectrum 3'!$K$5:$K$111, 5),'Spectrum 3'!$K$5:$K$111,0))))</f>
        <v/>
      </c>
      <c r="AI11" s="64" t="str">
        <f>IF(IFERROR((INDEX('Spectrum 3'!$L$5:$L$111,MATCH(LARGE('Spectrum 3'!$M$5:$M$111, 5),'Spectrum 3'!$M$5:$M$111,0))), TRUE)=TRUE, "", (INDEX('Spectrum 3'!$L$5:$L$111,MATCH(LARGE('Spectrum 3'!$M$5:$M$111, 5),'Spectrum 3'!$M$5:$M$111,0))))</f>
        <v/>
      </c>
      <c r="AJ11" s="65" t="str">
        <f>IF(IFERROR((INDEX('Spectrum 3'!$N$5:$N$111,MATCH(LARGE('Spectrum 3'!$O$5:$O$111, 5),'Spectrum 3'!$O$5:$O$111,0))), TRUE)=TRUE, "", (INDEX('Spectrum 3'!$N$5:$N$111,MATCH(LARGE('Spectrum 3'!$O$5:$O$111, 5),'Spectrum 3'!$O$5:$O$111,0))))</f>
        <v/>
      </c>
      <c r="AK11" s="66" t="str">
        <f>IF(IFERROR((INDEX('Spectrum 3'!$P$5:$P$111,MATCH(LARGE('Spectrum 3'!$Q$5:$Q$111, 5),'Spectrum 3'!$Q$5:$Q$111,0))), TRUE)=TRUE, "", (INDEX('Spectrum 3'!$P$5:$P$111,MATCH(LARGE('Spectrum 3'!$Q$5:$Q$111, 5),'Spectrum 3'!$Q$5:$Q$111,0))))</f>
        <v/>
      </c>
      <c r="AL11" s="67" t="str">
        <f>IF(IFERROR((INDEX('Spectrum 3'!$R$5:$R$111,MATCH(LARGE('Spectrum 3'!$S$5:$S$111, 5),'Spectrum 3'!$S$5:$S$111,0))), TRUE)=TRUE, "", (INDEX('Spectrum 3'!$R$5:$R$111,MATCH(LARGE('Spectrum 3'!$S$5:$S$111, 5),'Spectrum 3'!$S$5:$S$111,0))))</f>
        <v/>
      </c>
      <c r="AM11" s="68" t="str">
        <f>IF(IFERROR((INDEX('Spectrum 3'!$T$5:$T$111,MATCH(LARGE('Spectrum 3'!$U$5:$U$111, 5),'Spectrum 3'!$U$5:$U$111,0))), TRUE)=TRUE, "", (INDEX('Spectrum 3'!$T$5:$T$111,MATCH(LARGE('Spectrum 3'!$U$5:$U$111, 5),'Spectrum 3'!$U$5:$U$111,0))))</f>
        <v/>
      </c>
      <c r="AN11" s="69" t="str">
        <f>IF(IFERROR((INDEX('Spectrum 3'!$V$5:$V$111,MATCH(LARGE('Spectrum 3'!$W$5:$W$111, 5),'Spectrum 3'!$W$5:$W$111,0))), TRUE)=TRUE, "", (INDEX('Spectrum 3'!$V$5:$V$111,MATCH(LARGE('Spectrum 3'!$W$5:$W$111, 5),'Spectrum 3'!$W$5:$W$111,0))))</f>
        <v/>
      </c>
      <c r="AO11" s="70" t="str">
        <f>IF(IFERROR((INDEX('Spectrum 3'!$X$5:$X$111,MATCH(LARGE('Spectrum 3'!$Y$5:$Y$111, 5),'Spectrum 3'!$Y$5:$Y$111,0))), TRUE)=TRUE, "", (INDEX('Spectrum 3'!$X$5:$X$111,MATCH(LARGE('Spectrum 3'!$Y$5:$Y$111, 5),'Spectrum 3'!$Y$5:$Y$111,0))))</f>
        <v/>
      </c>
      <c r="AP11" s="72"/>
    </row>
    <row r="12" spans="1:42" customFormat="1" ht="15.75" x14ac:dyDescent="0.25">
      <c r="A12" s="1">
        <v>4</v>
      </c>
      <c r="B12" s="63" t="str">
        <f>IF(IFERROR((INDEX('Spectrum 4'!$J$5:$J$111,MATCH(MAX('Spectrum 4'!$K$5:$K$111),'Spectrum 4'!$K$5:$K$111,0))), TRUE)=TRUE, "", (INDEX('Spectrum 4'!$J$5:$J$111,MATCH(MAX('Spectrum 4'!$K$5:$K$111),'Spectrum 4'!$K$5:$K$111,0))))</f>
        <v/>
      </c>
      <c r="C12" s="64" t="str">
        <f>IF(IFERROR((INDEX('Spectrum 4'!$L$5:$L$111,MATCH(MAX('Spectrum 4'!$M$5:$M$111),'Spectrum 4'!$M$5:$M$111,0))), TRUE)=TRUE, "", (INDEX('Spectrum 4'!$L$5:$L$111,MATCH(MAX('Spectrum 4'!$M$5:$M$111),'Spectrum 4'!$M$5:$M$111,0))))</f>
        <v/>
      </c>
      <c r="D12" s="65" t="str">
        <f>IF(IFERROR((INDEX('Spectrum 4'!$N$5:$N$111,MATCH(MAX('Spectrum 4'!$O$5:$O$111),'Spectrum 4'!$O$5:$O$111,0))), TRUE)=TRUE, "", (INDEX('Spectrum 4'!$N$5:$N$111,MATCH(MAX('Spectrum 4'!$O$5:$O$111),'Spectrum 4'!$O$5:$O$111,0))))</f>
        <v/>
      </c>
      <c r="E12" s="66" t="str">
        <f>IF(IFERROR((INDEX('Spectrum 4'!$P$5:$P$111,MATCH(MAX('Spectrum 4'!$Q$5:$Q$111),'Spectrum 4'!$Q$5:$Q$111,0))), TRUE)=TRUE, "", (INDEX('Spectrum 4'!$P$5:$P$111,MATCH(MAX('Spectrum 4'!$Q$5:$Q$111),'Spectrum 4'!$Q$5:$Q$111,0))))</f>
        <v/>
      </c>
      <c r="F12" s="67" t="str">
        <f>IF(IFERROR((INDEX('Spectrum 4'!$R$5:$R$111,MATCH(MAX('Spectrum 4'!$S$5:$S$111),'Spectrum 4'!$S$5:$S$111,0))), TRUE)=TRUE, "", (INDEX('Spectrum 4'!$R$5:$R$111,MATCH(MAX('Spectrum 4'!$S$5:$S$111),'Spectrum 4'!$S$5:$S$111,0))))</f>
        <v/>
      </c>
      <c r="G12" s="68" t="str">
        <f>IF(IFERROR((INDEX('Spectrum 4'!$T$5:$T$111,MATCH(MAX('Spectrum 4'!$U$5:$U$111),'Spectrum 4'!$U$5:$U$111,0))), TRUE)=TRUE, "", (INDEX('Spectrum 4'!$T$5:$T$111,MATCH(MAX('Spectrum 4'!$U$5:$U$111),'Spectrum 4'!$U$5:$U$111,0))))</f>
        <v/>
      </c>
      <c r="H12" s="69" t="str">
        <f>IF(IFERROR((INDEX('Spectrum 4'!$V$5:$V$111,MATCH(MAX('Spectrum 4'!$W$5:$W$111),'Spectrum 4'!$W$5:$W$111,0))), TRUE)=TRUE, "", (INDEX('Spectrum 4'!$V$5:$V$111,MATCH(MAX('Spectrum 4'!$W$5:$W$111),'Spectrum 4'!$W$5:$W$111,0))))</f>
        <v/>
      </c>
      <c r="I12" s="70" t="str">
        <f>IF(IFERROR((INDEX('Spectrum 4'!$X$5:$X$111,MATCH(MAX('Spectrum 4'!$Y$5:$Y$111),'Spectrum 4'!$Y$5:$Y$111,0))), TRUE)=TRUE, "", (INDEX('Spectrum 4'!$X$5:$X$111,MATCH(MAX('Spectrum 4'!$Y$5:$Y$111),'Spectrum 4'!$Y$5:$Y$111,0))))</f>
        <v/>
      </c>
      <c r="J12" s="63" t="str">
        <f>IF(IFERROR((INDEX('Spectrum 4'!$J$5:$J$111,MATCH(LARGE('Spectrum 4'!$K$5:$K$111, 2),'Spectrum 4'!$K$5:$K$111,0))), TRUE)=TRUE, "", (INDEX('Spectrum 4'!$J$5:$J$111,MATCH(LARGE('Spectrum 4'!$K$5:$K$111, 2),'Spectrum 4'!$K$5:$K$111,0))))</f>
        <v/>
      </c>
      <c r="K12" s="64" t="str">
        <f>IF(IFERROR((INDEX('Spectrum 4'!$L$5:$L$111,MATCH(LARGE('Spectrum 4'!$M$5:$M$111, 2),'Spectrum 4'!$M$5:$M$111,0))), TRUE)=TRUE, "", (INDEX('Spectrum 4'!$L$5:$L$111,MATCH(LARGE('Spectrum 4'!$M$5:$M$111, 2),'Spectrum 4'!$M$5:$M$111,0))))</f>
        <v/>
      </c>
      <c r="L12" s="65" t="str">
        <f>IF(IFERROR((INDEX('Spectrum 4'!$N$5:$N$111,MATCH(LARGE('Spectrum 4'!$O$5:$O$111, 2),'Spectrum 4'!$O$5:$O$111,0))), TRUE)=TRUE, "", (INDEX('Spectrum 4'!$N$5:$N$111,MATCH(LARGE('Spectrum 4'!$O$5:$O$111, 2),'Spectrum 4'!$O$5:$O$111,0))))</f>
        <v/>
      </c>
      <c r="M12" s="66" t="str">
        <f>IF(IFERROR((INDEX('Spectrum 4'!$P$5:$P$111,MATCH(LARGE('Spectrum 4'!$Q$5:$Q$111, 2),'Spectrum 4'!$Q$5:$Q$111,0))), TRUE)=TRUE, "", (INDEX('Spectrum 4'!$P$5:$P$111,MATCH(LARGE('Spectrum 4'!$Q$5:$Q$111, 2),'Spectrum 4'!$Q$5:$Q$111,0))))</f>
        <v/>
      </c>
      <c r="N12" s="67" t="str">
        <f>IF(IFERROR((INDEX('Spectrum 4'!$R$5:$R$111,MATCH(LARGE('Spectrum 4'!$S$5:$S$111, 2),'Spectrum 4'!$S$5:$S$111,0))), TRUE)=TRUE, "", (INDEX('Spectrum 4'!$R$5:$R$111,MATCH(LARGE('Spectrum 4'!$S$5:$S$111, 2),'Spectrum 4'!$S$5:$S$111,0))))</f>
        <v/>
      </c>
      <c r="O12" s="68" t="str">
        <f>IF(IFERROR((INDEX('Spectrum 4'!$T$5:$T$111,MATCH(LARGE('Spectrum 4'!$U$5:$U$111, 2),'Spectrum 4'!$U$5:$U$111,0))), TRUE)=TRUE, "", (INDEX('Spectrum 4'!$T$5:$T$111,MATCH(LARGE('Spectrum 4'!$U$5:$U$111, 2),'Spectrum 4'!$U$5:$U$111,0))))</f>
        <v/>
      </c>
      <c r="P12" s="69" t="str">
        <f>IF(IFERROR((INDEX('Spectrum 4'!$V$5:$V$111,MATCH(LARGE('Spectrum 4'!$W$5:$W$111, 2),'Spectrum 4'!$W$5:$W$111,0))), TRUE)=TRUE, "", (INDEX('Spectrum 4'!$V$5:$V$111,MATCH(LARGE('Spectrum 4'!$W$5:$W$111, 2),'Spectrum 4'!$W$5:$W$111,0))))</f>
        <v/>
      </c>
      <c r="Q12" s="70" t="str">
        <f>IF(IFERROR((INDEX('Spectrum 4'!$X$5:$X$111,MATCH(LARGE('Spectrum 4'!$Y$5:$Y$111, 2),'Spectrum 4'!$Y$5:$Y$111,0))), TRUE)=TRUE, "", (INDEX('Spectrum 4'!$X$5:$X$111,MATCH(LARGE('Spectrum 4'!$Y$5:$Y$111, 2),'Spectrum 4'!$Y$5:$Y$111,0))))</f>
        <v/>
      </c>
      <c r="R12" s="63" t="str">
        <f>IF(IFERROR((INDEX('Spectrum 4'!$J$5:$J$111,MATCH(LARGE('Spectrum 4'!$K$5:$K$111, 3),'Spectrum 4'!$K$5:$K$111,0))), TRUE)=TRUE, "", (INDEX('Spectrum 4'!$J$5:$J$111,MATCH(LARGE('Spectrum 4'!$K$5:$K$111, 3),'Spectrum 4'!$K$5:$K$111,0))))</f>
        <v/>
      </c>
      <c r="S12" s="64" t="str">
        <f>IF(IFERROR((INDEX('Spectrum 4'!$L$5:$L$111,MATCH(LARGE('Spectrum 4'!$M$5:$M$111, 3),'Spectrum 4'!$M$5:$M$111,0))), TRUE)=TRUE, "", (INDEX('Spectrum 4'!$L$5:$L$111,MATCH(LARGE('Spectrum 4'!$M$5:$M$111, 3),'Spectrum 4'!$M$5:$M$111,0))))</f>
        <v/>
      </c>
      <c r="T12" s="65" t="str">
        <f>IF(IFERROR((INDEX('Spectrum 4'!$N$5:$N$111,MATCH(LARGE('Spectrum 4'!$O$5:$O$111, 3),'Spectrum 4'!$O$5:$O$111,0))), TRUE)=TRUE, "", (INDEX('Spectrum 4'!$N$5:$N$111,MATCH(LARGE('Spectrum 4'!$O$5:$O$111, 3),'Spectrum 4'!$O$5:$O$111,0))))</f>
        <v/>
      </c>
      <c r="U12" s="66" t="str">
        <f>IF(IFERROR((INDEX('Spectrum 4'!$P$5:$P$111,MATCH(LARGE('Spectrum 4'!$Q$5:$Q$111, 3),'Spectrum 4'!$Q$5:$Q$111,0))), TRUE)=TRUE, "", (INDEX('Spectrum 4'!$P$5:$P$111,MATCH(LARGE('Spectrum 4'!$Q$5:$Q$111, 3),'Spectrum 4'!$Q$5:$Q$111,0))))</f>
        <v/>
      </c>
      <c r="V12" s="67" t="str">
        <f>IF(IFERROR((INDEX('Spectrum 4'!$R$5:$R$111,MATCH(LARGE('Spectrum 4'!$S$5:$S$111, 3),'Spectrum 4'!$S$5:$S$111,0))), TRUE)=TRUE, "", (INDEX('Spectrum 4'!$R$5:$R$111,MATCH(LARGE('Spectrum 4'!$S$5:$S$111, 3),'Spectrum 4'!$S$5:$S$111,0))))</f>
        <v/>
      </c>
      <c r="W12" s="68" t="str">
        <f>IF(IFERROR((INDEX('Spectrum 4'!$T$5:$T$111,MATCH(LARGE('Spectrum 4'!$U$5:$U$111, 3),'Spectrum 4'!$U$5:$U$111,0))), TRUE)=TRUE, "", (INDEX('Spectrum 4'!$T$5:$T$111,MATCH(LARGE('Spectrum 4'!$U$5:$U$111, 3),'Spectrum 4'!$U$5:$U$111,0))))</f>
        <v/>
      </c>
      <c r="X12" s="69" t="str">
        <f>IF(IFERROR((INDEX('Spectrum 4'!$V$5:$V$111,MATCH(LARGE('Spectrum 4'!$W$5:$W$111, 3),'Spectrum 4'!$W$5:$W$111,0))), TRUE)=TRUE, "", (INDEX('Spectrum 4'!$V$5:$V$111,MATCH(LARGE('Spectrum 4'!$W$5:$W$111, 3),'Spectrum 4'!$W$5:$W$111,0))))</f>
        <v/>
      </c>
      <c r="Y12" s="70" t="str">
        <f>IF(IFERROR((INDEX('Spectrum 4'!$X$5:$X$111,MATCH(LARGE('Spectrum 4'!$Y$5:$Y$111, 3),'Spectrum 4'!$Y$5:$Y$111,0))), TRUE)=TRUE, "", (INDEX('Spectrum 4'!$X$5:$X$111,MATCH(LARGE('Spectrum 4'!$Y$5:$Y$111, 3),'Spectrum 4'!$Y$5:$Y$111,0))))</f>
        <v/>
      </c>
      <c r="Z12" s="63" t="str">
        <f>IF(IFERROR((INDEX('Spectrum 4'!$J$5:$J$111,MATCH(LARGE('Spectrum 4'!$K$5:$K$111, 4),'Spectrum 4'!$K$5:$K$111,0))), TRUE)=TRUE, "", (INDEX('Spectrum 4'!$J$5:$J$111,MATCH(LARGE('Spectrum 4'!$K$5:$K$111, 4),'Spectrum 4'!$K$5:$K$111,0))))</f>
        <v/>
      </c>
      <c r="AA12" s="64" t="str">
        <f>IF(IFERROR((INDEX('Spectrum 4'!$L$5:$L$111,MATCH(LARGE('Spectrum 4'!$M$5:$M$111, 4),'Spectrum 4'!$M$5:$M$111,0))), TRUE)=TRUE, "", (INDEX('Spectrum 4'!$L$5:$L$111,MATCH(LARGE('Spectrum 4'!$M$5:$M$111, 4),'Spectrum 4'!$M$5:$M$111,0))))</f>
        <v/>
      </c>
      <c r="AB12" s="65" t="str">
        <f>IF(IFERROR((INDEX('Spectrum 4'!$N$5:$N$111,MATCH(LARGE('Spectrum 4'!$O$5:$O$111, 4),'Spectrum 4'!$O$5:$O$111,0))), TRUE)=TRUE, "", (INDEX('Spectrum 4'!$N$5:$N$111,MATCH(LARGE('Spectrum 4'!$O$5:$O$111, 4),'Spectrum 4'!$O$5:$O$111,0))))</f>
        <v/>
      </c>
      <c r="AC12" s="66" t="str">
        <f>IF(IFERROR((INDEX('Spectrum 4'!$P$5:$P$111,MATCH(LARGE('Spectrum 4'!$Q$5:$Q$111, 4),'Spectrum 4'!$Q$5:$Q$111,0))), TRUE)=TRUE, "", (INDEX('Spectrum 4'!$P$5:$P$111,MATCH(LARGE('Spectrum 4'!$Q$5:$Q$111, 4),'Spectrum 4'!$Q$5:$Q$111,0))))</f>
        <v/>
      </c>
      <c r="AD12" s="67" t="str">
        <f>IF(IFERROR((INDEX('Spectrum 4'!$R$5:$R$111,MATCH(LARGE('Spectrum 4'!$S$5:$S$111, 4),'Spectrum 4'!$S$5:$S$111,0))), TRUE)=TRUE, "", (INDEX('Spectrum 4'!$R$5:$R$111,MATCH(LARGE('Spectrum 4'!$S$5:$S$111, 4),'Spectrum 4'!$S$5:$S$111,0))))</f>
        <v/>
      </c>
      <c r="AE12" s="68" t="str">
        <f>IF(IFERROR((INDEX('Spectrum 4'!$T$5:$T$111,MATCH(LARGE('Spectrum 4'!$U$5:$U$111, 4),'Spectrum 4'!$U$5:$U$111,0))), TRUE)=TRUE, "", (INDEX('Spectrum 4'!$T$5:$T$111,MATCH(LARGE('Spectrum 4'!$U$5:$U$111, 4),'Spectrum 4'!$U$5:$U$111,0))))</f>
        <v/>
      </c>
      <c r="AF12" s="69" t="str">
        <f>IF(IFERROR((INDEX('Spectrum 4'!$V$5:$V$111,MATCH(LARGE('Spectrum 4'!$W$5:$W$111, 4),'Spectrum 4'!$W$5:$W$111,0))), TRUE)=TRUE, "", (INDEX('Spectrum 4'!$V$5:$V$111,MATCH(LARGE('Spectrum 4'!$W$5:$W$111, 4),'Spectrum 4'!$W$5:$W$111,0))))</f>
        <v/>
      </c>
      <c r="AG12" s="70" t="str">
        <f>IF(IFERROR((INDEX('Spectrum 4'!$X$5:$X$111,MATCH(LARGE('Spectrum 4'!$Y$5:$Y$111, 4),'Spectrum 4'!$Y$5:$Y$111,0))), TRUE)=TRUE, "", (INDEX('Spectrum 4'!$X$5:$X$111,MATCH(LARGE('Spectrum 4'!$Y$5:$Y$111, 4),'Spectrum 4'!$Y$5:$Y$111,0))))</f>
        <v/>
      </c>
      <c r="AH12" s="63" t="str">
        <f>IF(IFERROR((INDEX('Spectrum 4'!$J$5:$J$111,MATCH(LARGE('Spectrum 4'!$K$5:$K$111, 5),'Spectrum 4'!$K$5:$K$111,0))), TRUE)=TRUE, "", (INDEX('Spectrum 4'!$J$5:$J$111,MATCH(LARGE('Spectrum 4'!$K$5:$K$111, 5),'Spectrum 4'!$K$5:$K$111,0))))</f>
        <v/>
      </c>
      <c r="AI12" s="64" t="str">
        <f>IF(IFERROR((INDEX('Spectrum 4'!$L$5:$L$111,MATCH(LARGE('Spectrum 4'!$M$5:$M$111, 5),'Spectrum 4'!$M$5:$M$111,0))), TRUE)=TRUE, "", (INDEX('Spectrum 4'!$L$5:$L$111,MATCH(LARGE('Spectrum 4'!$M$5:$M$111, 5),'Spectrum 4'!$M$5:$M$111,0))))</f>
        <v/>
      </c>
      <c r="AJ12" s="65" t="str">
        <f>IF(IFERROR((INDEX('Spectrum 4'!$N$5:$N$111,MATCH(LARGE('Spectrum 4'!$O$5:$O$111, 5),'Spectrum 4'!$O$5:$O$111,0))), TRUE)=TRUE, "", (INDEX('Spectrum 4'!$N$5:$N$111,MATCH(LARGE('Spectrum 4'!$O$5:$O$111, 5),'Spectrum 4'!$O$5:$O$111,0))))</f>
        <v/>
      </c>
      <c r="AK12" s="66" t="str">
        <f>IF(IFERROR((INDEX('Spectrum 4'!$P$5:$P$111,MATCH(LARGE('Spectrum 4'!$Q$5:$Q$111, 5),'Spectrum 4'!$Q$5:$Q$111,0))), TRUE)=TRUE, "", (INDEX('Spectrum 4'!$P$5:$P$111,MATCH(LARGE('Spectrum 4'!$Q$5:$Q$111, 5),'Spectrum 4'!$Q$5:$Q$111,0))))</f>
        <v/>
      </c>
      <c r="AL12" s="67" t="str">
        <f>IF(IFERROR((INDEX('Spectrum 4'!$R$5:$R$111,MATCH(LARGE('Spectrum 4'!$S$5:$S$111, 5),'Spectrum 4'!$S$5:$S$111,0))), TRUE)=TRUE, "", (INDEX('Spectrum 4'!$R$5:$R$111,MATCH(LARGE('Spectrum 4'!$S$5:$S$111, 5),'Spectrum 4'!$S$5:$S$111,0))))</f>
        <v/>
      </c>
      <c r="AM12" s="68" t="str">
        <f>IF(IFERROR((INDEX('Spectrum 4'!$T$5:$T$111,MATCH(LARGE('Spectrum 4'!$U$5:$U$111, 5),'Spectrum 4'!$U$5:$U$111,0))), TRUE)=TRUE, "", (INDEX('Spectrum 4'!$T$5:$T$111,MATCH(LARGE('Spectrum 4'!$U$5:$U$111, 5),'Spectrum 4'!$U$5:$U$111,0))))</f>
        <v/>
      </c>
      <c r="AN12" s="69" t="str">
        <f>IF(IFERROR((INDEX('Spectrum 4'!$V$5:$V$111,MATCH(LARGE('Spectrum 4'!$W$5:$W$111, 5),'Spectrum 4'!$W$5:$W$111,0))), TRUE)=TRUE, "", (INDEX('Spectrum 4'!$V$5:$V$111,MATCH(LARGE('Spectrum 4'!$W$5:$W$111, 5),'Spectrum 4'!$W$5:$W$111,0))))</f>
        <v/>
      </c>
      <c r="AO12" s="70" t="str">
        <f>IF(IFERROR((INDEX('Spectrum 4'!$X$5:$X$111,MATCH(LARGE('Spectrum 4'!$Y$5:$Y$111, 5),'Spectrum 4'!$Y$5:$Y$111,0))), TRUE)=TRUE, "", (INDEX('Spectrum 4'!$X$5:$X$111,MATCH(LARGE('Spectrum 4'!$Y$5:$Y$111, 5),'Spectrum 4'!$Y$5:$Y$111,0))))</f>
        <v/>
      </c>
      <c r="AP12" s="72"/>
    </row>
    <row r="13" spans="1:42" customFormat="1" ht="15.75" x14ac:dyDescent="0.25">
      <c r="A13" s="1">
        <v>5</v>
      </c>
      <c r="B13" s="63" t="str">
        <f>IF(IFERROR((INDEX('Spectrum 5'!$J$5:$J$111,MATCH(MAX('Spectrum 5'!$K$5:$K$111),'Spectrum 5'!$K$5:$K$111,0))), TRUE)=TRUE, "", (INDEX('Spectrum 5'!$J$5:$J$111,MATCH(MAX('Spectrum 5'!$K$5:$K$111),'Spectrum 5'!$K$5:$K$111,0))))</f>
        <v/>
      </c>
      <c r="C13" s="64" t="str">
        <f>IF(IFERROR((INDEX('Spectrum 5'!$L$5:$L$111,MATCH(MAX('Spectrum 5'!$M$5:$M$111),'Spectrum 5'!$M$5:$M$111,0))), TRUE)=TRUE, "", (INDEX('Spectrum 5'!$L$5:$L$111,MATCH(MAX('Spectrum 5'!$M$5:$M$111),'Spectrum 5'!$M$5:$M$111,0))))</f>
        <v/>
      </c>
      <c r="D13" s="65" t="str">
        <f>IF(IFERROR((INDEX('Spectrum 5'!$N$5:$N$111,MATCH(MAX('Spectrum 5'!$O$5:$O$111),'Spectrum 5'!$O$5:$O$111,0))), TRUE)=TRUE, "", (INDEX('Spectrum 5'!$N$5:$N$111,MATCH(MAX('Spectrum 5'!$O$5:$O$111),'Spectrum 5'!$O$5:$O$111,0))))</f>
        <v/>
      </c>
      <c r="E13" s="66" t="str">
        <f>IF(IFERROR((INDEX('Spectrum 5'!$P$5:$P$111,MATCH(MAX('Spectrum 5'!$Q$5:$Q$111),'Spectrum 5'!$Q$5:$Q$111,0))), TRUE)=TRUE, "", (INDEX('Spectrum 5'!$P$5:$P$111,MATCH(MAX('Spectrum 5'!$Q$5:$Q$111),'Spectrum 5'!$Q$5:$Q$111,0))))</f>
        <v/>
      </c>
      <c r="F13" s="67" t="str">
        <f>IF(IFERROR((INDEX('Spectrum 5'!$R$5:$R$111,MATCH(MAX('Spectrum 5'!$S$5:$S$111),'Spectrum 5'!$S$5:$S$111,0))), TRUE)=TRUE, "", (INDEX('Spectrum 5'!$R$5:$R$111,MATCH(MAX('Spectrum 5'!$S$5:$S$111),'Spectrum 5'!$S$5:$S$111,0))))</f>
        <v/>
      </c>
      <c r="G13" s="68" t="str">
        <f>IF(IFERROR((INDEX('Spectrum 5'!$T$5:$T$111,MATCH(MAX('Spectrum 5'!$U$5:$U$111),'Spectrum 5'!$U$5:$U$111,0))), TRUE)=TRUE, "", (INDEX('Spectrum 5'!$T$5:$T$111,MATCH(MAX('Spectrum 5'!$U$5:$U$111),'Spectrum 5'!$U$5:$U$111,0))))</f>
        <v/>
      </c>
      <c r="H13" s="69" t="str">
        <f>IF(IFERROR((INDEX('Spectrum 5'!$V$5:$V$111,MATCH(MAX('Spectrum 5'!$W$5:$W$111),'Spectrum 5'!$W$5:$W$111,0))), TRUE)=TRUE, "", (INDEX('Spectrum 5'!$V$5:$V$111,MATCH(MAX('Spectrum 5'!$W$5:$W$111),'Spectrum 5'!$W$5:$W$111,0))))</f>
        <v/>
      </c>
      <c r="I13" s="70" t="str">
        <f>IF(IFERROR((INDEX('Spectrum 5'!$X$5:$X$111,MATCH(MAX('Spectrum 5'!$Y$5:$Y$111),'Spectrum 5'!$Y$5:$Y$111,0))), TRUE)=TRUE, "", (INDEX('Spectrum 5'!$X$5:$X$111,MATCH(MAX('Spectrum 5'!$Y$5:$Y$111),'Spectrum 5'!$Y$5:$Y$111,0))))</f>
        <v/>
      </c>
      <c r="J13" s="63" t="str">
        <f>IF(IFERROR((INDEX('Spectrum 5'!$J$5:$J$111,MATCH(LARGE('Spectrum 5'!$K$5:$K$111, 2),'Spectrum 5'!$K$5:$K$111,0))), TRUE)=TRUE, "", (INDEX('Spectrum 5'!$J$5:$J$111,MATCH(LARGE('Spectrum 5'!$K$5:$K$111, 2),'Spectrum 5'!$K$5:$K$111,0))))</f>
        <v/>
      </c>
      <c r="K13" s="64" t="str">
        <f>IF(IFERROR((INDEX('Spectrum 5'!$L$5:$L$111,MATCH(LARGE('Spectrum 5'!$M$5:$M$111, 2),'Spectrum 5'!$M$5:$M$111,0))), TRUE)=TRUE, "", (INDEX('Spectrum 5'!$L$5:$L$111,MATCH(LARGE('Spectrum 5'!$M$5:$M$111, 2),'Spectrum 5'!$M$5:$M$111,0))))</f>
        <v/>
      </c>
      <c r="L13" s="65" t="str">
        <f>IF(IFERROR((INDEX('Spectrum 5'!$N$5:$N$111,MATCH(LARGE('Spectrum 5'!$O$5:$O$111, 2),'Spectrum 5'!$O$5:$O$111,0))), TRUE)=TRUE, "", (INDEX('Spectrum 5'!$N$5:$N$111,MATCH(LARGE('Spectrum 5'!$O$5:$O$111, 2),'Spectrum 5'!$O$5:$O$111,0))))</f>
        <v/>
      </c>
      <c r="M13" s="66" t="str">
        <f>IF(IFERROR((INDEX('Spectrum 5'!$P$5:$P$111,MATCH(LARGE('Spectrum 5'!$Q$5:$Q$111, 2),'Spectrum 5'!$Q$5:$Q$111,0))), TRUE)=TRUE, "", (INDEX('Spectrum 5'!$P$5:$P$111,MATCH(LARGE('Spectrum 5'!$Q$5:$Q$111, 2),'Spectrum 5'!$Q$5:$Q$111,0))))</f>
        <v/>
      </c>
      <c r="N13" s="67" t="str">
        <f>IF(IFERROR((INDEX('Spectrum 5'!$R$5:$R$111,MATCH(LARGE('Spectrum 5'!$S$5:$S$111, 2),'Spectrum 5'!$S$5:$S$111,0))), TRUE)=TRUE, "", (INDEX('Spectrum 5'!$R$5:$R$111,MATCH(LARGE('Spectrum 5'!$S$5:$S$111, 2),'Spectrum 5'!$S$5:$S$111,0))))</f>
        <v/>
      </c>
      <c r="O13" s="68" t="str">
        <f>IF(IFERROR((INDEX('Spectrum 5'!$T$5:$T$111,MATCH(LARGE('Spectrum 5'!$U$5:$U$111, 2),'Spectrum 5'!$U$5:$U$111,0))), TRUE)=TRUE, "", (INDEX('Spectrum 5'!$T$5:$T$111,MATCH(LARGE('Spectrum 5'!$U$5:$U$111, 2),'Spectrum 5'!$U$5:$U$111,0))))</f>
        <v/>
      </c>
      <c r="P13" s="69" t="str">
        <f>IF(IFERROR((INDEX('Spectrum 5'!$V$5:$V$111,MATCH(LARGE('Spectrum 5'!$W$5:$W$111, 2),'Spectrum 5'!$W$5:$W$111,0))), TRUE)=TRUE, "", (INDEX('Spectrum 5'!$V$5:$V$111,MATCH(LARGE('Spectrum 5'!$W$5:$W$111, 2),'Spectrum 5'!$W$5:$W$111,0))))</f>
        <v/>
      </c>
      <c r="Q13" s="70" t="str">
        <f>IF(IFERROR((INDEX('Spectrum 5'!$X$5:$X$111,MATCH(LARGE('Spectrum 5'!$Y$5:$Y$111, 2),'Spectrum 5'!$Y$5:$Y$111,0))), TRUE)=TRUE, "", (INDEX('Spectrum 5'!$X$5:$X$111,MATCH(LARGE('Spectrum 5'!$Y$5:$Y$111, 2),'Spectrum 5'!$Y$5:$Y$111,0))))</f>
        <v/>
      </c>
      <c r="R13" s="63" t="str">
        <f>IF(IFERROR((INDEX('Spectrum 5'!$J$5:$J$111,MATCH(LARGE('Spectrum 5'!$K$5:$K$111, 3),'Spectrum 5'!$K$5:$K$111,0))), TRUE)=TRUE, "", (INDEX('Spectrum 5'!$J$5:$J$111,MATCH(LARGE('Spectrum 5'!$K$5:$K$111, 3),'Spectrum 5'!$K$5:$K$111,0))))</f>
        <v/>
      </c>
      <c r="S13" s="64" t="str">
        <f>IF(IFERROR((INDEX('Spectrum 5'!$L$5:$L$111,MATCH(LARGE('Spectrum 5'!$M$5:$M$111, 3),'Spectrum 5'!$M$5:$M$111,0))), TRUE)=TRUE, "", (INDEX('Spectrum 5'!$L$5:$L$111,MATCH(LARGE('Spectrum 5'!$M$5:$M$111, 3),'Spectrum 5'!$M$5:$M$111,0))))</f>
        <v/>
      </c>
      <c r="T13" s="65" t="str">
        <f>IF(IFERROR((INDEX('Spectrum 5'!$N$5:$N$111,MATCH(LARGE('Spectrum 5'!$O$5:$O$111, 3),'Spectrum 5'!$O$5:$O$111,0))), TRUE)=TRUE, "", (INDEX('Spectrum 5'!$N$5:$N$111,MATCH(LARGE('Spectrum 5'!$O$5:$O$111, 3),'Spectrum 5'!$O$5:$O$111,0))))</f>
        <v/>
      </c>
      <c r="U13" s="66" t="str">
        <f>IF(IFERROR((INDEX('Spectrum 5'!$P$5:$P$111,MATCH(LARGE('Spectrum 5'!$Q$5:$Q$111, 3),'Spectrum 5'!$Q$5:$Q$111,0))), TRUE)=TRUE, "", (INDEX('Spectrum 5'!$P$5:$P$111,MATCH(LARGE('Spectrum 5'!$Q$5:$Q$111, 3),'Spectrum 5'!$Q$5:$Q$111,0))))</f>
        <v/>
      </c>
      <c r="V13" s="67" t="str">
        <f>IF(IFERROR((INDEX('Spectrum 5'!$R$5:$R$111,MATCH(LARGE('Spectrum 5'!$S$5:$S$111, 3),'Spectrum 5'!$S$5:$S$111,0))), TRUE)=TRUE, "", (INDEX('Spectrum 5'!$R$5:$R$111,MATCH(LARGE('Spectrum 5'!$S$5:$S$111, 3),'Spectrum 5'!$S$5:$S$111,0))))</f>
        <v/>
      </c>
      <c r="W13" s="68" t="str">
        <f>IF(IFERROR((INDEX('Spectrum 5'!$T$5:$T$111,MATCH(LARGE('Spectrum 5'!$U$5:$U$111, 3),'Spectrum 5'!$U$5:$U$111,0))), TRUE)=TRUE, "", (INDEX('Spectrum 5'!$T$5:$T$111,MATCH(LARGE('Spectrum 5'!$U$5:$U$111, 3),'Spectrum 5'!$U$5:$U$111,0))))</f>
        <v/>
      </c>
      <c r="X13" s="69" t="str">
        <f>IF(IFERROR((INDEX('Spectrum 5'!$V$5:$V$111,MATCH(LARGE('Spectrum 5'!$W$5:$W$111, 3),'Spectrum 5'!$W$5:$W$111,0))), TRUE)=TRUE, "", (INDEX('Spectrum 5'!$V$5:$V$111,MATCH(LARGE('Spectrum 5'!$W$5:$W$111, 3),'Spectrum 5'!$W$5:$W$111,0))))</f>
        <v/>
      </c>
      <c r="Y13" s="70" t="str">
        <f>IF(IFERROR((INDEX('Spectrum 5'!$X$5:$X$111,MATCH(LARGE('Spectrum 5'!$Y$5:$Y$111, 3),'Spectrum 5'!$Y$5:$Y$111,0))), TRUE)=TRUE, "", (INDEX('Spectrum 5'!$X$5:$X$111,MATCH(LARGE('Spectrum 5'!$Y$5:$Y$111, 3),'Spectrum 5'!$Y$5:$Y$111,0))))</f>
        <v/>
      </c>
      <c r="Z13" s="63" t="str">
        <f>IF(IFERROR((INDEX('Spectrum 5'!$J$5:$J$111,MATCH(LARGE('Spectrum 5'!$K$5:$K$111, 4),'Spectrum 5'!$K$5:$K$111,0))), TRUE)=TRUE, "", (INDEX('Spectrum 5'!$J$5:$J$111,MATCH(LARGE('Spectrum 5'!$K$5:$K$111, 4),'Spectrum 5'!$K$5:$K$111,0))))</f>
        <v/>
      </c>
      <c r="AA13" s="64" t="str">
        <f>IF(IFERROR((INDEX('Spectrum 5'!$L$5:$L$111,MATCH(LARGE('Spectrum 5'!$M$5:$M$111, 4),'Spectrum 5'!$M$5:$M$111,0))), TRUE)=TRUE, "", (INDEX('Spectrum 5'!$L$5:$L$111,MATCH(LARGE('Spectrum 5'!$M$5:$M$111, 4),'Spectrum 5'!$M$5:$M$111,0))))</f>
        <v/>
      </c>
      <c r="AB13" s="65" t="str">
        <f>IF(IFERROR((INDEX('Spectrum 5'!$N$5:$N$111,MATCH(LARGE('Spectrum 5'!$O$5:$O$111, 4),'Spectrum 5'!$O$5:$O$111,0))), TRUE)=TRUE, "", (INDEX('Spectrum 5'!$N$5:$N$111,MATCH(LARGE('Spectrum 5'!$O$5:$O$111, 4),'Spectrum 5'!$O$5:$O$111,0))))</f>
        <v/>
      </c>
      <c r="AC13" s="66" t="str">
        <f>IF(IFERROR((INDEX('Spectrum 5'!$P$5:$P$111,MATCH(LARGE('Spectrum 5'!$Q$5:$Q$111, 4),'Spectrum 5'!$Q$5:$Q$111,0))), TRUE)=TRUE, "", (INDEX('Spectrum 5'!$P$5:$P$111,MATCH(LARGE('Spectrum 5'!$Q$5:$Q$111, 4),'Spectrum 5'!$Q$5:$Q$111,0))))</f>
        <v/>
      </c>
      <c r="AD13" s="67" t="str">
        <f>IF(IFERROR((INDEX('Spectrum 5'!$R$5:$R$111,MATCH(LARGE('Spectrum 5'!$S$5:$S$111, 4),'Spectrum 5'!$S$5:$S$111,0))), TRUE)=TRUE, "", (INDEX('Spectrum 5'!$R$5:$R$111,MATCH(LARGE('Spectrum 5'!$S$5:$S$111, 4),'Spectrum 5'!$S$5:$S$111,0))))</f>
        <v/>
      </c>
      <c r="AE13" s="68" t="str">
        <f>IF(IFERROR((INDEX('Spectrum 5'!$T$5:$T$111,MATCH(LARGE('Spectrum 5'!$U$5:$U$111, 4),'Spectrum 5'!$U$5:$U$111,0))), TRUE)=TRUE, "", (INDEX('Spectrum 5'!$T$5:$T$111,MATCH(LARGE('Spectrum 5'!$U$5:$U$111, 4),'Spectrum 5'!$U$5:$U$111,0))))</f>
        <v/>
      </c>
      <c r="AF13" s="69" t="str">
        <f>IF(IFERROR((INDEX('Spectrum 5'!$V$5:$V$111,MATCH(LARGE('Spectrum 5'!$W$5:$W$111, 4),'Spectrum 5'!$W$5:$W$111,0))), TRUE)=TRUE, "", (INDEX('Spectrum 5'!$V$5:$V$111,MATCH(LARGE('Spectrum 5'!$W$5:$W$111, 4),'Spectrum 5'!$W$5:$W$111,0))))</f>
        <v/>
      </c>
      <c r="AG13" s="70" t="str">
        <f>IF(IFERROR((INDEX('Spectrum 5'!$X$5:$X$111,MATCH(LARGE('Spectrum 5'!$Y$5:$Y$111, 4),'Spectrum 5'!$Y$5:$Y$111,0))), TRUE)=TRUE, "", (INDEX('Spectrum 5'!$X$5:$X$111,MATCH(LARGE('Spectrum 5'!$Y$5:$Y$111, 4),'Spectrum 5'!$Y$5:$Y$111,0))))</f>
        <v/>
      </c>
      <c r="AH13" s="63" t="str">
        <f>IF(IFERROR((INDEX('Spectrum 5'!$J$5:$J$111,MATCH(LARGE('Spectrum 5'!$K$5:$K$111, 5),'Spectrum 5'!$K$5:$K$111,0))), TRUE)=TRUE, "", (INDEX('Spectrum 5'!$J$5:$J$111,MATCH(LARGE('Spectrum 5'!$K$5:$K$111, 5),'Spectrum 5'!$K$5:$K$111,0))))</f>
        <v/>
      </c>
      <c r="AI13" s="64" t="str">
        <f>IF(IFERROR((INDEX('Spectrum 5'!$L$5:$L$111,MATCH(LARGE('Spectrum 5'!$M$5:$M$111, 5),'Spectrum 5'!$M$5:$M$111,0))), TRUE)=TRUE, "", (INDEX('Spectrum 5'!$L$5:$L$111,MATCH(LARGE('Spectrum 5'!$M$5:$M$111, 5),'Spectrum 5'!$M$5:$M$111,0))))</f>
        <v/>
      </c>
      <c r="AJ13" s="65" t="str">
        <f>IF(IFERROR((INDEX('Spectrum 5'!$N$5:$N$111,MATCH(LARGE('Spectrum 5'!$O$5:$O$111, 5),'Spectrum 5'!$O$5:$O$111,0))), TRUE)=TRUE, "", (INDEX('Spectrum 5'!$N$5:$N$111,MATCH(LARGE('Spectrum 5'!$O$5:$O$111, 5),'Spectrum 5'!$O$5:$O$111,0))))</f>
        <v/>
      </c>
      <c r="AK13" s="66" t="str">
        <f>IF(IFERROR((INDEX('Spectrum 5'!$P$5:$P$111,MATCH(LARGE('Spectrum 5'!$Q$5:$Q$111, 5),'Spectrum 5'!$Q$5:$Q$111,0))), TRUE)=TRUE, "", (INDEX('Spectrum 5'!$P$5:$P$111,MATCH(LARGE('Spectrum 5'!$Q$5:$Q$111, 5),'Spectrum 5'!$Q$5:$Q$111,0))))</f>
        <v/>
      </c>
      <c r="AL13" s="67" t="str">
        <f>IF(IFERROR((INDEX('Spectrum 5'!$R$5:$R$111,MATCH(LARGE('Spectrum 5'!$S$5:$S$111, 5),'Spectrum 5'!$S$5:$S$111,0))), TRUE)=TRUE, "", (INDEX('Spectrum 5'!$R$5:$R$111,MATCH(LARGE('Spectrum 5'!$S$5:$S$111, 5),'Spectrum 5'!$S$5:$S$111,0))))</f>
        <v/>
      </c>
      <c r="AM13" s="68" t="str">
        <f>IF(IFERROR((INDEX('Spectrum 5'!$T$5:$T$111,MATCH(LARGE('Spectrum 5'!$U$5:$U$111, 5),'Spectrum 5'!$U$5:$U$111,0))), TRUE)=TRUE, "", (INDEX('Spectrum 5'!$T$5:$T$111,MATCH(LARGE('Spectrum 5'!$U$5:$U$111, 5),'Spectrum 5'!$U$5:$U$111,0))))</f>
        <v/>
      </c>
      <c r="AN13" s="69" t="str">
        <f>IF(IFERROR((INDEX('Spectrum 5'!$V$5:$V$111,MATCH(LARGE('Spectrum 5'!$W$5:$W$111, 5),'Spectrum 5'!$W$5:$W$111,0))), TRUE)=TRUE, "", (INDEX('Spectrum 5'!$V$5:$V$111,MATCH(LARGE('Spectrum 5'!$W$5:$W$111, 5),'Spectrum 5'!$W$5:$W$111,0))))</f>
        <v/>
      </c>
      <c r="AO13" s="70" t="str">
        <f>IF(IFERROR((INDEX('Spectrum 5'!$X$5:$X$111,MATCH(LARGE('Spectrum 5'!$Y$5:$Y$111, 5),'Spectrum 5'!$Y$5:$Y$111,0))), TRUE)=TRUE, "", (INDEX('Spectrum 5'!$X$5:$X$111,MATCH(LARGE('Spectrum 5'!$Y$5:$Y$111, 5),'Spectrum 5'!$Y$5:$Y$111,0))))</f>
        <v/>
      </c>
      <c r="AP13" s="72"/>
    </row>
    <row r="14" spans="1:42" customFormat="1" ht="15.75" x14ac:dyDescent="0.25">
      <c r="A14" s="1">
        <v>6</v>
      </c>
      <c r="B14" s="63" t="str">
        <f>IF(IFERROR((INDEX('Spectrum 6'!$J$5:$J$111,MATCH(MAX('Spectrum 6'!$K$5:$K$111),'Spectrum 6'!$K$5:$K$111,0))), TRUE)=TRUE, "", (INDEX('Spectrum 6'!$J$5:$J$111,MATCH(MAX('Spectrum 6'!$K$5:$K$111),'Spectrum 6'!$K$5:$K$111,0))))</f>
        <v/>
      </c>
      <c r="C14" s="64" t="str">
        <f>IF(IFERROR((INDEX('Spectrum 6'!$L$5:$L$111,MATCH(MAX('Spectrum 6'!$M$5:$M$111),'Spectrum 6'!$M$5:$M$111,0))), TRUE)=TRUE, "", (INDEX('Spectrum 6'!$L$5:$L$111,MATCH(MAX('Spectrum 6'!$M$5:$M$111),'Spectrum 6'!$M$5:$M$111,0))))</f>
        <v/>
      </c>
      <c r="D14" s="65" t="str">
        <f>IF(IFERROR((INDEX('Spectrum 6'!$N$5:$N$111,MATCH(MAX('Spectrum 6'!$O$5:$O$111),'Spectrum 6'!$O$5:$O$111,0))), TRUE)=TRUE, "", (INDEX('Spectrum 6'!$N$5:$N$111,MATCH(MAX('Spectrum 6'!$O$5:$O$111),'Spectrum 6'!$O$5:$O$111,0))))</f>
        <v/>
      </c>
      <c r="E14" s="66" t="str">
        <f>IF(IFERROR((INDEX('Spectrum 6'!$P$5:$P$111,MATCH(MAX('Spectrum 6'!$Q$5:$Q$111),'Spectrum 6'!$Q$5:$Q$111,0))), TRUE)=TRUE, "", (INDEX('Spectrum 6'!$P$5:$P$111,MATCH(MAX('Spectrum 6'!$Q$5:$Q$111),'Spectrum 6'!$Q$5:$Q$111,0))))</f>
        <v/>
      </c>
      <c r="F14" s="67" t="str">
        <f>IF(IFERROR((INDEX('Spectrum 6'!$R$5:$R$111,MATCH(MAX('Spectrum 6'!$S$5:$S$111),'Spectrum 6'!$S$5:$S$111,0))), TRUE)=TRUE, "", (INDEX('Spectrum 6'!$R$5:$R$111,MATCH(MAX('Spectrum 6'!$S$5:$S$111),'Spectrum 6'!$S$5:$S$111,0))))</f>
        <v/>
      </c>
      <c r="G14" s="68" t="str">
        <f>IF(IFERROR((INDEX('Spectrum 6'!$T$5:$T$111,MATCH(MAX('Spectrum 6'!$U$5:$U$111),'Spectrum 6'!$U$5:$U$111,0))), TRUE)=TRUE, "", (INDEX('Spectrum 6'!$T$5:$T$111,MATCH(MAX('Spectrum 6'!$U$5:$U$111),'Spectrum 6'!$U$5:$U$111,0))))</f>
        <v/>
      </c>
      <c r="H14" s="69" t="str">
        <f>IF(IFERROR((INDEX('Spectrum 6'!$V$5:$V$111,MATCH(MAX('Spectrum 6'!$W$5:$W$111),'Spectrum 6'!$W$5:$W$111,0))), TRUE)=TRUE, "", (INDEX('Spectrum 6'!$V$5:$V$111,MATCH(MAX('Spectrum 6'!$W$5:$W$111),'Spectrum 6'!$W$5:$W$111,0))))</f>
        <v/>
      </c>
      <c r="I14" s="70" t="str">
        <f>IF(IFERROR((INDEX('Spectrum 6'!$X$5:$X$111,MATCH(MAX('Spectrum 6'!$Y$5:$Y$111),'Spectrum 6'!$Y$5:$Y$111,0))), TRUE)=TRUE, "", (INDEX('Spectrum 6'!$X$5:$X$111,MATCH(MAX('Spectrum 6'!$Y$5:$Y$111),'Spectrum 6'!$Y$5:$Y$111,0))))</f>
        <v/>
      </c>
      <c r="J14" s="63" t="str">
        <f>IF(IFERROR((INDEX('Spectrum 6'!$J$5:$J$111,MATCH(LARGE('Spectrum 6'!$K$5:$K$111, 2),'Spectrum 6'!$K$5:$K$111,0))), TRUE)=TRUE, "", (INDEX('Spectrum 6'!$J$5:$J$111,MATCH(LARGE('Spectrum 6'!$K$5:$K$111, 2),'Spectrum 6'!$K$5:$K$111,0))))</f>
        <v/>
      </c>
      <c r="K14" s="64" t="str">
        <f>IF(IFERROR((INDEX('Spectrum 6'!$L$5:$L$111,MATCH(LARGE('Spectrum 6'!$M$5:$M$111, 2),'Spectrum 6'!$M$5:$M$111,0))), TRUE)=TRUE, "", (INDEX('Spectrum 6'!$L$5:$L$111,MATCH(LARGE('Spectrum 6'!$M$5:$M$111, 2),'Spectrum 6'!$M$5:$M$111,0))))</f>
        <v/>
      </c>
      <c r="L14" s="65" t="str">
        <f>IF(IFERROR((INDEX('Spectrum 6'!$N$5:$N$111,MATCH(LARGE('Spectrum 6'!$O$5:$O$111, 2),'Spectrum 6'!$O$5:$O$111,0))), TRUE)=TRUE, "", (INDEX('Spectrum 6'!$N$5:$N$111,MATCH(LARGE('Spectrum 6'!$O$5:$O$111, 2),'Spectrum 6'!$O$5:$O$111,0))))</f>
        <v/>
      </c>
      <c r="M14" s="66" t="str">
        <f>IF(IFERROR((INDEX('Spectrum 6'!$P$5:$P$111,MATCH(LARGE('Spectrum 6'!$Q$5:$Q$111, 2),'Spectrum 6'!$Q$5:$Q$111,0))), TRUE)=TRUE, "", (INDEX('Spectrum 6'!$P$5:$P$111,MATCH(LARGE('Spectrum 6'!$Q$5:$Q$111, 2),'Spectrum 6'!$Q$5:$Q$111,0))))</f>
        <v/>
      </c>
      <c r="N14" s="67" t="str">
        <f>IF(IFERROR((INDEX('Spectrum 6'!$R$5:$R$111,MATCH(LARGE('Spectrum 6'!$S$5:$S$111, 2),'Spectrum 6'!$S$5:$S$111,0))), TRUE)=TRUE, "", (INDEX('Spectrum 6'!$R$5:$R$111,MATCH(LARGE('Spectrum 6'!$S$5:$S$111, 2),'Spectrum 6'!$S$5:$S$111,0))))</f>
        <v/>
      </c>
      <c r="O14" s="68" t="str">
        <f>IF(IFERROR((INDEX('Spectrum 6'!$T$5:$T$111,MATCH(LARGE('Spectrum 6'!$U$5:$U$111, 2),'Spectrum 6'!$U$5:$U$111,0))), TRUE)=TRUE, "", (INDEX('Spectrum 6'!$T$5:$T$111,MATCH(LARGE('Spectrum 6'!$U$5:$U$111, 2),'Spectrum 6'!$U$5:$U$111,0))))</f>
        <v/>
      </c>
      <c r="P14" s="69" t="str">
        <f>IF(IFERROR((INDEX('Spectrum 6'!$V$5:$V$111,MATCH(LARGE('Spectrum 6'!$W$5:$W$111, 2),'Spectrum 6'!$W$5:$W$111,0))), TRUE)=TRUE, "", (INDEX('Spectrum 6'!$V$5:$V$111,MATCH(LARGE('Spectrum 6'!$W$5:$W$111, 2),'Spectrum 6'!$W$5:$W$111,0))))</f>
        <v/>
      </c>
      <c r="Q14" s="70" t="str">
        <f>IF(IFERROR((INDEX('Spectrum 6'!$X$5:$X$111,MATCH(LARGE('Spectrum 6'!$Y$5:$Y$111, 2),'Spectrum 6'!$Y$5:$Y$111,0))), TRUE)=TRUE, "", (INDEX('Spectrum 6'!$X$5:$X$111,MATCH(LARGE('Spectrum 6'!$Y$5:$Y$111, 2),'Spectrum 6'!$Y$5:$Y$111,0))))</f>
        <v/>
      </c>
      <c r="R14" s="63" t="str">
        <f>IF(IFERROR((INDEX('Spectrum 6'!$J$5:$J$111,MATCH(LARGE('Spectrum 6'!$K$5:$K$111, 3),'Spectrum 6'!$K$5:$K$111,0))), TRUE)=TRUE, "", (INDEX('Spectrum 6'!$J$5:$J$111,MATCH(LARGE('Spectrum 6'!$K$5:$K$111, 3),'Spectrum 6'!$K$5:$K$111,0))))</f>
        <v/>
      </c>
      <c r="S14" s="64" t="str">
        <f>IF(IFERROR((INDEX('Spectrum 6'!$L$5:$L$111,MATCH(LARGE('Spectrum 6'!$M$5:$M$111, 3),'Spectrum 6'!$M$5:$M$111,0))), TRUE)=TRUE, "", (INDEX('Spectrum 6'!$L$5:$L$111,MATCH(LARGE('Spectrum 6'!$M$5:$M$111, 3),'Spectrum 6'!$M$5:$M$111,0))))</f>
        <v/>
      </c>
      <c r="T14" s="65" t="str">
        <f>IF(IFERROR((INDEX('Spectrum 6'!$N$5:$N$111,MATCH(LARGE('Spectrum 6'!$O$5:$O$111, 3),'Spectrum 6'!$O$5:$O$111,0))), TRUE)=TRUE, "", (INDEX('Spectrum 6'!$N$5:$N$111,MATCH(LARGE('Spectrum 6'!$O$5:$O$111, 3),'Spectrum 6'!$O$5:$O$111,0))))</f>
        <v/>
      </c>
      <c r="U14" s="66" t="str">
        <f>IF(IFERROR((INDEX('Spectrum 6'!$P$5:$P$111,MATCH(LARGE('Spectrum 6'!$Q$5:$Q$111, 3),'Spectrum 6'!$Q$5:$Q$111,0))), TRUE)=TRUE, "", (INDEX('Spectrum 6'!$P$5:$P$111,MATCH(LARGE('Spectrum 6'!$Q$5:$Q$111, 3),'Spectrum 6'!$Q$5:$Q$111,0))))</f>
        <v/>
      </c>
      <c r="V14" s="67" t="str">
        <f>IF(IFERROR((INDEX('Spectrum 6'!$R$5:$R$111,MATCH(LARGE('Spectrum 6'!$S$5:$S$111, 3),'Spectrum 6'!$S$5:$S$111,0))), TRUE)=TRUE, "", (INDEX('Spectrum 6'!$R$5:$R$111,MATCH(LARGE('Spectrum 6'!$S$5:$S$111, 3),'Spectrum 6'!$S$5:$S$111,0))))</f>
        <v/>
      </c>
      <c r="W14" s="68" t="str">
        <f>IF(IFERROR((INDEX('Spectrum 6'!$T$5:$T$111,MATCH(LARGE('Spectrum 6'!$U$5:$U$111, 3),'Spectrum 6'!$U$5:$U$111,0))), TRUE)=TRUE, "", (INDEX('Spectrum 6'!$T$5:$T$111,MATCH(LARGE('Spectrum 6'!$U$5:$U$111, 3),'Spectrum 6'!$U$5:$U$111,0))))</f>
        <v/>
      </c>
      <c r="X14" s="69" t="str">
        <f>IF(IFERROR((INDEX('Spectrum 6'!$V$5:$V$111,MATCH(LARGE('Spectrum 6'!$W$5:$W$111, 3),'Spectrum 6'!$W$5:$W$111,0))), TRUE)=TRUE, "", (INDEX('Spectrum 6'!$V$5:$V$111,MATCH(LARGE('Spectrum 6'!$W$5:$W$111, 3),'Spectrum 6'!$W$5:$W$111,0))))</f>
        <v/>
      </c>
      <c r="Y14" s="70" t="str">
        <f>IF(IFERROR((INDEX('Spectrum 6'!$X$5:$X$111,MATCH(LARGE('Spectrum 6'!$Y$5:$Y$111, 3),'Spectrum 6'!$Y$5:$Y$111,0))), TRUE)=TRUE, "", (INDEX('Spectrum 6'!$X$5:$X$111,MATCH(LARGE('Spectrum 6'!$Y$5:$Y$111, 3),'Spectrum 6'!$Y$5:$Y$111,0))))</f>
        <v/>
      </c>
      <c r="Z14" s="63" t="str">
        <f>IF(IFERROR((INDEX('Spectrum 6'!$J$5:$J$111,MATCH(LARGE('Spectrum 6'!$K$5:$K$111, 4),'Spectrum 6'!$K$5:$K$111,0))), TRUE)=TRUE, "", (INDEX('Spectrum 6'!$J$5:$J$111,MATCH(LARGE('Spectrum 6'!$K$5:$K$111, 4),'Spectrum 6'!$K$5:$K$111,0))))</f>
        <v/>
      </c>
      <c r="AA14" s="64" t="str">
        <f>IF(IFERROR((INDEX('Spectrum 6'!$L$5:$L$111,MATCH(LARGE('Spectrum 6'!$M$5:$M$111, 4),'Spectrum 6'!$M$5:$M$111,0))), TRUE)=TRUE, "", (INDEX('Spectrum 6'!$L$5:$L$111,MATCH(LARGE('Spectrum 6'!$M$5:$M$111, 4),'Spectrum 6'!$M$5:$M$111,0))))</f>
        <v/>
      </c>
      <c r="AB14" s="65" t="str">
        <f>IF(IFERROR((INDEX('Spectrum 6'!$N$5:$N$111,MATCH(LARGE('Spectrum 6'!$O$5:$O$111, 4),'Spectrum 6'!$O$5:$O$111,0))), TRUE)=TRUE, "", (INDEX('Spectrum 6'!$N$5:$N$111,MATCH(LARGE('Spectrum 6'!$O$5:$O$111, 4),'Spectrum 6'!$O$5:$O$111,0))))</f>
        <v/>
      </c>
      <c r="AC14" s="66" t="str">
        <f>IF(IFERROR((INDEX('Spectrum 6'!$P$5:$P$111,MATCH(LARGE('Spectrum 6'!$Q$5:$Q$111, 4),'Spectrum 6'!$Q$5:$Q$111,0))), TRUE)=TRUE, "", (INDEX('Spectrum 6'!$P$5:$P$111,MATCH(LARGE('Spectrum 6'!$Q$5:$Q$111, 4),'Spectrum 6'!$Q$5:$Q$111,0))))</f>
        <v/>
      </c>
      <c r="AD14" s="67" t="str">
        <f>IF(IFERROR((INDEX('Spectrum 6'!$R$5:$R$111,MATCH(LARGE('Spectrum 6'!$S$5:$S$111, 4),'Spectrum 6'!$S$5:$S$111,0))), TRUE)=TRUE, "", (INDEX('Spectrum 6'!$R$5:$R$111,MATCH(LARGE('Spectrum 6'!$S$5:$S$111, 4),'Spectrum 6'!$S$5:$S$111,0))))</f>
        <v/>
      </c>
      <c r="AE14" s="68" t="str">
        <f>IF(IFERROR((INDEX('Spectrum 6'!$T$5:$T$111,MATCH(LARGE('Spectrum 6'!$U$5:$U$111, 4),'Spectrum 6'!$U$5:$U$111,0))), TRUE)=TRUE, "", (INDEX('Spectrum 6'!$T$5:$T$111,MATCH(LARGE('Spectrum 6'!$U$5:$U$111, 4),'Spectrum 6'!$U$5:$U$111,0))))</f>
        <v/>
      </c>
      <c r="AF14" s="69" t="str">
        <f>IF(IFERROR((INDEX('Spectrum 6'!$V$5:$V$111,MATCH(LARGE('Spectrum 6'!$W$5:$W$111, 4),'Spectrum 6'!$W$5:$W$111,0))), TRUE)=TRUE, "", (INDEX('Spectrum 6'!$V$5:$V$111,MATCH(LARGE('Spectrum 6'!$W$5:$W$111, 4),'Spectrum 6'!$W$5:$W$111,0))))</f>
        <v/>
      </c>
      <c r="AG14" s="70" t="str">
        <f>IF(IFERROR((INDEX('Spectrum 6'!$X$5:$X$111,MATCH(LARGE('Spectrum 6'!$Y$5:$Y$111, 4),'Spectrum 6'!$Y$5:$Y$111,0))), TRUE)=TRUE, "", (INDEX('Spectrum 6'!$X$5:$X$111,MATCH(LARGE('Spectrum 6'!$Y$5:$Y$111, 4),'Spectrum 6'!$Y$5:$Y$111,0))))</f>
        <v/>
      </c>
      <c r="AH14" s="63" t="str">
        <f>IF(IFERROR((INDEX('Spectrum 6'!$J$5:$J$111,MATCH(LARGE('Spectrum 6'!$K$5:$K$111, 5),'Spectrum 6'!$K$5:$K$111,0))), TRUE)=TRUE, "", (INDEX('Spectrum 6'!$J$5:$J$111,MATCH(LARGE('Spectrum 6'!$K$5:$K$111, 5),'Spectrum 6'!$K$5:$K$111,0))))</f>
        <v/>
      </c>
      <c r="AI14" s="64" t="str">
        <f>IF(IFERROR((INDEX('Spectrum 6'!$L$5:$L$111,MATCH(LARGE('Spectrum 6'!$M$5:$M$111, 5),'Spectrum 6'!$M$5:$M$111,0))), TRUE)=TRUE, "", (INDEX('Spectrum 6'!$L$5:$L$111,MATCH(LARGE('Spectrum 6'!$M$5:$M$111, 5),'Spectrum 6'!$M$5:$M$111,0))))</f>
        <v/>
      </c>
      <c r="AJ14" s="65" t="str">
        <f>IF(IFERROR((INDEX('Spectrum 6'!$N$5:$N$111,MATCH(LARGE('Spectrum 6'!$O$5:$O$111, 5),'Spectrum 6'!$O$5:$O$111,0))), TRUE)=TRUE, "", (INDEX('Spectrum 6'!$N$5:$N$111,MATCH(LARGE('Spectrum 6'!$O$5:$O$111, 5),'Spectrum 6'!$O$5:$O$111,0))))</f>
        <v/>
      </c>
      <c r="AK14" s="66" t="str">
        <f>IF(IFERROR((INDEX('Spectrum 6'!$P$5:$P$111,MATCH(LARGE('Spectrum 6'!$Q$5:$Q$111, 5),'Spectrum 6'!$Q$5:$Q$111,0))), TRUE)=TRUE, "", (INDEX('Spectrum 6'!$P$5:$P$111,MATCH(LARGE('Spectrum 6'!$Q$5:$Q$111, 5),'Spectrum 6'!$Q$5:$Q$111,0))))</f>
        <v/>
      </c>
      <c r="AL14" s="67" t="str">
        <f>IF(IFERROR((INDEX('Spectrum 6'!$R$5:$R$111,MATCH(LARGE('Spectrum 6'!$S$5:$S$111, 5),'Spectrum 6'!$S$5:$S$111,0))), TRUE)=TRUE, "", (INDEX('Spectrum 6'!$R$5:$R$111,MATCH(LARGE('Spectrum 6'!$S$5:$S$111, 5),'Spectrum 6'!$S$5:$S$111,0))))</f>
        <v/>
      </c>
      <c r="AM14" s="68" t="str">
        <f>IF(IFERROR((INDEX('Spectrum 6'!$T$5:$T$111,MATCH(LARGE('Spectrum 6'!$U$5:$U$111, 5),'Spectrum 6'!$U$5:$U$111,0))), TRUE)=TRUE, "", (INDEX('Spectrum 6'!$T$5:$T$111,MATCH(LARGE('Spectrum 6'!$U$5:$U$111, 5),'Spectrum 6'!$U$5:$U$111,0))))</f>
        <v/>
      </c>
      <c r="AN14" s="69" t="str">
        <f>IF(IFERROR((INDEX('Spectrum 6'!$V$5:$V$111,MATCH(LARGE('Spectrum 6'!$W$5:$W$111, 5),'Spectrum 6'!$W$5:$W$111,0))), TRUE)=TRUE, "", (INDEX('Spectrum 6'!$V$5:$V$111,MATCH(LARGE('Spectrum 6'!$W$5:$W$111, 5),'Spectrum 6'!$W$5:$W$111,0))))</f>
        <v/>
      </c>
      <c r="AO14" s="70" t="str">
        <f>IF(IFERROR((INDEX('Spectrum 6'!$X$5:$X$111,MATCH(LARGE('Spectrum 6'!$Y$5:$Y$111, 5),'Spectrum 6'!$Y$5:$Y$111,0))), TRUE)=TRUE, "", (INDEX('Spectrum 6'!$X$5:$X$111,MATCH(LARGE('Spectrum 6'!$Y$5:$Y$111, 5),'Spectrum 6'!$Y$5:$Y$111,0))))</f>
        <v/>
      </c>
      <c r="AP14" s="72"/>
    </row>
    <row r="15" spans="1:42" customFormat="1" ht="15.75" x14ac:dyDescent="0.25">
      <c r="A15" s="1">
        <v>7</v>
      </c>
      <c r="B15" s="63" t="str">
        <f>IF(IFERROR((INDEX('Spectrum 7'!$J$5:$J$111,MATCH(MAX('Spectrum 7'!$K$5:$K$111),'Spectrum 7'!$K$5:$K$111,0))), TRUE)=TRUE, "", (INDEX('Spectrum 7'!$J$5:$J$111,MATCH(MAX('Spectrum 7'!$K$5:$K$111),'Spectrum 7'!$K$5:$K$111,0))))</f>
        <v/>
      </c>
      <c r="C15" s="64" t="str">
        <f>IF(IFERROR((INDEX('Spectrum 7'!$L$5:$L$111,MATCH(MAX('Spectrum 7'!$M$5:$M$111),'Spectrum 7'!$M$5:$M$111,0))), TRUE)=TRUE, "", (INDEX('Spectrum 7'!$L$5:$L$111,MATCH(MAX('Spectrum 7'!$M$5:$M$111),'Spectrum 7'!$M$5:$M$111,0))))</f>
        <v/>
      </c>
      <c r="D15" s="65" t="str">
        <f>IF(IFERROR((INDEX('Spectrum 7'!$N$5:$N$111,MATCH(MAX('Spectrum 7'!$O$5:$O$111),'Spectrum 7'!$O$5:$O$111,0))), TRUE)=TRUE, "", (INDEX('Spectrum 7'!$N$5:$N$111,MATCH(MAX('Spectrum 7'!$O$5:$O$111),'Spectrum 7'!$O$5:$O$111,0))))</f>
        <v/>
      </c>
      <c r="E15" s="66" t="str">
        <f>IF(IFERROR((INDEX('Spectrum 7'!$P$5:$P$111,MATCH(MAX('Spectrum 7'!$Q$5:$Q$111),'Spectrum 7'!$Q$5:$Q$111,0))), TRUE)=TRUE, "", (INDEX('Spectrum 7'!$P$5:$P$111,MATCH(MAX('Spectrum 7'!$Q$5:$Q$111),'Spectrum 7'!$Q$5:$Q$111,0))))</f>
        <v/>
      </c>
      <c r="F15" s="67" t="str">
        <f>IF(IFERROR((INDEX('Spectrum 7'!$R$5:$R$111,MATCH(MAX('Spectrum 7'!$S$5:$S$111),'Spectrum 7'!$S$5:$S$111,0))), TRUE)=TRUE, "", (INDEX('Spectrum 7'!$R$5:$R$111,MATCH(MAX('Spectrum 7'!$S$5:$S$111),'Spectrum 7'!$S$5:$S$111,0))))</f>
        <v/>
      </c>
      <c r="G15" s="68" t="str">
        <f>IF(IFERROR((INDEX('Spectrum 7'!$T$5:$T$111,MATCH(MAX('Spectrum 7'!$U$5:$U$111),'Spectrum 7'!$U$5:$U$111,0))), TRUE)=TRUE, "", (INDEX('Spectrum 7'!$T$5:$T$111,MATCH(MAX('Spectrum 7'!$U$5:$U$111),'Spectrum 7'!$U$5:$U$111,0))))</f>
        <v/>
      </c>
      <c r="H15" s="69" t="str">
        <f>IF(IFERROR((INDEX('Spectrum 7'!$V$5:$V$111,MATCH(MAX('Spectrum 7'!$W$5:$W$111),'Spectrum 7'!$W$5:$W$111,0))), TRUE)=TRUE, "", (INDEX('Spectrum 7'!$V$5:$V$111,MATCH(MAX('Spectrum 7'!$W$5:$W$111),'Spectrum 7'!$W$5:$W$111,0))))</f>
        <v/>
      </c>
      <c r="I15" s="70" t="str">
        <f>IF(IFERROR((INDEX('Spectrum 7'!$X$5:$X$111,MATCH(MAX('Spectrum 7'!$Y$5:$Y$111),'Spectrum 7'!$Y$5:$Y$111,0))), TRUE)=TRUE, "", (INDEX('Spectrum 7'!$X$5:$X$111,MATCH(MAX('Spectrum 7'!$Y$5:$Y$111),'Spectrum 7'!$Y$5:$Y$111,0))))</f>
        <v/>
      </c>
      <c r="J15" s="63" t="str">
        <f>IF(IFERROR((INDEX('Spectrum 7'!$J$5:$J$111,MATCH(LARGE('Spectrum 7'!$K$5:$K$111, 2),'Spectrum 7'!$K$5:$K$111,0))), TRUE)=TRUE, "", (INDEX('Spectrum 7'!$J$5:$J$111,MATCH(LARGE('Spectrum 7'!$K$5:$K$111, 2),'Spectrum 7'!$K$5:$K$111,0))))</f>
        <v/>
      </c>
      <c r="K15" s="64" t="str">
        <f>IF(IFERROR((INDEX('Spectrum 7'!$L$5:$L$111,MATCH(LARGE('Spectrum 7'!$M$5:$M$111, 2),'Spectrum 7'!$M$5:$M$111,0))), TRUE)=TRUE, "", (INDEX('Spectrum 7'!$L$5:$L$111,MATCH(LARGE('Spectrum 7'!$M$5:$M$111, 2),'Spectrum 7'!$M$5:$M$111,0))))</f>
        <v/>
      </c>
      <c r="L15" s="65" t="str">
        <f>IF(IFERROR((INDEX('Spectrum 7'!$N$5:$N$111,MATCH(LARGE('Spectrum 7'!$O$5:$O$111, 2),'Spectrum 7'!$O$5:$O$111,0))), TRUE)=TRUE, "", (INDEX('Spectrum 7'!$N$5:$N$111,MATCH(LARGE('Spectrum 7'!$O$5:$O$111, 2),'Spectrum 7'!$O$5:$O$111,0))))</f>
        <v/>
      </c>
      <c r="M15" s="66" t="str">
        <f>IF(IFERROR((INDEX('Spectrum 7'!$P$5:$P$111,MATCH(LARGE('Spectrum 7'!$Q$5:$Q$111, 2),'Spectrum 7'!$Q$5:$Q$111,0))), TRUE)=TRUE, "", (INDEX('Spectrum 7'!$P$5:$P$111,MATCH(LARGE('Spectrum 7'!$Q$5:$Q$111, 2),'Spectrum 7'!$Q$5:$Q$111,0))))</f>
        <v/>
      </c>
      <c r="N15" s="67" t="str">
        <f>IF(IFERROR((INDEX('Spectrum 7'!$R$5:$R$111,MATCH(LARGE('Spectrum 7'!$S$5:$S$111, 2),'Spectrum 7'!$S$5:$S$111,0))), TRUE)=TRUE, "", (INDEX('Spectrum 7'!$R$5:$R$111,MATCH(LARGE('Spectrum 7'!$S$5:$S$111, 2),'Spectrum 7'!$S$5:$S$111,0))))</f>
        <v/>
      </c>
      <c r="O15" s="68" t="str">
        <f>IF(IFERROR((INDEX('Spectrum 7'!$T$5:$T$111,MATCH(LARGE('Spectrum 7'!$U$5:$U$111, 2),'Spectrum 7'!$U$5:$U$111,0))), TRUE)=TRUE, "", (INDEX('Spectrum 7'!$T$5:$T$111,MATCH(LARGE('Spectrum 7'!$U$5:$U$111, 2),'Spectrum 7'!$U$5:$U$111,0))))</f>
        <v/>
      </c>
      <c r="P15" s="69" t="str">
        <f>IF(IFERROR((INDEX('Spectrum 7'!$V$5:$V$111,MATCH(LARGE('Spectrum 7'!$W$5:$W$111, 2),'Spectrum 7'!$W$5:$W$111,0))), TRUE)=TRUE, "", (INDEX('Spectrum 7'!$V$5:$V$111,MATCH(LARGE('Spectrum 7'!$W$5:$W$111, 2),'Spectrum 7'!$W$5:$W$111,0))))</f>
        <v/>
      </c>
      <c r="Q15" s="70" t="str">
        <f>IF(IFERROR((INDEX('Spectrum 7'!$X$5:$X$111,MATCH(LARGE('Spectrum 7'!$Y$5:$Y$111, 2),'Spectrum 7'!$Y$5:$Y$111,0))), TRUE)=TRUE, "", (INDEX('Spectrum 7'!$X$5:$X$111,MATCH(LARGE('Spectrum 7'!$Y$5:$Y$111, 2),'Spectrum 7'!$Y$5:$Y$111,0))))</f>
        <v/>
      </c>
      <c r="R15" s="63" t="str">
        <f>IF(IFERROR((INDEX('Spectrum 7'!$J$5:$J$111,MATCH(LARGE('Spectrum 7'!$K$5:$K$111, 3),'Spectrum 7'!$K$5:$K$111,0))), TRUE)=TRUE, "", (INDEX('Spectrum 7'!$J$5:$J$111,MATCH(LARGE('Spectrum 7'!$K$5:$K$111, 3),'Spectrum 7'!$K$5:$K$111,0))))</f>
        <v/>
      </c>
      <c r="S15" s="64" t="str">
        <f>IF(IFERROR((INDEX('Spectrum 7'!$L$5:$L$111,MATCH(LARGE('Spectrum 7'!$M$5:$M$111, 3),'Spectrum 7'!$M$5:$M$111,0))), TRUE)=TRUE, "", (INDEX('Spectrum 7'!$L$5:$L$111,MATCH(LARGE('Spectrum 7'!$M$5:$M$111, 3),'Spectrum 7'!$M$5:$M$111,0))))</f>
        <v/>
      </c>
      <c r="T15" s="65" t="str">
        <f>IF(IFERROR((INDEX('Spectrum 7'!$N$5:$N$111,MATCH(LARGE('Spectrum 7'!$O$5:$O$111, 3),'Spectrum 7'!$O$5:$O$111,0))), TRUE)=TRUE, "", (INDEX('Spectrum 7'!$N$5:$N$111,MATCH(LARGE('Spectrum 7'!$O$5:$O$111, 3),'Spectrum 7'!$O$5:$O$111,0))))</f>
        <v/>
      </c>
      <c r="U15" s="66" t="str">
        <f>IF(IFERROR((INDEX('Spectrum 7'!$P$5:$P$111,MATCH(LARGE('Spectrum 7'!$Q$5:$Q$111, 3),'Spectrum 7'!$Q$5:$Q$111,0))), TRUE)=TRUE, "", (INDEX('Spectrum 7'!$P$5:$P$111,MATCH(LARGE('Spectrum 7'!$Q$5:$Q$111, 3),'Spectrum 7'!$Q$5:$Q$111,0))))</f>
        <v/>
      </c>
      <c r="V15" s="67" t="str">
        <f>IF(IFERROR((INDEX('Spectrum 7'!$R$5:$R$111,MATCH(LARGE('Spectrum 7'!$S$5:$S$111, 3),'Spectrum 7'!$S$5:$S$111,0))), TRUE)=TRUE, "", (INDEX('Spectrum 7'!$R$5:$R$111,MATCH(LARGE('Spectrum 7'!$S$5:$S$111, 3),'Spectrum 7'!$S$5:$S$111,0))))</f>
        <v/>
      </c>
      <c r="W15" s="68" t="str">
        <f>IF(IFERROR((INDEX('Spectrum 7'!$T$5:$T$111,MATCH(LARGE('Spectrum 7'!$U$5:$U$111, 3),'Spectrum 7'!$U$5:$U$111,0))), TRUE)=TRUE, "", (INDEX('Spectrum 7'!$T$5:$T$111,MATCH(LARGE('Spectrum 7'!$U$5:$U$111, 3),'Spectrum 7'!$U$5:$U$111,0))))</f>
        <v/>
      </c>
      <c r="X15" s="69" t="str">
        <f>IF(IFERROR((INDEX('Spectrum 7'!$V$5:$V$111,MATCH(LARGE('Spectrum 7'!$W$5:$W$111, 3),'Spectrum 7'!$W$5:$W$111,0))), TRUE)=TRUE, "", (INDEX('Spectrum 7'!$V$5:$V$111,MATCH(LARGE('Spectrum 7'!$W$5:$W$111, 3),'Spectrum 7'!$W$5:$W$111,0))))</f>
        <v/>
      </c>
      <c r="Y15" s="70" t="str">
        <f>IF(IFERROR((INDEX('Spectrum 7'!$X$5:$X$111,MATCH(LARGE('Spectrum 7'!$Y$5:$Y$111, 3),'Spectrum 7'!$Y$5:$Y$111,0))), TRUE)=TRUE, "", (INDEX('Spectrum 7'!$X$5:$X$111,MATCH(LARGE('Spectrum 7'!$Y$5:$Y$111, 3),'Spectrum 7'!$Y$5:$Y$111,0))))</f>
        <v/>
      </c>
      <c r="Z15" s="63" t="str">
        <f>IF(IFERROR((INDEX('Spectrum 7'!$J$5:$J$111,MATCH(LARGE('Spectrum 7'!$K$5:$K$111, 4),'Spectrum 7'!$K$5:$K$111,0))), TRUE)=TRUE, "", (INDEX('Spectrum 7'!$J$5:$J$111,MATCH(LARGE('Spectrum 7'!$K$5:$K$111, 4),'Spectrum 7'!$K$5:$K$111,0))))</f>
        <v/>
      </c>
      <c r="AA15" s="64" t="str">
        <f>IF(IFERROR((INDEX('Spectrum 7'!$L$5:$L$111,MATCH(LARGE('Spectrum 7'!$M$5:$M$111, 4),'Spectrum 7'!$M$5:$M$111,0))), TRUE)=TRUE, "", (INDEX('Spectrum 7'!$L$5:$L$111,MATCH(LARGE('Spectrum 7'!$M$5:$M$111, 4),'Spectrum 7'!$M$5:$M$111,0))))</f>
        <v/>
      </c>
      <c r="AB15" s="65" t="str">
        <f>IF(IFERROR((INDEX('Spectrum 7'!$N$5:$N$111,MATCH(LARGE('Spectrum 7'!$O$5:$O$111, 4),'Spectrum 7'!$O$5:$O$111,0))), TRUE)=TRUE, "", (INDEX('Spectrum 7'!$N$5:$N$111,MATCH(LARGE('Spectrum 7'!$O$5:$O$111, 4),'Spectrum 7'!$O$5:$O$111,0))))</f>
        <v/>
      </c>
      <c r="AC15" s="66" t="str">
        <f>IF(IFERROR((INDEX('Spectrum 7'!$P$5:$P$111,MATCH(LARGE('Spectrum 7'!$Q$5:$Q$111, 4),'Spectrum 7'!$Q$5:$Q$111,0))), TRUE)=TRUE, "", (INDEX('Spectrum 7'!$P$5:$P$111,MATCH(LARGE('Spectrum 7'!$Q$5:$Q$111, 4),'Spectrum 7'!$Q$5:$Q$111,0))))</f>
        <v/>
      </c>
      <c r="AD15" s="67" t="str">
        <f>IF(IFERROR((INDEX('Spectrum 7'!$R$5:$R$111,MATCH(LARGE('Spectrum 7'!$S$5:$S$111, 4),'Spectrum 7'!$S$5:$S$111,0))), TRUE)=TRUE, "", (INDEX('Spectrum 7'!$R$5:$R$111,MATCH(LARGE('Spectrum 7'!$S$5:$S$111, 4),'Spectrum 7'!$S$5:$S$111,0))))</f>
        <v/>
      </c>
      <c r="AE15" s="68" t="str">
        <f>IF(IFERROR((INDEX('Spectrum 7'!$T$5:$T$111,MATCH(LARGE('Spectrum 7'!$U$5:$U$111, 4),'Spectrum 7'!$U$5:$U$111,0))), TRUE)=TRUE, "", (INDEX('Spectrum 7'!$T$5:$T$111,MATCH(LARGE('Spectrum 7'!$U$5:$U$111, 4),'Spectrum 7'!$U$5:$U$111,0))))</f>
        <v/>
      </c>
      <c r="AF15" s="69" t="str">
        <f>IF(IFERROR((INDEX('Spectrum 7'!$V$5:$V$111,MATCH(LARGE('Spectrum 7'!$W$5:$W$111, 4),'Spectrum 7'!$W$5:$W$111,0))), TRUE)=TRUE, "", (INDEX('Spectrum 7'!$V$5:$V$111,MATCH(LARGE('Spectrum 7'!$W$5:$W$111, 4),'Spectrum 7'!$W$5:$W$111,0))))</f>
        <v/>
      </c>
      <c r="AG15" s="70" t="str">
        <f>IF(IFERROR((INDEX('Spectrum 7'!$X$5:$X$111,MATCH(LARGE('Spectrum 7'!$Y$5:$Y$111, 4),'Spectrum 7'!$Y$5:$Y$111,0))), TRUE)=TRUE, "", (INDEX('Spectrum 7'!$X$5:$X$111,MATCH(LARGE('Spectrum 7'!$Y$5:$Y$111, 4),'Spectrum 7'!$Y$5:$Y$111,0))))</f>
        <v/>
      </c>
      <c r="AH15" s="63" t="str">
        <f>IF(IFERROR((INDEX('Spectrum 7'!$J$5:$J$111,MATCH(LARGE('Spectrum 7'!$K$5:$K$111, 5),'Spectrum 7'!$K$5:$K$111,0))), TRUE)=TRUE, "", (INDEX('Spectrum 7'!$J$5:$J$111,MATCH(LARGE('Spectrum 7'!$K$5:$K$111, 5),'Spectrum 7'!$K$5:$K$111,0))))</f>
        <v/>
      </c>
      <c r="AI15" s="64" t="str">
        <f>IF(IFERROR((INDEX('Spectrum 7'!$L$5:$L$111,MATCH(LARGE('Spectrum 7'!$M$5:$M$111, 5),'Spectrum 7'!$M$5:$M$111,0))), TRUE)=TRUE, "", (INDEX('Spectrum 7'!$L$5:$L$111,MATCH(LARGE('Spectrum 7'!$M$5:$M$111, 5),'Spectrum 7'!$M$5:$M$111,0))))</f>
        <v/>
      </c>
      <c r="AJ15" s="65" t="str">
        <f>IF(IFERROR((INDEX('Spectrum 7'!$N$5:$N$111,MATCH(LARGE('Spectrum 7'!$O$5:$O$111, 5),'Spectrum 7'!$O$5:$O$111,0))), TRUE)=TRUE, "", (INDEX('Spectrum 7'!$N$5:$N$111,MATCH(LARGE('Spectrum 7'!$O$5:$O$111, 5),'Spectrum 7'!$O$5:$O$111,0))))</f>
        <v/>
      </c>
      <c r="AK15" s="66" t="str">
        <f>IF(IFERROR((INDEX('Spectrum 7'!$P$5:$P$111,MATCH(LARGE('Spectrum 7'!$Q$5:$Q$111, 5),'Spectrum 7'!$Q$5:$Q$111,0))), TRUE)=TRUE, "", (INDEX('Spectrum 7'!$P$5:$P$111,MATCH(LARGE('Spectrum 7'!$Q$5:$Q$111, 5),'Spectrum 7'!$Q$5:$Q$111,0))))</f>
        <v/>
      </c>
      <c r="AL15" s="67" t="str">
        <f>IF(IFERROR((INDEX('Spectrum 7'!$R$5:$R$111,MATCH(LARGE('Spectrum 7'!$S$5:$S$111, 5),'Spectrum 7'!$S$5:$S$111,0))), TRUE)=TRUE, "", (INDEX('Spectrum 7'!$R$5:$R$111,MATCH(LARGE('Spectrum 7'!$S$5:$S$111, 5),'Spectrum 7'!$S$5:$S$111,0))))</f>
        <v/>
      </c>
      <c r="AM15" s="68" t="str">
        <f>IF(IFERROR((INDEX('Spectrum 7'!$T$5:$T$111,MATCH(LARGE('Spectrum 7'!$U$5:$U$111, 5),'Spectrum 7'!$U$5:$U$111,0))), TRUE)=TRUE, "", (INDEX('Spectrum 7'!$T$5:$T$111,MATCH(LARGE('Spectrum 7'!$U$5:$U$111, 5),'Spectrum 7'!$U$5:$U$111,0))))</f>
        <v/>
      </c>
      <c r="AN15" s="69" t="str">
        <f>IF(IFERROR((INDEX('Spectrum 7'!$V$5:$V$111,MATCH(LARGE('Spectrum 7'!$W$5:$W$111, 5),'Spectrum 7'!$W$5:$W$111,0))), TRUE)=TRUE, "", (INDEX('Spectrum 7'!$V$5:$V$111,MATCH(LARGE('Spectrum 7'!$W$5:$W$111, 5),'Spectrum 7'!$W$5:$W$111,0))))</f>
        <v/>
      </c>
      <c r="AO15" s="70" t="str">
        <f>IF(IFERROR((INDEX('Spectrum 7'!$X$5:$X$111,MATCH(LARGE('Spectrum 7'!$Y$5:$Y$111, 5),'Spectrum 7'!$Y$5:$Y$111,0))), TRUE)=TRUE, "", (INDEX('Spectrum 7'!$X$5:$X$111,MATCH(LARGE('Spectrum 7'!$Y$5:$Y$111, 5),'Spectrum 7'!$Y$5:$Y$111,0))))</f>
        <v/>
      </c>
      <c r="AP15" s="72"/>
    </row>
    <row r="16" spans="1:42" customFormat="1" ht="15.75" x14ac:dyDescent="0.25">
      <c r="A16" s="1">
        <v>8</v>
      </c>
      <c r="B16" s="63" t="str">
        <f>IF(IFERROR((INDEX('Spectrum 8'!$J$5:$J$111,MATCH(MAX('Spectrum 8'!$K$5:$K$111),'Spectrum 8'!$K$5:$K$111,0))), TRUE)=TRUE, "", (INDEX('Spectrum 8'!$J$5:$J$111,MATCH(MAX('Spectrum 8'!$K$5:$K$111),'Spectrum 8'!$K$5:$K$111,0))))</f>
        <v/>
      </c>
      <c r="C16" s="64" t="str">
        <f>IF(IFERROR((INDEX('Spectrum 8'!$L$5:$L$111,MATCH(MAX('Spectrum 8'!$M$5:$M$111),'Spectrum 8'!$M$5:$M$111,0))), TRUE)=TRUE, "", (INDEX('Spectrum 8'!$L$5:$L$111,MATCH(MAX('Spectrum 8'!$M$5:$M$111),'Spectrum 8'!$M$5:$M$111,0))))</f>
        <v/>
      </c>
      <c r="D16" s="65" t="str">
        <f>IF(IFERROR((INDEX('Spectrum 8'!$N$5:$N$111,MATCH(MAX('Spectrum 8'!$O$5:$O$111),'Spectrum 8'!$O$5:$O$111,0))), TRUE)=TRUE, "", (INDEX('Spectrum 8'!$N$5:$N$111,MATCH(MAX('Spectrum 8'!$O$5:$O$111),'Spectrum 8'!$O$5:$O$111,0))))</f>
        <v/>
      </c>
      <c r="E16" s="66" t="str">
        <f>IF(IFERROR((INDEX('Spectrum 8'!$P$5:$P$111,MATCH(MAX('Spectrum 8'!$Q$5:$Q$111),'Spectrum 8'!$Q$5:$Q$111,0))), TRUE)=TRUE, "", (INDEX('Spectrum 8'!$P$5:$P$111,MATCH(MAX('Spectrum 8'!$Q$5:$Q$111),'Spectrum 8'!$Q$5:$Q$111,0))))</f>
        <v/>
      </c>
      <c r="F16" s="67" t="str">
        <f>IF(IFERROR((INDEX('Spectrum 8'!$R$5:$R$111,MATCH(MAX('Spectrum 8'!$S$5:$S$111),'Spectrum 8'!$S$5:$S$111,0))), TRUE)=TRUE, "", (INDEX('Spectrum 8'!$R$5:$R$111,MATCH(MAX('Spectrum 8'!$S$5:$S$111),'Spectrum 8'!$S$5:$S$111,0))))</f>
        <v/>
      </c>
      <c r="G16" s="68" t="str">
        <f>IF(IFERROR((INDEX('Spectrum 8'!$T$5:$T$111,MATCH(MAX('Spectrum 8'!$U$5:$U$111),'Spectrum 8'!$U$5:$U$111,0))), TRUE)=TRUE, "", (INDEX('Spectrum 8'!$T$5:$T$111,MATCH(MAX('Spectrum 8'!$U$5:$U$111),'Spectrum 8'!$U$5:$U$111,0))))</f>
        <v/>
      </c>
      <c r="H16" s="69" t="str">
        <f>IF(IFERROR((INDEX('Spectrum 8'!$V$5:$V$111,MATCH(MAX('Spectrum 8'!$W$5:$W$111),'Spectrum 8'!$W$5:$W$111,0))), TRUE)=TRUE, "", (INDEX('Spectrum 8'!$V$5:$V$111,MATCH(MAX('Spectrum 8'!$W$5:$W$111),'Spectrum 8'!$W$5:$W$111,0))))</f>
        <v/>
      </c>
      <c r="I16" s="70" t="str">
        <f>IF(IFERROR((INDEX('Spectrum 8'!$X$5:$X$111,MATCH(MAX('Spectrum 8'!$Y$5:$Y$111),'Spectrum 8'!$Y$5:$Y$111,0))), TRUE)=TRUE, "", (INDEX('Spectrum 8'!$X$5:$X$111,MATCH(MAX('Spectrum 8'!$Y$5:$Y$111),'Spectrum 8'!$Y$5:$Y$111,0))))</f>
        <v/>
      </c>
      <c r="J16" s="63" t="str">
        <f>IF(IFERROR((INDEX('Spectrum 8'!$J$5:$J$111,MATCH(LARGE('Spectrum 8'!$K$5:$K$111, 2),'Spectrum 8'!$K$5:$K$111,0))), TRUE)=TRUE, "", (INDEX('Spectrum 8'!$J$5:$J$111,MATCH(LARGE('Spectrum 8'!$K$5:$K$111, 2),'Spectrum 8'!$K$5:$K$111,0))))</f>
        <v/>
      </c>
      <c r="K16" s="64" t="str">
        <f>IF(IFERROR((INDEX('Spectrum 8'!$L$5:$L$111,MATCH(LARGE('Spectrum 8'!$M$5:$M$111, 2),'Spectrum 8'!$M$5:$M$111,0))), TRUE)=TRUE, "", (INDEX('Spectrum 8'!$L$5:$L$111,MATCH(LARGE('Spectrum 8'!$M$5:$M$111, 2),'Spectrum 8'!$M$5:$M$111,0))))</f>
        <v/>
      </c>
      <c r="L16" s="65" t="str">
        <f>IF(IFERROR((INDEX('Spectrum 8'!$N$5:$N$111,MATCH(LARGE('Spectrum 8'!$O$5:$O$111, 2),'Spectrum 8'!$O$5:$O$111,0))), TRUE)=TRUE, "", (INDEX('Spectrum 8'!$N$5:$N$111,MATCH(LARGE('Spectrum 8'!$O$5:$O$111, 2),'Spectrum 8'!$O$5:$O$111,0))))</f>
        <v/>
      </c>
      <c r="M16" s="66" t="str">
        <f>IF(IFERROR((INDEX('Spectrum 8'!$P$5:$P$111,MATCH(LARGE('Spectrum 8'!$Q$5:$Q$111, 2),'Spectrum 8'!$Q$5:$Q$111,0))), TRUE)=TRUE, "", (INDEX('Spectrum 8'!$P$5:$P$111,MATCH(LARGE('Spectrum 8'!$Q$5:$Q$111, 2),'Spectrum 8'!$Q$5:$Q$111,0))))</f>
        <v/>
      </c>
      <c r="N16" s="67" t="str">
        <f>IF(IFERROR((INDEX('Spectrum 8'!$R$5:$R$111,MATCH(LARGE('Spectrum 8'!$S$5:$S$111, 2),'Spectrum 8'!$S$5:$S$111,0))), TRUE)=TRUE, "", (INDEX('Spectrum 8'!$R$5:$R$111,MATCH(LARGE('Spectrum 8'!$S$5:$S$111, 2),'Spectrum 8'!$S$5:$S$111,0))))</f>
        <v/>
      </c>
      <c r="O16" s="68" t="str">
        <f>IF(IFERROR((INDEX('Spectrum 8'!$T$5:$T$111,MATCH(LARGE('Spectrum 8'!$U$5:$U$111, 2),'Spectrum 8'!$U$5:$U$111,0))), TRUE)=TRUE, "", (INDEX('Spectrum 8'!$T$5:$T$111,MATCH(LARGE('Spectrum 8'!$U$5:$U$111, 2),'Spectrum 8'!$U$5:$U$111,0))))</f>
        <v/>
      </c>
      <c r="P16" s="69" t="str">
        <f>IF(IFERROR((INDEX('Spectrum 8'!$V$5:$V$111,MATCH(LARGE('Spectrum 8'!$W$5:$W$111, 2),'Spectrum 8'!$W$5:$W$111,0))), TRUE)=TRUE, "", (INDEX('Spectrum 8'!$V$5:$V$111,MATCH(LARGE('Spectrum 8'!$W$5:$W$111, 2),'Spectrum 8'!$W$5:$W$111,0))))</f>
        <v/>
      </c>
      <c r="Q16" s="70" t="str">
        <f>IF(IFERROR((INDEX('Spectrum 8'!$X$5:$X$111,MATCH(LARGE('Spectrum 8'!$Y$5:$Y$111, 2),'Spectrum 8'!$Y$5:$Y$111,0))), TRUE)=TRUE, "", (INDEX('Spectrum 8'!$X$5:$X$111,MATCH(LARGE('Spectrum 8'!$Y$5:$Y$111, 2),'Spectrum 8'!$Y$5:$Y$111,0))))</f>
        <v/>
      </c>
      <c r="R16" s="63" t="str">
        <f>IF(IFERROR((INDEX('Spectrum 8'!$J$5:$J$111,MATCH(LARGE('Spectrum 8'!$K$5:$K$111, 3),'Spectrum 8'!$K$5:$K$111,0))), TRUE)=TRUE, "", (INDEX('Spectrum 8'!$J$5:$J$111,MATCH(LARGE('Spectrum 8'!$K$5:$K$111, 3),'Spectrum 8'!$K$5:$K$111,0))))</f>
        <v/>
      </c>
      <c r="S16" s="64" t="str">
        <f>IF(IFERROR((INDEX('Spectrum 8'!$L$5:$L$111,MATCH(LARGE('Spectrum 8'!$M$5:$M$111, 3),'Spectrum 8'!$M$5:$M$111,0))), TRUE)=TRUE, "", (INDEX('Spectrum 8'!$L$5:$L$111,MATCH(LARGE('Spectrum 8'!$M$5:$M$111, 3),'Spectrum 8'!$M$5:$M$111,0))))</f>
        <v/>
      </c>
      <c r="T16" s="65" t="str">
        <f>IF(IFERROR((INDEX('Spectrum 8'!$N$5:$N$111,MATCH(LARGE('Spectrum 8'!$O$5:$O$111, 3),'Spectrum 8'!$O$5:$O$111,0))), TRUE)=TRUE, "", (INDEX('Spectrum 8'!$N$5:$N$111,MATCH(LARGE('Spectrum 8'!$O$5:$O$111, 3),'Spectrum 8'!$O$5:$O$111,0))))</f>
        <v/>
      </c>
      <c r="U16" s="66" t="str">
        <f>IF(IFERROR((INDEX('Spectrum 8'!$P$5:$P$111,MATCH(LARGE('Spectrum 8'!$Q$5:$Q$111, 3),'Spectrum 8'!$Q$5:$Q$111,0))), TRUE)=TRUE, "", (INDEX('Spectrum 8'!$P$5:$P$111,MATCH(LARGE('Spectrum 8'!$Q$5:$Q$111, 3),'Spectrum 8'!$Q$5:$Q$111,0))))</f>
        <v/>
      </c>
      <c r="V16" s="67" t="str">
        <f>IF(IFERROR((INDEX('Spectrum 8'!$R$5:$R$111,MATCH(LARGE('Spectrum 8'!$S$5:$S$111, 3),'Spectrum 8'!$S$5:$S$111,0))), TRUE)=TRUE, "", (INDEX('Spectrum 8'!$R$5:$R$111,MATCH(LARGE('Spectrum 8'!$S$5:$S$111, 3),'Spectrum 8'!$S$5:$S$111,0))))</f>
        <v/>
      </c>
      <c r="W16" s="68" t="str">
        <f>IF(IFERROR((INDEX('Spectrum 8'!$T$5:$T$111,MATCH(LARGE('Spectrum 8'!$U$5:$U$111, 3),'Spectrum 8'!$U$5:$U$111,0))), TRUE)=TRUE, "", (INDEX('Spectrum 8'!$T$5:$T$111,MATCH(LARGE('Spectrum 8'!$U$5:$U$111, 3),'Spectrum 8'!$U$5:$U$111,0))))</f>
        <v/>
      </c>
      <c r="X16" s="69" t="str">
        <f>IF(IFERROR((INDEX('Spectrum 8'!$V$5:$V$111,MATCH(LARGE('Spectrum 8'!$W$5:$W$111, 3),'Spectrum 8'!$W$5:$W$111,0))), TRUE)=TRUE, "", (INDEX('Spectrum 8'!$V$5:$V$111,MATCH(LARGE('Spectrum 8'!$W$5:$W$111, 3),'Spectrum 8'!$W$5:$W$111,0))))</f>
        <v/>
      </c>
      <c r="Y16" s="70" t="str">
        <f>IF(IFERROR((INDEX('Spectrum 8'!$X$5:$X$111,MATCH(LARGE('Spectrum 8'!$Y$5:$Y$111, 3),'Spectrum 8'!$Y$5:$Y$111,0))), TRUE)=TRUE, "", (INDEX('Spectrum 8'!$X$5:$X$111,MATCH(LARGE('Spectrum 8'!$Y$5:$Y$111, 3),'Spectrum 8'!$Y$5:$Y$111,0))))</f>
        <v/>
      </c>
      <c r="Z16" s="63" t="str">
        <f>IF(IFERROR((INDEX('Spectrum 8'!$J$5:$J$111,MATCH(LARGE('Spectrum 8'!$K$5:$K$111, 4),'Spectrum 8'!$K$5:$K$111,0))), TRUE)=TRUE, "", (INDEX('Spectrum 8'!$J$5:$J$111,MATCH(LARGE('Spectrum 8'!$K$5:$K$111, 4),'Spectrum 8'!$K$5:$K$111,0))))</f>
        <v/>
      </c>
      <c r="AA16" s="64" t="str">
        <f>IF(IFERROR((INDEX('Spectrum 8'!$L$5:$L$111,MATCH(LARGE('Spectrum 8'!$M$5:$M$111, 4),'Spectrum 8'!$M$5:$M$111,0))), TRUE)=TRUE, "", (INDEX('Spectrum 8'!$L$5:$L$111,MATCH(LARGE('Spectrum 8'!$M$5:$M$111, 4),'Spectrum 8'!$M$5:$M$111,0))))</f>
        <v/>
      </c>
      <c r="AB16" s="65" t="str">
        <f>IF(IFERROR((INDEX('Spectrum 8'!$N$5:$N$111,MATCH(LARGE('Spectrum 8'!$O$5:$O$111, 4),'Spectrum 8'!$O$5:$O$111,0))), TRUE)=TRUE, "", (INDEX('Spectrum 8'!$N$5:$N$111,MATCH(LARGE('Spectrum 8'!$O$5:$O$111, 4),'Spectrum 8'!$O$5:$O$111,0))))</f>
        <v/>
      </c>
      <c r="AC16" s="66" t="str">
        <f>IF(IFERROR((INDEX('Spectrum 8'!$P$5:$P$111,MATCH(LARGE('Spectrum 8'!$Q$5:$Q$111, 4),'Spectrum 8'!$Q$5:$Q$111,0))), TRUE)=TRUE, "", (INDEX('Spectrum 8'!$P$5:$P$111,MATCH(LARGE('Spectrum 8'!$Q$5:$Q$111, 4),'Spectrum 8'!$Q$5:$Q$111,0))))</f>
        <v/>
      </c>
      <c r="AD16" s="67" t="str">
        <f>IF(IFERROR((INDEX('Spectrum 8'!$R$5:$R$111,MATCH(LARGE('Spectrum 8'!$S$5:$S$111, 4),'Spectrum 8'!$S$5:$S$111,0))), TRUE)=TRUE, "", (INDEX('Spectrum 8'!$R$5:$R$111,MATCH(LARGE('Spectrum 8'!$S$5:$S$111, 4),'Spectrum 8'!$S$5:$S$111,0))))</f>
        <v/>
      </c>
      <c r="AE16" s="68" t="str">
        <f>IF(IFERROR((INDEX('Spectrum 8'!$T$5:$T$111,MATCH(LARGE('Spectrum 8'!$U$5:$U$111, 4),'Spectrum 8'!$U$5:$U$111,0))), TRUE)=TRUE, "", (INDEX('Spectrum 8'!$T$5:$T$111,MATCH(LARGE('Spectrum 8'!$U$5:$U$111, 4),'Spectrum 8'!$U$5:$U$111,0))))</f>
        <v/>
      </c>
      <c r="AF16" s="69" t="str">
        <f>IF(IFERROR((INDEX('Spectrum 8'!$V$5:$V$111,MATCH(LARGE('Spectrum 8'!$W$5:$W$111, 4),'Spectrum 8'!$W$5:$W$111,0))), TRUE)=TRUE, "", (INDEX('Spectrum 8'!$V$5:$V$111,MATCH(LARGE('Spectrum 8'!$W$5:$W$111, 4),'Spectrum 8'!$W$5:$W$111,0))))</f>
        <v/>
      </c>
      <c r="AG16" s="70" t="str">
        <f>IF(IFERROR((INDEX('Spectrum 8'!$X$5:$X$111,MATCH(LARGE('Spectrum 8'!$Y$5:$Y$111, 4),'Spectrum 8'!$Y$5:$Y$111,0))), TRUE)=TRUE, "", (INDEX('Spectrum 8'!$X$5:$X$111,MATCH(LARGE('Spectrum 8'!$Y$5:$Y$111, 4),'Spectrum 8'!$Y$5:$Y$111,0))))</f>
        <v/>
      </c>
      <c r="AH16" s="63" t="str">
        <f>IF(IFERROR((INDEX('Spectrum 8'!$J$5:$J$111,MATCH(LARGE('Spectrum 8'!$K$5:$K$111, 5),'Spectrum 8'!$K$5:$K$111,0))), TRUE)=TRUE, "", (INDEX('Spectrum 8'!$J$5:$J$111,MATCH(LARGE('Spectrum 8'!$K$5:$K$111, 5),'Spectrum 8'!$K$5:$K$111,0))))</f>
        <v/>
      </c>
      <c r="AI16" s="64" t="str">
        <f>IF(IFERROR((INDEX('Spectrum 8'!$L$5:$L$111,MATCH(LARGE('Spectrum 8'!$M$5:$M$111, 5),'Spectrum 8'!$M$5:$M$111,0))), TRUE)=TRUE, "", (INDEX('Spectrum 8'!$L$5:$L$111,MATCH(LARGE('Spectrum 8'!$M$5:$M$111, 5),'Spectrum 8'!$M$5:$M$111,0))))</f>
        <v/>
      </c>
      <c r="AJ16" s="65" t="str">
        <f>IF(IFERROR((INDEX('Spectrum 8'!$N$5:$N$111,MATCH(LARGE('Spectrum 8'!$O$5:$O$111, 5),'Spectrum 8'!$O$5:$O$111,0))), TRUE)=TRUE, "", (INDEX('Spectrum 8'!$N$5:$N$111,MATCH(LARGE('Spectrum 8'!$O$5:$O$111, 5),'Spectrum 8'!$O$5:$O$111,0))))</f>
        <v/>
      </c>
      <c r="AK16" s="66" t="str">
        <f>IF(IFERROR((INDEX('Spectrum 8'!$P$5:$P$111,MATCH(LARGE('Spectrum 8'!$Q$5:$Q$111, 5),'Spectrum 8'!$Q$5:$Q$111,0))), TRUE)=TRUE, "", (INDEX('Spectrum 8'!$P$5:$P$111,MATCH(LARGE('Spectrum 8'!$Q$5:$Q$111, 5),'Spectrum 8'!$Q$5:$Q$111,0))))</f>
        <v/>
      </c>
      <c r="AL16" s="67" t="str">
        <f>IF(IFERROR((INDEX('Spectrum 8'!$R$5:$R$111,MATCH(LARGE('Spectrum 8'!$S$5:$S$111, 5),'Spectrum 8'!$S$5:$S$111,0))), TRUE)=TRUE, "", (INDEX('Spectrum 8'!$R$5:$R$111,MATCH(LARGE('Spectrum 8'!$S$5:$S$111, 5),'Spectrum 8'!$S$5:$S$111,0))))</f>
        <v/>
      </c>
      <c r="AM16" s="68" t="str">
        <f>IF(IFERROR((INDEX('Spectrum 8'!$T$5:$T$111,MATCH(LARGE('Spectrum 8'!$U$5:$U$111, 5),'Spectrum 8'!$U$5:$U$111,0))), TRUE)=TRUE, "", (INDEX('Spectrum 8'!$T$5:$T$111,MATCH(LARGE('Spectrum 8'!$U$5:$U$111, 5),'Spectrum 8'!$U$5:$U$111,0))))</f>
        <v/>
      </c>
      <c r="AN16" s="69" t="str">
        <f>IF(IFERROR((INDEX('Spectrum 8'!$V$5:$V$111,MATCH(LARGE('Spectrum 8'!$W$5:$W$111, 5),'Spectrum 8'!$W$5:$W$111,0))), TRUE)=TRUE, "", (INDEX('Spectrum 8'!$V$5:$V$111,MATCH(LARGE('Spectrum 8'!$W$5:$W$111, 5),'Spectrum 8'!$W$5:$W$111,0))))</f>
        <v/>
      </c>
      <c r="AO16" s="70" t="str">
        <f>IF(IFERROR((INDEX('Spectrum 8'!$X$5:$X$111,MATCH(LARGE('Spectrum 8'!$Y$5:$Y$111, 5),'Spectrum 8'!$Y$5:$Y$111,0))), TRUE)=TRUE, "", (INDEX('Spectrum 8'!$X$5:$X$111,MATCH(LARGE('Spectrum 8'!$Y$5:$Y$111, 5),'Spectrum 8'!$Y$5:$Y$111,0))))</f>
        <v/>
      </c>
      <c r="AP16" s="72"/>
    </row>
    <row r="17" spans="1:42" customFormat="1" ht="15.75" x14ac:dyDescent="0.25">
      <c r="A17" s="1">
        <v>9</v>
      </c>
      <c r="B17" s="63" t="str">
        <f>IF(IFERROR((INDEX('Spectrum 9'!$J$5:$J$111,MATCH(MAX('Spectrum 9'!$K$5:$K$111),'Spectrum 9'!$K$5:$K$111,0))), TRUE)=TRUE, "", (INDEX('Spectrum 9'!$J$5:$J$111,MATCH(MAX('Spectrum 9'!$K$5:$K$111),'Spectrum 9'!$K$5:$K$111,0))))</f>
        <v/>
      </c>
      <c r="C17" s="64" t="str">
        <f>IF(IFERROR((INDEX('Spectrum 9'!$L$5:$L$111,MATCH(MAX('Spectrum 9'!$M$5:$M$111),'Spectrum 9'!$M$5:$M$111,0))), TRUE)=TRUE, "", (INDEX('Spectrum 9'!$L$5:$L$111,MATCH(MAX('Spectrum 9'!$M$5:$M$111),'Spectrum 9'!$M$5:$M$111,0))))</f>
        <v/>
      </c>
      <c r="D17" s="65" t="str">
        <f>IF(IFERROR((INDEX('Spectrum 9'!$N$5:$N$111,MATCH(MAX('Spectrum 9'!$O$5:$O$111),'Spectrum 9'!$O$5:$O$111,0))), TRUE)=TRUE, "", (INDEX('Spectrum 9'!$N$5:$N$111,MATCH(MAX('Spectrum 9'!$O$5:$O$111),'Spectrum 9'!$O$5:$O$111,0))))</f>
        <v/>
      </c>
      <c r="E17" s="66" t="str">
        <f>IF(IFERROR((INDEX('Spectrum 9'!$P$5:$P$111,MATCH(MAX('Spectrum 9'!$Q$5:$Q$111),'Spectrum 9'!$Q$5:$Q$111,0))), TRUE)=TRUE, "", (INDEX('Spectrum 9'!$P$5:$P$111,MATCH(MAX('Spectrum 9'!$Q$5:$Q$111),'Spectrum 9'!$Q$5:$Q$111,0))))</f>
        <v/>
      </c>
      <c r="F17" s="67" t="str">
        <f>IF(IFERROR((INDEX('Spectrum 9'!$R$5:$R$111,MATCH(MAX('Spectrum 9'!$S$5:$S$111),'Spectrum 9'!$S$5:$S$111,0))), TRUE)=TRUE, "", (INDEX('Spectrum 9'!$R$5:$R$111,MATCH(MAX('Spectrum 9'!$S$5:$S$111),'Spectrum 9'!$S$5:$S$111,0))))</f>
        <v/>
      </c>
      <c r="G17" s="68" t="str">
        <f>IF(IFERROR((INDEX('Spectrum 9'!$T$5:$T$111,MATCH(MAX('Spectrum 9'!$U$5:$U$111),'Spectrum 9'!$U$5:$U$111,0))), TRUE)=TRUE, "", (INDEX('Spectrum 9'!$T$5:$T$111,MATCH(MAX('Spectrum 9'!$U$5:$U$111),'Spectrum 9'!$U$5:$U$111,0))))</f>
        <v/>
      </c>
      <c r="H17" s="69" t="str">
        <f>IF(IFERROR((INDEX('Spectrum 9'!$V$5:$V$111,MATCH(MAX('Spectrum 9'!$W$5:$W$111),'Spectrum 9'!$W$5:$W$111,0))), TRUE)=TRUE, "", (INDEX('Spectrum 9'!$V$5:$V$111,MATCH(MAX('Spectrum 9'!$W$5:$W$111),'Spectrum 9'!$W$5:$W$111,0))))</f>
        <v/>
      </c>
      <c r="I17" s="70" t="str">
        <f>IF(IFERROR((INDEX('Spectrum 9'!$X$5:$X$111,MATCH(MAX('Spectrum 9'!$Y$5:$Y$111),'Spectrum 9'!$Y$5:$Y$111,0))), TRUE)=TRUE, "", (INDEX('Spectrum 9'!$X$5:$X$111,MATCH(MAX('Spectrum 9'!$Y$5:$Y$111),'Spectrum 9'!$Y$5:$Y$111,0))))</f>
        <v/>
      </c>
      <c r="J17" s="63" t="str">
        <f>IF(IFERROR((INDEX('Spectrum 9'!$J$5:$J$111,MATCH(LARGE('Spectrum 9'!$K$5:$K$111, 2),'Spectrum 9'!$K$5:$K$111,0))), TRUE)=TRUE, "", (INDEX('Spectrum 9'!$J$5:$J$111,MATCH(LARGE('Spectrum 9'!$K$5:$K$111, 2),'Spectrum 9'!$K$5:$K$111,0))))</f>
        <v/>
      </c>
      <c r="K17" s="64" t="str">
        <f>IF(IFERROR((INDEX('Spectrum 9'!$L$5:$L$111,MATCH(LARGE('Spectrum 9'!$M$5:$M$111, 2),'Spectrum 9'!$M$5:$M$111,0))), TRUE)=TRUE, "", (INDEX('Spectrum 9'!$L$5:$L$111,MATCH(LARGE('Spectrum 9'!$M$5:$M$111, 2),'Spectrum 9'!$M$5:$M$111,0))))</f>
        <v/>
      </c>
      <c r="L17" s="65" t="str">
        <f>IF(IFERROR((INDEX('Spectrum 9'!$N$5:$N$111,MATCH(LARGE('Spectrum 9'!$O$5:$O$111, 2),'Spectrum 9'!$O$5:$O$111,0))), TRUE)=TRUE, "", (INDEX('Spectrum 9'!$N$5:$N$111,MATCH(LARGE('Spectrum 9'!$O$5:$O$111, 2),'Spectrum 9'!$O$5:$O$111,0))))</f>
        <v/>
      </c>
      <c r="M17" s="66" t="str">
        <f>IF(IFERROR((INDEX('Spectrum 9'!$P$5:$P$111,MATCH(LARGE('Spectrum 9'!$Q$5:$Q$111, 2),'Spectrum 9'!$Q$5:$Q$111,0))), TRUE)=TRUE, "", (INDEX('Spectrum 9'!$P$5:$P$111,MATCH(LARGE('Spectrum 9'!$Q$5:$Q$111, 2),'Spectrum 9'!$Q$5:$Q$111,0))))</f>
        <v/>
      </c>
      <c r="N17" s="67" t="str">
        <f>IF(IFERROR((INDEX('Spectrum 9'!$R$5:$R$111,MATCH(LARGE('Spectrum 9'!$S$5:$S$111, 2),'Spectrum 9'!$S$5:$S$111,0))), TRUE)=TRUE, "", (INDEX('Spectrum 9'!$R$5:$R$111,MATCH(LARGE('Spectrum 9'!$S$5:$S$111, 2),'Spectrum 9'!$S$5:$S$111,0))))</f>
        <v/>
      </c>
      <c r="O17" s="68" t="str">
        <f>IF(IFERROR((INDEX('Spectrum 9'!$T$5:$T$111,MATCH(LARGE('Spectrum 9'!$U$5:$U$111, 2),'Spectrum 9'!$U$5:$U$111,0))), TRUE)=TRUE, "", (INDEX('Spectrum 9'!$T$5:$T$111,MATCH(LARGE('Spectrum 9'!$U$5:$U$111, 2),'Spectrum 9'!$U$5:$U$111,0))))</f>
        <v/>
      </c>
      <c r="P17" s="69" t="str">
        <f>IF(IFERROR((INDEX('Spectrum 9'!$V$5:$V$111,MATCH(LARGE('Spectrum 9'!$W$5:$W$111, 2),'Spectrum 9'!$W$5:$W$111,0))), TRUE)=TRUE, "", (INDEX('Spectrum 9'!$V$5:$V$111,MATCH(LARGE('Spectrum 9'!$W$5:$W$111, 2),'Spectrum 9'!$W$5:$W$111,0))))</f>
        <v/>
      </c>
      <c r="Q17" s="70" t="str">
        <f>IF(IFERROR((INDEX('Spectrum 9'!$X$5:$X$111,MATCH(LARGE('Spectrum 9'!$Y$5:$Y$111, 2),'Spectrum 9'!$Y$5:$Y$111,0))), TRUE)=TRUE, "", (INDEX('Spectrum 9'!$X$5:$X$111,MATCH(LARGE('Spectrum 9'!$Y$5:$Y$111, 2),'Spectrum 9'!$Y$5:$Y$111,0))))</f>
        <v/>
      </c>
      <c r="R17" s="63" t="str">
        <f>IF(IFERROR((INDEX('Spectrum 9'!$J$5:$J$111,MATCH(LARGE('Spectrum 9'!$K$5:$K$111, 3),'Spectrum 9'!$K$5:$K$111,0))), TRUE)=TRUE, "", (INDEX('Spectrum 9'!$J$5:$J$111,MATCH(LARGE('Spectrum 9'!$K$5:$K$111, 3),'Spectrum 9'!$K$5:$K$111,0))))</f>
        <v/>
      </c>
      <c r="S17" s="64" t="str">
        <f>IF(IFERROR((INDEX('Spectrum 9'!$L$5:$L$111,MATCH(LARGE('Spectrum 9'!$M$5:$M$111, 3),'Spectrum 9'!$M$5:$M$111,0))), TRUE)=TRUE, "", (INDEX('Spectrum 9'!$L$5:$L$111,MATCH(LARGE('Spectrum 9'!$M$5:$M$111, 3),'Spectrum 9'!$M$5:$M$111,0))))</f>
        <v/>
      </c>
      <c r="T17" s="65" t="str">
        <f>IF(IFERROR((INDEX('Spectrum 9'!$N$5:$N$111,MATCH(LARGE('Spectrum 9'!$O$5:$O$111, 3),'Spectrum 9'!$O$5:$O$111,0))), TRUE)=TRUE, "", (INDEX('Spectrum 9'!$N$5:$N$111,MATCH(LARGE('Spectrum 9'!$O$5:$O$111, 3),'Spectrum 9'!$O$5:$O$111,0))))</f>
        <v/>
      </c>
      <c r="U17" s="66" t="str">
        <f>IF(IFERROR((INDEX('Spectrum 9'!$P$5:$P$111,MATCH(LARGE('Spectrum 9'!$Q$5:$Q$111, 3),'Spectrum 9'!$Q$5:$Q$111,0))), TRUE)=TRUE, "", (INDEX('Spectrum 9'!$P$5:$P$111,MATCH(LARGE('Spectrum 9'!$Q$5:$Q$111, 3),'Spectrum 9'!$Q$5:$Q$111,0))))</f>
        <v/>
      </c>
      <c r="V17" s="67" t="str">
        <f>IF(IFERROR((INDEX('Spectrum 9'!$R$5:$R$111,MATCH(LARGE('Spectrum 9'!$S$5:$S$111, 3),'Spectrum 9'!$S$5:$S$111,0))), TRUE)=TRUE, "", (INDEX('Spectrum 9'!$R$5:$R$111,MATCH(LARGE('Spectrum 9'!$S$5:$S$111, 3),'Spectrum 9'!$S$5:$S$111,0))))</f>
        <v/>
      </c>
      <c r="W17" s="68" t="str">
        <f>IF(IFERROR((INDEX('Spectrum 9'!$T$5:$T$111,MATCH(LARGE('Spectrum 9'!$U$5:$U$111, 3),'Spectrum 9'!$U$5:$U$111,0))), TRUE)=TRUE, "", (INDEX('Spectrum 9'!$T$5:$T$111,MATCH(LARGE('Spectrum 9'!$U$5:$U$111, 3),'Spectrum 9'!$U$5:$U$111,0))))</f>
        <v/>
      </c>
      <c r="X17" s="69" t="str">
        <f>IF(IFERROR((INDEX('Spectrum 9'!$V$5:$V$111,MATCH(LARGE('Spectrum 9'!$W$5:$W$111, 3),'Spectrum 9'!$W$5:$W$111,0))), TRUE)=TRUE, "", (INDEX('Spectrum 9'!$V$5:$V$111,MATCH(LARGE('Spectrum 9'!$W$5:$W$111, 3),'Spectrum 9'!$W$5:$W$111,0))))</f>
        <v/>
      </c>
      <c r="Y17" s="70" t="str">
        <f>IF(IFERROR((INDEX('Spectrum 9'!$X$5:$X$111,MATCH(LARGE('Spectrum 9'!$Y$5:$Y$111, 3),'Spectrum 9'!$Y$5:$Y$111,0))), TRUE)=TRUE, "", (INDEX('Spectrum 9'!$X$5:$X$111,MATCH(LARGE('Spectrum 9'!$Y$5:$Y$111, 3),'Spectrum 9'!$Y$5:$Y$111,0))))</f>
        <v/>
      </c>
      <c r="Z17" s="63" t="str">
        <f>IF(IFERROR((INDEX('Spectrum 9'!$J$5:$J$111,MATCH(LARGE('Spectrum 9'!$K$5:$K$111, 4),'Spectrum 9'!$K$5:$K$111,0))), TRUE)=TRUE, "", (INDEX('Spectrum 9'!$J$5:$J$111,MATCH(LARGE('Spectrum 9'!$K$5:$K$111, 4),'Spectrum 9'!$K$5:$K$111,0))))</f>
        <v/>
      </c>
      <c r="AA17" s="64" t="str">
        <f>IF(IFERROR((INDEX('Spectrum 9'!$L$5:$L$111,MATCH(LARGE('Spectrum 9'!$M$5:$M$111, 4),'Spectrum 9'!$M$5:$M$111,0))), TRUE)=TRUE, "", (INDEX('Spectrum 9'!$L$5:$L$111,MATCH(LARGE('Spectrum 9'!$M$5:$M$111, 4),'Spectrum 9'!$M$5:$M$111,0))))</f>
        <v/>
      </c>
      <c r="AB17" s="65" t="str">
        <f>IF(IFERROR((INDEX('Spectrum 9'!$N$5:$N$111,MATCH(LARGE('Spectrum 9'!$O$5:$O$111, 4),'Spectrum 9'!$O$5:$O$111,0))), TRUE)=TRUE, "", (INDEX('Spectrum 9'!$N$5:$N$111,MATCH(LARGE('Spectrum 9'!$O$5:$O$111, 4),'Spectrum 9'!$O$5:$O$111,0))))</f>
        <v/>
      </c>
      <c r="AC17" s="66" t="str">
        <f>IF(IFERROR((INDEX('Spectrum 9'!$P$5:$P$111,MATCH(LARGE('Spectrum 9'!$Q$5:$Q$111, 4),'Spectrum 9'!$Q$5:$Q$111,0))), TRUE)=TRUE, "", (INDEX('Spectrum 9'!$P$5:$P$111,MATCH(LARGE('Spectrum 9'!$Q$5:$Q$111, 4),'Spectrum 9'!$Q$5:$Q$111,0))))</f>
        <v/>
      </c>
      <c r="AD17" s="67" t="str">
        <f>IF(IFERROR((INDEX('Spectrum 9'!$R$5:$R$111,MATCH(LARGE('Spectrum 9'!$S$5:$S$111, 4),'Spectrum 9'!$S$5:$S$111,0))), TRUE)=TRUE, "", (INDEX('Spectrum 9'!$R$5:$R$111,MATCH(LARGE('Spectrum 9'!$S$5:$S$111, 4),'Spectrum 9'!$S$5:$S$111,0))))</f>
        <v/>
      </c>
      <c r="AE17" s="68" t="str">
        <f>IF(IFERROR((INDEX('Spectrum 9'!$T$5:$T$111,MATCH(LARGE('Spectrum 9'!$U$5:$U$111, 4),'Spectrum 9'!$U$5:$U$111,0))), TRUE)=TRUE, "", (INDEX('Spectrum 9'!$T$5:$T$111,MATCH(LARGE('Spectrum 9'!$U$5:$U$111, 4),'Spectrum 9'!$U$5:$U$111,0))))</f>
        <v/>
      </c>
      <c r="AF17" s="69" t="str">
        <f>IF(IFERROR((INDEX('Spectrum 9'!$V$5:$V$111,MATCH(LARGE('Spectrum 9'!$W$5:$W$111, 4),'Spectrum 9'!$W$5:$W$111,0))), TRUE)=TRUE, "", (INDEX('Spectrum 9'!$V$5:$V$111,MATCH(LARGE('Spectrum 9'!$W$5:$W$111, 4),'Spectrum 9'!$W$5:$W$111,0))))</f>
        <v/>
      </c>
      <c r="AG17" s="70" t="str">
        <f>IF(IFERROR((INDEX('Spectrum 9'!$X$5:$X$111,MATCH(LARGE('Spectrum 9'!$Y$5:$Y$111, 4),'Spectrum 9'!$Y$5:$Y$111,0))), TRUE)=TRUE, "", (INDEX('Spectrum 9'!$X$5:$X$111,MATCH(LARGE('Spectrum 9'!$Y$5:$Y$111, 4),'Spectrum 9'!$Y$5:$Y$111,0))))</f>
        <v/>
      </c>
      <c r="AH17" s="63" t="str">
        <f>IF(IFERROR((INDEX('Spectrum 9'!$J$5:$J$111,MATCH(LARGE('Spectrum 9'!$K$5:$K$111, 5),'Spectrum 9'!$K$5:$K$111,0))), TRUE)=TRUE, "", (INDEX('Spectrum 9'!$J$5:$J$111,MATCH(LARGE('Spectrum 9'!$K$5:$K$111, 5),'Spectrum 9'!$K$5:$K$111,0))))</f>
        <v/>
      </c>
      <c r="AI17" s="64" t="str">
        <f>IF(IFERROR((INDEX('Spectrum 9'!$L$5:$L$111,MATCH(LARGE('Spectrum 9'!$M$5:$M$111, 5),'Spectrum 9'!$M$5:$M$111,0))), TRUE)=TRUE, "", (INDEX('Spectrum 9'!$L$5:$L$111,MATCH(LARGE('Spectrum 9'!$M$5:$M$111, 5),'Spectrum 9'!$M$5:$M$111,0))))</f>
        <v/>
      </c>
      <c r="AJ17" s="65" t="str">
        <f>IF(IFERROR((INDEX('Spectrum 9'!$N$5:$N$111,MATCH(LARGE('Spectrum 9'!$O$5:$O$111, 5),'Spectrum 9'!$O$5:$O$111,0))), TRUE)=TRUE, "", (INDEX('Spectrum 9'!$N$5:$N$111,MATCH(LARGE('Spectrum 9'!$O$5:$O$111, 5),'Spectrum 9'!$O$5:$O$111,0))))</f>
        <v/>
      </c>
      <c r="AK17" s="66" t="str">
        <f>IF(IFERROR((INDEX('Spectrum 9'!$P$5:$P$111,MATCH(LARGE('Spectrum 9'!$Q$5:$Q$111, 5),'Spectrum 9'!$Q$5:$Q$111,0))), TRUE)=TRUE, "", (INDEX('Spectrum 9'!$P$5:$P$111,MATCH(LARGE('Spectrum 9'!$Q$5:$Q$111, 5),'Spectrum 9'!$Q$5:$Q$111,0))))</f>
        <v/>
      </c>
      <c r="AL17" s="67" t="str">
        <f>IF(IFERROR((INDEX('Spectrum 9'!$R$5:$R$111,MATCH(LARGE('Spectrum 9'!$S$5:$S$111, 5),'Spectrum 9'!$S$5:$S$111,0))), TRUE)=TRUE, "", (INDEX('Spectrum 9'!$R$5:$R$111,MATCH(LARGE('Spectrum 9'!$S$5:$S$111, 5),'Spectrum 9'!$S$5:$S$111,0))))</f>
        <v/>
      </c>
      <c r="AM17" s="68" t="str">
        <f>IF(IFERROR((INDEX('Spectrum 9'!$T$5:$T$111,MATCH(LARGE('Spectrum 9'!$U$5:$U$111, 5),'Spectrum 9'!$U$5:$U$111,0))), TRUE)=TRUE, "", (INDEX('Spectrum 9'!$T$5:$T$111,MATCH(LARGE('Spectrum 9'!$U$5:$U$111, 5),'Spectrum 9'!$U$5:$U$111,0))))</f>
        <v/>
      </c>
      <c r="AN17" s="69" t="str">
        <f>IF(IFERROR((INDEX('Spectrum 9'!$V$5:$V$111,MATCH(LARGE('Spectrum 9'!$W$5:$W$111, 5),'Spectrum 9'!$W$5:$W$111,0))), TRUE)=TRUE, "", (INDEX('Spectrum 9'!$V$5:$V$111,MATCH(LARGE('Spectrum 9'!$W$5:$W$111, 5),'Spectrum 9'!$W$5:$W$111,0))))</f>
        <v/>
      </c>
      <c r="AO17" s="70" t="str">
        <f>IF(IFERROR((INDEX('Spectrum 9'!$X$5:$X$111,MATCH(LARGE('Spectrum 9'!$Y$5:$Y$111, 5),'Spectrum 9'!$Y$5:$Y$111,0))), TRUE)=TRUE, "", (INDEX('Spectrum 9'!$X$5:$X$111,MATCH(LARGE('Spectrum 9'!$Y$5:$Y$111, 5),'Spectrum 9'!$Y$5:$Y$111,0))))</f>
        <v/>
      </c>
      <c r="AP17" s="72"/>
    </row>
    <row r="18" spans="1:42" customFormat="1" ht="15.75" x14ac:dyDescent="0.25">
      <c r="A18" s="1">
        <v>10</v>
      </c>
      <c r="B18" s="63" t="str">
        <f>IF(IFERROR((INDEX('Spectrum 10'!$J$5:$J$111,MATCH(MAX('Spectrum 10'!$K$5:$K$111),'Spectrum 10'!$K$5:$K$111,0))), TRUE)=TRUE, "", (INDEX('Spectrum 10'!$J$5:$J$111,MATCH(MAX('Spectrum 10'!$K$5:$K$111),'Spectrum 10'!$K$5:$K$111,0))))</f>
        <v/>
      </c>
      <c r="C18" s="64" t="str">
        <f>IF(IFERROR((INDEX('Spectrum 10'!$L$5:$L$111,MATCH(MAX('Spectrum 10'!$M$5:$M$111),'Spectrum 10'!$M$5:$M$111,0))), TRUE)=TRUE, "", (INDEX('Spectrum 10'!$L$5:$L$111,MATCH(MAX('Spectrum 10'!$M$5:$M$111),'Spectrum 10'!$M$5:$M$111,0))))</f>
        <v/>
      </c>
      <c r="D18" s="65" t="str">
        <f>IF(IFERROR((INDEX('Spectrum 10'!$N$5:$N$111,MATCH(MAX('Spectrum 10'!$O$5:$O$111),'Spectrum 10'!$O$5:$O$111,0))), TRUE)=TRUE, "", (INDEX('Spectrum 10'!$N$5:$N$111,MATCH(MAX('Spectrum 10'!$O$5:$O$111),'Spectrum 10'!$O$5:$O$111,0))))</f>
        <v/>
      </c>
      <c r="E18" s="66" t="str">
        <f>IF(IFERROR((INDEX('Spectrum 10'!$P$5:$P$111,MATCH(MAX('Spectrum 10'!$Q$5:$Q$111),'Spectrum 10'!$Q$5:$Q$111,0))), TRUE)=TRUE, "", (INDEX('Spectrum 10'!$P$5:$P$111,MATCH(MAX('Spectrum 10'!$Q$5:$Q$111),'Spectrum 10'!$Q$5:$Q$111,0))))</f>
        <v/>
      </c>
      <c r="F18" s="67" t="str">
        <f>IF(IFERROR((INDEX('Spectrum 10'!$R$5:$R$111,MATCH(MAX('Spectrum 10'!$S$5:$S$111),'Spectrum 10'!$S$5:$S$111,0))), TRUE)=TRUE, "", (INDEX('Spectrum 10'!$R$5:$R$111,MATCH(MAX('Spectrum 10'!$S$5:$S$111),'Spectrum 10'!$S$5:$S$111,0))))</f>
        <v/>
      </c>
      <c r="G18" s="68" t="str">
        <f>IF(IFERROR((INDEX('Spectrum 10'!$T$5:$T$111,MATCH(MAX('Spectrum 10'!$U$5:$U$111),'Spectrum 10'!$U$5:$U$111,0))), TRUE)=TRUE, "", (INDEX('Spectrum 10'!$T$5:$T$111,MATCH(MAX('Spectrum 10'!$U$5:$U$111),'Spectrum 10'!$U$5:$U$111,0))))</f>
        <v/>
      </c>
      <c r="H18" s="69" t="str">
        <f>IF(IFERROR((INDEX('Spectrum 10'!$V$5:$V$111,MATCH(MAX('Spectrum 10'!$W$5:$W$111),'Spectrum 10'!$W$5:$W$111,0))), TRUE)=TRUE, "", (INDEX('Spectrum 10'!$V$5:$V$111,MATCH(MAX('Spectrum 10'!$W$5:$W$111),'Spectrum 10'!$W$5:$W$111,0))))</f>
        <v/>
      </c>
      <c r="I18" s="70" t="str">
        <f>IF(IFERROR((INDEX('Spectrum 10'!$X$5:$X$111,MATCH(MAX('Spectrum 10'!$Y$5:$Y$111),'Spectrum 10'!$Y$5:$Y$111,0))), TRUE)=TRUE, "", (INDEX('Spectrum 10'!$X$5:$X$111,MATCH(MAX('Spectrum 10'!$Y$5:$Y$111),'Spectrum 10'!$Y$5:$Y$111,0))))</f>
        <v/>
      </c>
      <c r="J18" s="63" t="str">
        <f>IF(IFERROR((INDEX('Spectrum 10'!$J$5:$J$111,MATCH(LARGE('Spectrum 10'!$K$5:$K$111, 2),'Spectrum 10'!$K$5:$K$111,0))), TRUE)=TRUE, "", (INDEX('Spectrum 10'!$J$5:$J$111,MATCH(LARGE('Spectrum 10'!$K$5:$K$111, 2),'Spectrum 10'!$K$5:$K$111,0))))</f>
        <v/>
      </c>
      <c r="K18" s="64" t="str">
        <f>IF(IFERROR((INDEX('Spectrum 10'!$L$5:$L$111,MATCH(LARGE('Spectrum 10'!$M$5:$M$111, 2),'Spectrum 10'!$M$5:$M$111,0))), TRUE)=TRUE, "", (INDEX('Spectrum 10'!$L$5:$L$111,MATCH(LARGE('Spectrum 10'!$M$5:$M$111, 2),'Spectrum 10'!$M$5:$M$111,0))))</f>
        <v/>
      </c>
      <c r="L18" s="65" t="str">
        <f>IF(IFERROR((INDEX('Spectrum 10'!$N$5:$N$111,MATCH(LARGE('Spectrum 10'!$O$5:$O$111, 2),'Spectrum 10'!$O$5:$O$111,0))), TRUE)=TRUE, "", (INDEX('Spectrum 10'!$N$5:$N$111,MATCH(LARGE('Spectrum 10'!$O$5:$O$111, 2),'Spectrum 10'!$O$5:$O$111,0))))</f>
        <v/>
      </c>
      <c r="M18" s="66" t="str">
        <f>IF(IFERROR((INDEX('Spectrum 10'!$P$5:$P$111,MATCH(LARGE('Spectrum 10'!$Q$5:$Q$111, 2),'Spectrum 10'!$Q$5:$Q$111,0))), TRUE)=TRUE, "", (INDEX('Spectrum 10'!$P$5:$P$111,MATCH(LARGE('Spectrum 10'!$Q$5:$Q$111, 2),'Spectrum 10'!$Q$5:$Q$111,0))))</f>
        <v/>
      </c>
      <c r="N18" s="67" t="str">
        <f>IF(IFERROR((INDEX('Spectrum 10'!$R$5:$R$111,MATCH(LARGE('Spectrum 10'!$S$5:$S$111, 2),'Spectrum 10'!$S$5:$S$111,0))), TRUE)=TRUE, "", (INDEX('Spectrum 10'!$R$5:$R$111,MATCH(LARGE('Spectrum 10'!$S$5:$S$111, 2),'Spectrum 10'!$S$5:$S$111,0))))</f>
        <v/>
      </c>
      <c r="O18" s="68" t="str">
        <f>IF(IFERROR((INDEX('Spectrum 10'!$T$5:$T$111,MATCH(LARGE('Spectrum 10'!$U$5:$U$111, 2),'Spectrum 10'!$U$5:$U$111,0))), TRUE)=TRUE, "", (INDEX('Spectrum 10'!$T$5:$T$111,MATCH(LARGE('Spectrum 10'!$U$5:$U$111, 2),'Spectrum 10'!$U$5:$U$111,0))))</f>
        <v/>
      </c>
      <c r="P18" s="69" t="str">
        <f>IF(IFERROR((INDEX('Spectrum 10'!$V$5:$V$111,MATCH(LARGE('Spectrum 10'!$W$5:$W$111, 2),'Spectrum 10'!$W$5:$W$111,0))), TRUE)=TRUE, "", (INDEX('Spectrum 10'!$V$5:$V$111,MATCH(LARGE('Spectrum 10'!$W$5:$W$111, 2),'Spectrum 10'!$W$5:$W$111,0))))</f>
        <v/>
      </c>
      <c r="Q18" s="70" t="str">
        <f>IF(IFERROR((INDEX('Spectrum 10'!$X$5:$X$111,MATCH(LARGE('Spectrum 10'!$Y$5:$Y$111, 2),'Spectrum 10'!$Y$5:$Y$111,0))), TRUE)=TRUE, "", (INDEX('Spectrum 10'!$X$5:$X$111,MATCH(LARGE('Spectrum 10'!$Y$5:$Y$111, 2),'Spectrum 10'!$Y$5:$Y$111,0))))</f>
        <v/>
      </c>
      <c r="R18" s="63" t="str">
        <f>IF(IFERROR((INDEX('Spectrum 10'!$J$5:$J$111,MATCH(LARGE('Spectrum 10'!$K$5:$K$111, 3),'Spectrum 10'!$K$5:$K$111,0))), TRUE)=TRUE, "", (INDEX('Spectrum 10'!$J$5:$J$111,MATCH(LARGE('Spectrum 10'!$K$5:$K$111, 3),'Spectrum 10'!$K$5:$K$111,0))))</f>
        <v/>
      </c>
      <c r="S18" s="64" t="str">
        <f>IF(IFERROR((INDEX('Spectrum 10'!$L$5:$L$111,MATCH(LARGE('Spectrum 10'!$M$5:$M$111, 3),'Spectrum 10'!$M$5:$M$111,0))), TRUE)=TRUE, "", (INDEX('Spectrum 10'!$L$5:$L$111,MATCH(LARGE('Spectrum 10'!$M$5:$M$111, 3),'Spectrum 10'!$M$5:$M$111,0))))</f>
        <v/>
      </c>
      <c r="T18" s="65" t="str">
        <f>IF(IFERROR((INDEX('Spectrum 10'!$N$5:$N$111,MATCH(LARGE('Spectrum 10'!$O$5:$O$111, 3),'Spectrum 10'!$O$5:$O$111,0))), TRUE)=TRUE, "", (INDEX('Spectrum 10'!$N$5:$N$111,MATCH(LARGE('Spectrum 10'!$O$5:$O$111, 3),'Spectrum 10'!$O$5:$O$111,0))))</f>
        <v/>
      </c>
      <c r="U18" s="66" t="str">
        <f>IF(IFERROR((INDEX('Spectrum 10'!$P$5:$P$111,MATCH(LARGE('Spectrum 10'!$Q$5:$Q$111, 3),'Spectrum 10'!$Q$5:$Q$111,0))), TRUE)=TRUE, "", (INDEX('Spectrum 10'!$P$5:$P$111,MATCH(LARGE('Spectrum 10'!$Q$5:$Q$111, 3),'Spectrum 10'!$Q$5:$Q$111,0))))</f>
        <v/>
      </c>
      <c r="V18" s="67" t="str">
        <f>IF(IFERROR((INDEX('Spectrum 10'!$R$5:$R$111,MATCH(LARGE('Spectrum 10'!$S$5:$S$111, 3),'Spectrum 10'!$S$5:$S$111,0))), TRUE)=TRUE, "", (INDEX('Spectrum 10'!$R$5:$R$111,MATCH(LARGE('Spectrum 10'!$S$5:$S$111, 3),'Spectrum 10'!$S$5:$S$111,0))))</f>
        <v/>
      </c>
      <c r="W18" s="68" t="str">
        <f>IF(IFERROR((INDEX('Spectrum 10'!$T$5:$T$111,MATCH(LARGE('Spectrum 10'!$U$5:$U$111, 3),'Spectrum 10'!$U$5:$U$111,0))), TRUE)=TRUE, "", (INDEX('Spectrum 10'!$T$5:$T$111,MATCH(LARGE('Spectrum 10'!$U$5:$U$111, 3),'Spectrum 10'!$U$5:$U$111,0))))</f>
        <v/>
      </c>
      <c r="X18" s="69" t="str">
        <f>IF(IFERROR((INDEX('Spectrum 10'!$V$5:$V$111,MATCH(LARGE('Spectrum 10'!$W$5:$W$111, 3),'Spectrum 10'!$W$5:$W$111,0))), TRUE)=TRUE, "", (INDEX('Spectrum 10'!$V$5:$V$111,MATCH(LARGE('Spectrum 10'!$W$5:$W$111, 3),'Spectrum 10'!$W$5:$W$111,0))))</f>
        <v/>
      </c>
      <c r="Y18" s="70" t="str">
        <f>IF(IFERROR((INDEX('Spectrum 10'!$X$5:$X$111,MATCH(LARGE('Spectrum 10'!$Y$5:$Y$111, 3),'Spectrum 10'!$Y$5:$Y$111,0))), TRUE)=TRUE, "", (INDEX('Spectrum 10'!$X$5:$X$111,MATCH(LARGE('Spectrum 10'!$Y$5:$Y$111, 3),'Spectrum 10'!$Y$5:$Y$111,0))))</f>
        <v/>
      </c>
      <c r="Z18" s="63" t="str">
        <f>IF(IFERROR((INDEX('Spectrum 10'!$J$5:$J$111,MATCH(LARGE('Spectrum 10'!$K$5:$K$111, 4),'Spectrum 10'!$K$5:$K$111,0))), TRUE)=TRUE, "", (INDEX('Spectrum 10'!$J$5:$J$111,MATCH(LARGE('Spectrum 10'!$K$5:$K$111, 4),'Spectrum 10'!$K$5:$K$111,0))))</f>
        <v/>
      </c>
      <c r="AA18" s="64" t="str">
        <f>IF(IFERROR((INDEX('Spectrum 10'!$L$5:$L$111,MATCH(LARGE('Spectrum 10'!$M$5:$M$111, 4),'Spectrum 10'!$M$5:$M$111,0))), TRUE)=TRUE, "", (INDEX('Spectrum 10'!$L$5:$L$111,MATCH(LARGE('Spectrum 10'!$M$5:$M$111, 4),'Spectrum 10'!$M$5:$M$111,0))))</f>
        <v/>
      </c>
      <c r="AB18" s="65" t="str">
        <f>IF(IFERROR((INDEX('Spectrum 10'!$N$5:$N$111,MATCH(LARGE('Spectrum 10'!$O$5:$O$111, 4),'Spectrum 10'!$O$5:$O$111,0))), TRUE)=TRUE, "", (INDEX('Spectrum 10'!$N$5:$N$111,MATCH(LARGE('Spectrum 10'!$O$5:$O$111, 4),'Spectrum 10'!$O$5:$O$111,0))))</f>
        <v/>
      </c>
      <c r="AC18" s="66" t="str">
        <f>IF(IFERROR((INDEX('Spectrum 10'!$P$5:$P$111,MATCH(LARGE('Spectrum 10'!$Q$5:$Q$111, 4),'Spectrum 10'!$Q$5:$Q$111,0))), TRUE)=TRUE, "", (INDEX('Spectrum 10'!$P$5:$P$111,MATCH(LARGE('Spectrum 10'!$Q$5:$Q$111, 4),'Spectrum 10'!$Q$5:$Q$111,0))))</f>
        <v/>
      </c>
      <c r="AD18" s="67" t="str">
        <f>IF(IFERROR((INDEX('Spectrum 10'!$R$5:$R$111,MATCH(LARGE('Spectrum 10'!$S$5:$S$111, 4),'Spectrum 10'!$S$5:$S$111,0))), TRUE)=TRUE, "", (INDEX('Spectrum 10'!$R$5:$R$111,MATCH(LARGE('Spectrum 10'!$S$5:$S$111, 4),'Spectrum 10'!$S$5:$S$111,0))))</f>
        <v/>
      </c>
      <c r="AE18" s="68" t="str">
        <f>IF(IFERROR((INDEX('Spectrum 10'!$T$5:$T$111,MATCH(LARGE('Spectrum 10'!$U$5:$U$111, 4),'Spectrum 10'!$U$5:$U$111,0))), TRUE)=TRUE, "", (INDEX('Spectrum 10'!$T$5:$T$111,MATCH(LARGE('Spectrum 10'!$U$5:$U$111, 4),'Spectrum 10'!$U$5:$U$111,0))))</f>
        <v/>
      </c>
      <c r="AF18" s="69" t="str">
        <f>IF(IFERROR((INDEX('Spectrum 10'!$V$5:$V$111,MATCH(LARGE('Spectrum 10'!$W$5:$W$111, 4),'Spectrum 10'!$W$5:$W$111,0))), TRUE)=TRUE, "", (INDEX('Spectrum 10'!$V$5:$V$111,MATCH(LARGE('Spectrum 10'!$W$5:$W$111, 4),'Spectrum 10'!$W$5:$W$111,0))))</f>
        <v/>
      </c>
      <c r="AG18" s="70" t="str">
        <f>IF(IFERROR((INDEX('Spectrum 10'!$X$5:$X$111,MATCH(LARGE('Spectrum 10'!$Y$5:$Y$111, 4),'Spectrum 10'!$Y$5:$Y$111,0))), TRUE)=TRUE, "", (INDEX('Spectrum 10'!$X$5:$X$111,MATCH(LARGE('Spectrum 10'!$Y$5:$Y$111, 4),'Spectrum 10'!$Y$5:$Y$111,0))))</f>
        <v/>
      </c>
      <c r="AH18" s="63" t="str">
        <f>IF(IFERROR((INDEX('Spectrum 10'!$J$5:$J$111,MATCH(LARGE('Spectrum 10'!$K$5:$K$111, 5),'Spectrum 10'!$K$5:$K$111,0))), TRUE)=TRUE, "", (INDEX('Spectrum 10'!$J$5:$J$111,MATCH(LARGE('Spectrum 10'!$K$5:$K$111, 5),'Spectrum 10'!$K$5:$K$111,0))))</f>
        <v/>
      </c>
      <c r="AI18" s="64" t="str">
        <f>IF(IFERROR((INDEX('Spectrum 10'!$L$5:$L$111,MATCH(LARGE('Spectrum 10'!$M$5:$M$111, 5),'Spectrum 10'!$M$5:$M$111,0))), TRUE)=TRUE, "", (INDEX('Spectrum 10'!$L$5:$L$111,MATCH(LARGE('Spectrum 10'!$M$5:$M$111, 5),'Spectrum 10'!$M$5:$M$111,0))))</f>
        <v/>
      </c>
      <c r="AJ18" s="65" t="str">
        <f>IF(IFERROR((INDEX('Spectrum 10'!$N$5:$N$111,MATCH(LARGE('Spectrum 10'!$O$5:$O$111, 5),'Spectrum 10'!$O$5:$O$111,0))), TRUE)=TRUE, "", (INDEX('Spectrum 10'!$N$5:$N$111,MATCH(LARGE('Spectrum 10'!$O$5:$O$111, 5),'Spectrum 10'!$O$5:$O$111,0))))</f>
        <v/>
      </c>
      <c r="AK18" s="66" t="str">
        <f>IF(IFERROR((INDEX('Spectrum 10'!$P$5:$P$111,MATCH(LARGE('Spectrum 10'!$Q$5:$Q$111, 5),'Spectrum 10'!$Q$5:$Q$111,0))), TRUE)=TRUE, "", (INDEX('Spectrum 10'!$P$5:$P$111,MATCH(LARGE('Spectrum 10'!$Q$5:$Q$111, 5),'Spectrum 10'!$Q$5:$Q$111,0))))</f>
        <v/>
      </c>
      <c r="AL18" s="67" t="str">
        <f>IF(IFERROR((INDEX('Spectrum 10'!$R$5:$R$111,MATCH(LARGE('Spectrum 10'!$S$5:$S$111, 5),'Spectrum 10'!$S$5:$S$111,0))), TRUE)=TRUE, "", (INDEX('Spectrum 10'!$R$5:$R$111,MATCH(LARGE('Spectrum 10'!$S$5:$S$111, 5),'Spectrum 10'!$S$5:$S$111,0))))</f>
        <v/>
      </c>
      <c r="AM18" s="68" t="str">
        <f>IF(IFERROR((INDEX('Spectrum 10'!$T$5:$T$111,MATCH(LARGE('Spectrum 10'!$U$5:$U$111, 5),'Spectrum 10'!$U$5:$U$111,0))), TRUE)=TRUE, "", (INDEX('Spectrum 10'!$T$5:$T$111,MATCH(LARGE('Spectrum 10'!$U$5:$U$111, 5),'Spectrum 10'!$U$5:$U$111,0))))</f>
        <v/>
      </c>
      <c r="AN18" s="69" t="str">
        <f>IF(IFERROR((INDEX('Spectrum 10'!$V$5:$V$111,MATCH(LARGE('Spectrum 10'!$W$5:$W$111, 5),'Spectrum 10'!$W$5:$W$111,0))), TRUE)=TRUE, "", (INDEX('Spectrum 10'!$V$5:$V$111,MATCH(LARGE('Spectrum 10'!$W$5:$W$111, 5),'Spectrum 10'!$W$5:$W$111,0))))</f>
        <v/>
      </c>
      <c r="AO18" s="70" t="str">
        <f>IF(IFERROR((INDEX('Spectrum 10'!$X$5:$X$111,MATCH(LARGE('Spectrum 10'!$Y$5:$Y$111, 5),'Spectrum 10'!$Y$5:$Y$111,0))), TRUE)=TRUE, "", (INDEX('Spectrum 10'!$X$5:$X$111,MATCH(LARGE('Spectrum 10'!$Y$5:$Y$111, 5),'Spectrum 10'!$Y$5:$Y$111,0))))</f>
        <v/>
      </c>
      <c r="AP18" s="72"/>
    </row>
    <row r="19" spans="1:42" customFormat="1" ht="15.75" x14ac:dyDescent="0.25">
      <c r="A19" s="1">
        <v>11</v>
      </c>
      <c r="B19" s="63" t="str">
        <f>IF(IFERROR((INDEX('Spectrum 11'!$J$5:$J$111,MATCH(MAX('Spectrum 11'!$K$5:$K$111),'Spectrum 11'!$K$5:$K$111,0))), TRUE)=TRUE, "", (INDEX('Spectrum 11'!$J$5:$J$111,MATCH(MAX('Spectrum 11'!$K$5:$K$111),'Spectrum 11'!$K$5:$K$111,0))))</f>
        <v/>
      </c>
      <c r="C19" s="64" t="str">
        <f>IF(IFERROR((INDEX('Spectrum 11'!$L$5:$L$111,MATCH(MAX('Spectrum 11'!$M$5:$M$111),'Spectrum 11'!$M$5:$M$111,0))), TRUE)=TRUE, "", (INDEX('Spectrum 11'!$L$5:$L$111,MATCH(MAX('Spectrum 11'!$M$5:$M$111),'Spectrum 11'!$M$5:$M$111,0))))</f>
        <v/>
      </c>
      <c r="D19" s="65" t="str">
        <f>IF(IFERROR((INDEX('Spectrum 11'!$N$5:$N$111,MATCH(MAX('Spectrum 11'!$O$5:$O$111),'Spectrum 11'!$O$5:$O$111,0))), TRUE)=TRUE, "", (INDEX('Spectrum 11'!$N$5:$N$111,MATCH(MAX('Spectrum 11'!$O$5:$O$111),'Spectrum 11'!$O$5:$O$111,0))))</f>
        <v/>
      </c>
      <c r="E19" s="66" t="str">
        <f>IF(IFERROR((INDEX('Spectrum 11'!$P$5:$P$111,MATCH(MAX('Spectrum 11'!$Q$5:$Q$111),'Spectrum 11'!$Q$5:$Q$111,0))), TRUE)=TRUE, "", (INDEX('Spectrum 11'!$P$5:$P$111,MATCH(MAX('Spectrum 11'!$Q$5:$Q$111),'Spectrum 11'!$Q$5:$Q$111,0))))</f>
        <v/>
      </c>
      <c r="F19" s="67" t="str">
        <f>IF(IFERROR((INDEX('Spectrum 11'!$R$5:$R$111,MATCH(MAX('Spectrum 11'!$S$5:$S$111),'Spectrum 11'!$S$5:$S$111,0))), TRUE)=TRUE, "", (INDEX('Spectrum 11'!$R$5:$R$111,MATCH(MAX('Spectrum 11'!$S$5:$S$111),'Spectrum 11'!$S$5:$S$111,0))))</f>
        <v/>
      </c>
      <c r="G19" s="68" t="str">
        <f>IF(IFERROR((INDEX('Spectrum 11'!$T$5:$T$111,MATCH(MAX('Spectrum 11'!$U$5:$U$111),'Spectrum 11'!$U$5:$U$111,0))), TRUE)=TRUE, "", (INDEX('Spectrum 11'!$T$5:$T$111,MATCH(MAX('Spectrum 11'!$U$5:$U$111),'Spectrum 11'!$U$5:$U$111,0))))</f>
        <v/>
      </c>
      <c r="H19" s="69" t="str">
        <f>IF(IFERROR((INDEX('Spectrum 11'!$V$5:$V$111,MATCH(MAX('Spectrum 11'!$W$5:$W$111),'Spectrum 11'!$W$5:$W$111,0))), TRUE)=TRUE, "", (INDEX('Spectrum 11'!$V$5:$V$111,MATCH(MAX('Spectrum 11'!$W$5:$W$111),'Spectrum 11'!$W$5:$W$111,0))))</f>
        <v/>
      </c>
      <c r="I19" s="70" t="str">
        <f>IF(IFERROR((INDEX('Spectrum 11'!$X$5:$X$111,MATCH(MAX('Spectrum 11'!$Y$5:$Y$111),'Spectrum 11'!$Y$5:$Y$111,0))), TRUE)=TRUE, "", (INDEX('Spectrum 11'!$X$5:$X$111,MATCH(MAX('Spectrum 11'!$Y$5:$Y$111),'Spectrum 11'!$Y$5:$Y$111,0))))</f>
        <v/>
      </c>
      <c r="J19" s="63" t="str">
        <f>IF(IFERROR((INDEX('Spectrum 11'!$J$5:$J$111,MATCH(LARGE('Spectrum 11'!$K$5:$K$111, 2),'Spectrum 11'!$K$5:$K$111,0))), TRUE)=TRUE, "", (INDEX('Spectrum 11'!$J$5:$J$111,MATCH(LARGE('Spectrum 11'!$K$5:$K$111, 2),'Spectrum 11'!$K$5:$K$111,0))))</f>
        <v/>
      </c>
      <c r="K19" s="64" t="str">
        <f>IF(IFERROR((INDEX('Spectrum 11'!$L$5:$L$111,MATCH(LARGE('Spectrum 11'!$M$5:$M$111, 2),'Spectrum 11'!$M$5:$M$111,0))), TRUE)=TRUE, "", (INDEX('Spectrum 11'!$L$5:$L$111,MATCH(LARGE('Spectrum 11'!$M$5:$M$111, 2),'Spectrum 11'!$M$5:$M$111,0))))</f>
        <v/>
      </c>
      <c r="L19" s="65" t="str">
        <f>IF(IFERROR((INDEX('Spectrum 11'!$N$5:$N$111,MATCH(LARGE('Spectrum 11'!$O$5:$O$111, 2),'Spectrum 11'!$O$5:$O$111,0))), TRUE)=TRUE, "", (INDEX('Spectrum 11'!$N$5:$N$111,MATCH(LARGE('Spectrum 11'!$O$5:$O$111, 2),'Spectrum 11'!$O$5:$O$111,0))))</f>
        <v/>
      </c>
      <c r="M19" s="66" t="str">
        <f>IF(IFERROR((INDEX('Spectrum 11'!$P$5:$P$111,MATCH(LARGE('Spectrum 11'!$Q$5:$Q$111, 2),'Spectrum 11'!$Q$5:$Q$111,0))), TRUE)=TRUE, "", (INDEX('Spectrum 11'!$P$5:$P$111,MATCH(LARGE('Spectrum 11'!$Q$5:$Q$111, 2),'Spectrum 11'!$Q$5:$Q$111,0))))</f>
        <v/>
      </c>
      <c r="N19" s="67" t="str">
        <f>IF(IFERROR((INDEX('Spectrum 11'!$R$5:$R$111,MATCH(LARGE('Spectrum 11'!$S$5:$S$111, 2),'Spectrum 11'!$S$5:$S$111,0))), TRUE)=TRUE, "", (INDEX('Spectrum 11'!$R$5:$R$111,MATCH(LARGE('Spectrum 11'!$S$5:$S$111, 2),'Spectrum 11'!$S$5:$S$111,0))))</f>
        <v/>
      </c>
      <c r="O19" s="68" t="str">
        <f>IF(IFERROR((INDEX('Spectrum 11'!$T$5:$T$111,MATCH(LARGE('Spectrum 11'!$U$5:$U$111, 2),'Spectrum 11'!$U$5:$U$111,0))), TRUE)=TRUE, "", (INDEX('Spectrum 11'!$T$5:$T$111,MATCH(LARGE('Spectrum 11'!$U$5:$U$111, 2),'Spectrum 11'!$U$5:$U$111,0))))</f>
        <v/>
      </c>
      <c r="P19" s="69" t="str">
        <f>IF(IFERROR((INDEX('Spectrum 11'!$V$5:$V$111,MATCH(LARGE('Spectrum 11'!$W$5:$W$111, 2),'Spectrum 11'!$W$5:$W$111,0))), TRUE)=TRUE, "", (INDEX('Spectrum 11'!$V$5:$V$111,MATCH(LARGE('Spectrum 11'!$W$5:$W$111, 2),'Spectrum 11'!$W$5:$W$111,0))))</f>
        <v/>
      </c>
      <c r="Q19" s="70" t="str">
        <f>IF(IFERROR((INDEX('Spectrum 11'!$X$5:$X$111,MATCH(LARGE('Spectrum 11'!$Y$5:$Y$111, 2),'Spectrum 11'!$Y$5:$Y$111,0))), TRUE)=TRUE, "", (INDEX('Spectrum 11'!$X$5:$X$111,MATCH(LARGE('Spectrum 11'!$Y$5:$Y$111, 2),'Spectrum 11'!$Y$5:$Y$111,0))))</f>
        <v/>
      </c>
      <c r="R19" s="63" t="str">
        <f>IF(IFERROR((INDEX('Spectrum 11'!$J$5:$J$111,MATCH(LARGE('Spectrum 11'!$K$5:$K$111, 3),'Spectrum 11'!$K$5:$K$111,0))), TRUE)=TRUE, "", (INDEX('Spectrum 11'!$J$5:$J$111,MATCH(LARGE('Spectrum 11'!$K$5:$K$111, 3),'Spectrum 11'!$K$5:$K$111,0))))</f>
        <v/>
      </c>
      <c r="S19" s="64" t="str">
        <f>IF(IFERROR((INDEX('Spectrum 11'!$L$5:$L$111,MATCH(LARGE('Spectrum 11'!$M$5:$M$111, 3),'Spectrum 11'!$M$5:$M$111,0))), TRUE)=TRUE, "", (INDEX('Spectrum 11'!$L$5:$L$111,MATCH(LARGE('Spectrum 11'!$M$5:$M$111, 3),'Spectrum 11'!$M$5:$M$111,0))))</f>
        <v/>
      </c>
      <c r="T19" s="65" t="str">
        <f>IF(IFERROR((INDEX('Spectrum 11'!$N$5:$N$111,MATCH(LARGE('Spectrum 11'!$O$5:$O$111, 3),'Spectrum 11'!$O$5:$O$111,0))), TRUE)=TRUE, "", (INDEX('Spectrum 11'!$N$5:$N$111,MATCH(LARGE('Spectrum 11'!$O$5:$O$111, 3),'Spectrum 11'!$O$5:$O$111,0))))</f>
        <v/>
      </c>
      <c r="U19" s="66" t="str">
        <f>IF(IFERROR((INDEX('Spectrum 11'!$P$5:$P$111,MATCH(LARGE('Spectrum 11'!$Q$5:$Q$111, 3),'Spectrum 11'!$Q$5:$Q$111,0))), TRUE)=TRUE, "", (INDEX('Spectrum 11'!$P$5:$P$111,MATCH(LARGE('Spectrum 11'!$Q$5:$Q$111, 3),'Spectrum 11'!$Q$5:$Q$111,0))))</f>
        <v/>
      </c>
      <c r="V19" s="67" t="str">
        <f>IF(IFERROR((INDEX('Spectrum 11'!$R$5:$R$111,MATCH(LARGE('Spectrum 11'!$S$5:$S$111, 3),'Spectrum 11'!$S$5:$S$111,0))), TRUE)=TRUE, "", (INDEX('Spectrum 11'!$R$5:$R$111,MATCH(LARGE('Spectrum 11'!$S$5:$S$111, 3),'Spectrum 11'!$S$5:$S$111,0))))</f>
        <v/>
      </c>
      <c r="W19" s="68" t="str">
        <f>IF(IFERROR((INDEX('Spectrum 11'!$T$5:$T$111,MATCH(LARGE('Spectrum 11'!$U$5:$U$111, 3),'Spectrum 11'!$U$5:$U$111,0))), TRUE)=TRUE, "", (INDEX('Spectrum 11'!$T$5:$T$111,MATCH(LARGE('Spectrum 11'!$U$5:$U$111, 3),'Spectrum 11'!$U$5:$U$111,0))))</f>
        <v/>
      </c>
      <c r="X19" s="69" t="str">
        <f>IF(IFERROR((INDEX('Spectrum 11'!$V$5:$V$111,MATCH(LARGE('Spectrum 11'!$W$5:$W$111, 3),'Spectrum 11'!$W$5:$W$111,0))), TRUE)=TRUE, "", (INDEX('Spectrum 11'!$V$5:$V$111,MATCH(LARGE('Spectrum 11'!$W$5:$W$111, 3),'Spectrum 11'!$W$5:$W$111,0))))</f>
        <v/>
      </c>
      <c r="Y19" s="70" t="str">
        <f>IF(IFERROR((INDEX('Spectrum 11'!$X$5:$X$111,MATCH(LARGE('Spectrum 11'!$Y$5:$Y$111, 3),'Spectrum 11'!$Y$5:$Y$111,0))), TRUE)=TRUE, "", (INDEX('Spectrum 11'!$X$5:$X$111,MATCH(LARGE('Spectrum 11'!$Y$5:$Y$111, 3),'Spectrum 11'!$Y$5:$Y$111,0))))</f>
        <v/>
      </c>
      <c r="Z19" s="63" t="str">
        <f>IF(IFERROR((INDEX('Spectrum 11'!$J$5:$J$111,MATCH(LARGE('Spectrum 11'!$K$5:$K$111, 4),'Spectrum 11'!$K$5:$K$111,0))), TRUE)=TRUE, "", (INDEX('Spectrum 11'!$J$5:$J$111,MATCH(LARGE('Spectrum 11'!$K$5:$K$111, 4),'Spectrum 11'!$K$5:$K$111,0))))</f>
        <v/>
      </c>
      <c r="AA19" s="64" t="str">
        <f>IF(IFERROR((INDEX('Spectrum 11'!$L$5:$L$111,MATCH(LARGE('Spectrum 11'!$M$5:$M$111, 4),'Spectrum 11'!$M$5:$M$111,0))), TRUE)=TRUE, "", (INDEX('Spectrum 11'!$L$5:$L$111,MATCH(LARGE('Spectrum 11'!$M$5:$M$111, 4),'Spectrum 11'!$M$5:$M$111,0))))</f>
        <v/>
      </c>
      <c r="AB19" s="65" t="str">
        <f>IF(IFERROR((INDEX('Spectrum 11'!$N$5:$N$111,MATCH(LARGE('Spectrum 11'!$O$5:$O$111, 4),'Spectrum 11'!$O$5:$O$111,0))), TRUE)=TRUE, "", (INDEX('Spectrum 11'!$N$5:$N$111,MATCH(LARGE('Spectrum 11'!$O$5:$O$111, 4),'Spectrum 11'!$O$5:$O$111,0))))</f>
        <v/>
      </c>
      <c r="AC19" s="66" t="str">
        <f>IF(IFERROR((INDEX('Spectrum 11'!$P$5:$P$111,MATCH(LARGE('Spectrum 11'!$Q$5:$Q$111, 4),'Spectrum 11'!$Q$5:$Q$111,0))), TRUE)=TRUE, "", (INDEX('Spectrum 11'!$P$5:$P$111,MATCH(LARGE('Spectrum 11'!$Q$5:$Q$111, 4),'Spectrum 11'!$Q$5:$Q$111,0))))</f>
        <v/>
      </c>
      <c r="AD19" s="67" t="str">
        <f>IF(IFERROR((INDEX('Spectrum 11'!$R$5:$R$111,MATCH(LARGE('Spectrum 11'!$S$5:$S$111, 4),'Spectrum 11'!$S$5:$S$111,0))), TRUE)=TRUE, "", (INDEX('Spectrum 11'!$R$5:$R$111,MATCH(LARGE('Spectrum 11'!$S$5:$S$111, 4),'Spectrum 11'!$S$5:$S$111,0))))</f>
        <v/>
      </c>
      <c r="AE19" s="68" t="str">
        <f>IF(IFERROR((INDEX('Spectrum 11'!$T$5:$T$111,MATCH(LARGE('Spectrum 11'!$U$5:$U$111, 4),'Spectrum 11'!$U$5:$U$111,0))), TRUE)=TRUE, "", (INDEX('Spectrum 11'!$T$5:$T$111,MATCH(LARGE('Spectrum 11'!$U$5:$U$111, 4),'Spectrum 11'!$U$5:$U$111,0))))</f>
        <v/>
      </c>
      <c r="AF19" s="69" t="str">
        <f>IF(IFERROR((INDEX('Spectrum 11'!$V$5:$V$111,MATCH(LARGE('Spectrum 11'!$W$5:$W$111, 4),'Spectrum 11'!$W$5:$W$111,0))), TRUE)=TRUE, "", (INDEX('Spectrum 11'!$V$5:$V$111,MATCH(LARGE('Spectrum 11'!$W$5:$W$111, 4),'Spectrum 11'!$W$5:$W$111,0))))</f>
        <v/>
      </c>
      <c r="AG19" s="70" t="str">
        <f>IF(IFERROR((INDEX('Spectrum 11'!$X$5:$X$111,MATCH(LARGE('Spectrum 11'!$Y$5:$Y$111, 4),'Spectrum 11'!$Y$5:$Y$111,0))), TRUE)=TRUE, "", (INDEX('Spectrum 11'!$X$5:$X$111,MATCH(LARGE('Spectrum 11'!$Y$5:$Y$111, 4),'Spectrum 11'!$Y$5:$Y$111,0))))</f>
        <v/>
      </c>
      <c r="AH19" s="63" t="str">
        <f>IF(IFERROR((INDEX('Spectrum 11'!$J$5:$J$111,MATCH(LARGE('Spectrum 11'!$K$5:$K$111, 5),'Spectrum 11'!$K$5:$K$111,0))), TRUE)=TRUE, "", (INDEX('Spectrum 11'!$J$5:$J$111,MATCH(LARGE('Spectrum 11'!$K$5:$K$111, 5),'Spectrum 11'!$K$5:$K$111,0))))</f>
        <v/>
      </c>
      <c r="AI19" s="64" t="str">
        <f>IF(IFERROR((INDEX('Spectrum 11'!$L$5:$L$111,MATCH(LARGE('Spectrum 11'!$M$5:$M$111, 5),'Spectrum 11'!$M$5:$M$111,0))), TRUE)=TRUE, "", (INDEX('Spectrum 11'!$L$5:$L$111,MATCH(LARGE('Spectrum 11'!$M$5:$M$111, 5),'Spectrum 11'!$M$5:$M$111,0))))</f>
        <v/>
      </c>
      <c r="AJ19" s="65" t="str">
        <f>IF(IFERROR((INDEX('Spectrum 11'!$N$5:$N$111,MATCH(LARGE('Spectrum 11'!$O$5:$O$111, 5),'Spectrum 11'!$O$5:$O$111,0))), TRUE)=TRUE, "", (INDEX('Spectrum 11'!$N$5:$N$111,MATCH(LARGE('Spectrum 11'!$O$5:$O$111, 5),'Spectrum 11'!$O$5:$O$111,0))))</f>
        <v/>
      </c>
      <c r="AK19" s="66" t="str">
        <f>IF(IFERROR((INDEX('Spectrum 11'!$P$5:$P$111,MATCH(LARGE('Spectrum 11'!$Q$5:$Q$111, 5),'Spectrum 11'!$Q$5:$Q$111,0))), TRUE)=TRUE, "", (INDEX('Spectrum 11'!$P$5:$P$111,MATCH(LARGE('Spectrum 11'!$Q$5:$Q$111, 5),'Spectrum 11'!$Q$5:$Q$111,0))))</f>
        <v/>
      </c>
      <c r="AL19" s="67" t="str">
        <f>IF(IFERROR((INDEX('Spectrum 11'!$R$5:$R$111,MATCH(LARGE('Spectrum 11'!$S$5:$S$111, 5),'Spectrum 11'!$S$5:$S$111,0))), TRUE)=TRUE, "", (INDEX('Spectrum 11'!$R$5:$R$111,MATCH(LARGE('Spectrum 11'!$S$5:$S$111, 5),'Spectrum 11'!$S$5:$S$111,0))))</f>
        <v/>
      </c>
      <c r="AM19" s="68" t="str">
        <f>IF(IFERROR((INDEX('Spectrum 11'!$T$5:$T$111,MATCH(LARGE('Spectrum 11'!$U$5:$U$111, 5),'Spectrum 11'!$U$5:$U$111,0))), TRUE)=TRUE, "", (INDEX('Spectrum 11'!$T$5:$T$111,MATCH(LARGE('Spectrum 11'!$U$5:$U$111, 5),'Spectrum 11'!$U$5:$U$111,0))))</f>
        <v/>
      </c>
      <c r="AN19" s="69" t="str">
        <f>IF(IFERROR((INDEX('Spectrum 11'!$V$5:$V$111,MATCH(LARGE('Spectrum 11'!$W$5:$W$111, 5),'Spectrum 11'!$W$5:$W$111,0))), TRUE)=TRUE, "", (INDEX('Spectrum 11'!$V$5:$V$111,MATCH(LARGE('Spectrum 11'!$W$5:$W$111, 5),'Spectrum 11'!$W$5:$W$111,0))))</f>
        <v/>
      </c>
      <c r="AO19" s="70" t="str">
        <f>IF(IFERROR((INDEX('Spectrum 11'!$X$5:$X$111,MATCH(LARGE('Spectrum 11'!$Y$5:$Y$111, 5),'Spectrum 11'!$Y$5:$Y$111,0))), TRUE)=TRUE, "", (INDEX('Spectrum 11'!$X$5:$X$111,MATCH(LARGE('Spectrum 11'!$Y$5:$Y$111, 5),'Spectrum 11'!$Y$5:$Y$111,0))))</f>
        <v/>
      </c>
      <c r="AP19" s="72"/>
    </row>
    <row r="20" spans="1:42" customFormat="1" ht="15.75" x14ac:dyDescent="0.25">
      <c r="A20" s="1">
        <v>12</v>
      </c>
      <c r="B20" s="63" t="str">
        <f>IF(IFERROR((INDEX('Spectrum 12'!$J$5:$J$111,MATCH(MAX('Spectrum 12'!$K$5:$K$111),'Spectrum 12'!$K$5:$K$111,0))), TRUE)=TRUE, "", (INDEX('Spectrum 12'!$J$5:$J$111,MATCH(MAX('Spectrum 12'!$K$5:$K$111),'Spectrum 12'!$K$5:$K$111,0))))</f>
        <v/>
      </c>
      <c r="C20" s="64" t="str">
        <f>IF(IFERROR((INDEX('Spectrum 12'!$L$5:$L$111,MATCH(MAX('Spectrum 12'!$M$5:$M$111),'Spectrum 12'!$M$5:$M$111,0))), TRUE)=TRUE, "", (INDEX('Spectrum 12'!$L$5:$L$111,MATCH(MAX('Spectrum 12'!$M$5:$M$111),'Spectrum 12'!$M$5:$M$111,0))))</f>
        <v/>
      </c>
      <c r="D20" s="65" t="str">
        <f>IF(IFERROR((INDEX('Spectrum 12'!$N$5:$N$111,MATCH(MAX('Spectrum 12'!$O$5:$O$111),'Spectrum 12'!$O$5:$O$111,0))), TRUE)=TRUE, "", (INDEX('Spectrum 12'!$N$5:$N$111,MATCH(MAX('Spectrum 12'!$O$5:$O$111),'Spectrum 12'!$O$5:$O$111,0))))</f>
        <v/>
      </c>
      <c r="E20" s="66" t="str">
        <f>IF(IFERROR((INDEX('Spectrum 12'!$P$5:$P$111,MATCH(MAX('Spectrum 12'!$Q$5:$Q$111),'Spectrum 12'!$Q$5:$Q$111,0))), TRUE)=TRUE, "", (INDEX('Spectrum 12'!$P$5:$P$111,MATCH(MAX('Spectrum 12'!$Q$5:$Q$111),'Spectrum 12'!$Q$5:$Q$111,0))))</f>
        <v/>
      </c>
      <c r="F20" s="67" t="str">
        <f>IF(IFERROR((INDEX('Spectrum 12'!$R$5:$R$111,MATCH(MAX('Spectrum 12'!$S$5:$S$111),'Spectrum 12'!$S$5:$S$111,0))), TRUE)=TRUE, "", (INDEX('Spectrum 12'!$R$5:$R$111,MATCH(MAX('Spectrum 12'!$S$5:$S$111),'Spectrum 12'!$S$5:$S$111,0))))</f>
        <v/>
      </c>
      <c r="G20" s="68" t="str">
        <f>IF(IFERROR((INDEX('Spectrum 12'!$T$5:$T$111,MATCH(MAX('Spectrum 12'!$U$5:$U$111),'Spectrum 12'!$U$5:$U$111,0))), TRUE)=TRUE, "", (INDEX('Spectrum 12'!$T$5:$T$111,MATCH(MAX('Spectrum 12'!$U$5:$U$111),'Spectrum 12'!$U$5:$U$111,0))))</f>
        <v/>
      </c>
      <c r="H20" s="69" t="str">
        <f>IF(IFERROR((INDEX('Spectrum 12'!$V$5:$V$111,MATCH(MAX('Spectrum 12'!$W$5:$W$111),'Spectrum 12'!$W$5:$W$111,0))), TRUE)=TRUE, "", (INDEX('Spectrum 12'!$V$5:$V$111,MATCH(MAX('Spectrum 12'!$W$5:$W$111),'Spectrum 12'!$W$5:$W$111,0))))</f>
        <v/>
      </c>
      <c r="I20" s="70" t="str">
        <f>IF(IFERROR((INDEX('Spectrum 12'!$X$5:$X$111,MATCH(MAX('Spectrum 12'!$Y$5:$Y$111),'Spectrum 12'!$Y$5:$Y$111,0))), TRUE)=TRUE, "", (INDEX('Spectrum 12'!$X$5:$X$111,MATCH(MAX('Spectrum 12'!$Y$5:$Y$111),'Spectrum 12'!$Y$5:$Y$111,0))))</f>
        <v/>
      </c>
      <c r="J20" s="63" t="str">
        <f>IF(IFERROR((INDEX('Spectrum 12'!$J$5:$J$111,MATCH(LARGE('Spectrum 12'!$K$5:$K$111, 2),'Spectrum 12'!$K$5:$K$111,0))), TRUE)=TRUE, "", (INDEX('Spectrum 12'!$J$5:$J$111,MATCH(LARGE('Spectrum 12'!$K$5:$K$111, 2),'Spectrum 12'!$K$5:$K$111,0))))</f>
        <v/>
      </c>
      <c r="K20" s="64" t="str">
        <f>IF(IFERROR((INDEX('Spectrum 12'!$L$5:$L$111,MATCH(LARGE('Spectrum 12'!$M$5:$M$111, 2),'Spectrum 12'!$M$5:$M$111,0))), TRUE)=TRUE, "", (INDEX('Spectrum 12'!$L$5:$L$111,MATCH(LARGE('Spectrum 12'!$M$5:$M$111, 2),'Spectrum 12'!$M$5:$M$111,0))))</f>
        <v/>
      </c>
      <c r="L20" s="65" t="str">
        <f>IF(IFERROR((INDEX('Spectrum 12'!$N$5:$N$111,MATCH(LARGE('Spectrum 12'!$O$5:$O$111, 2),'Spectrum 12'!$O$5:$O$111,0))), TRUE)=TRUE, "", (INDEX('Spectrum 12'!$N$5:$N$111,MATCH(LARGE('Spectrum 12'!$O$5:$O$111, 2),'Spectrum 12'!$O$5:$O$111,0))))</f>
        <v/>
      </c>
      <c r="M20" s="66" t="str">
        <f>IF(IFERROR((INDEX('Spectrum 12'!$P$5:$P$111,MATCH(LARGE('Spectrum 12'!$Q$5:$Q$111, 2),'Spectrum 12'!$Q$5:$Q$111,0))), TRUE)=TRUE, "", (INDEX('Spectrum 12'!$P$5:$P$111,MATCH(LARGE('Spectrum 12'!$Q$5:$Q$111, 2),'Spectrum 12'!$Q$5:$Q$111,0))))</f>
        <v/>
      </c>
      <c r="N20" s="67" t="str">
        <f>IF(IFERROR((INDEX('Spectrum 12'!$R$5:$R$111,MATCH(LARGE('Spectrum 12'!$S$5:$S$111, 2),'Spectrum 12'!$S$5:$S$111,0))), TRUE)=TRUE, "", (INDEX('Spectrum 12'!$R$5:$R$111,MATCH(LARGE('Spectrum 12'!$S$5:$S$111, 2),'Spectrum 12'!$S$5:$S$111,0))))</f>
        <v/>
      </c>
      <c r="O20" s="68" t="str">
        <f>IF(IFERROR((INDEX('Spectrum 12'!$T$5:$T$111,MATCH(LARGE('Spectrum 12'!$U$5:$U$111, 2),'Spectrum 12'!$U$5:$U$111,0))), TRUE)=TRUE, "", (INDEX('Spectrum 12'!$T$5:$T$111,MATCH(LARGE('Spectrum 12'!$U$5:$U$111, 2),'Spectrum 12'!$U$5:$U$111,0))))</f>
        <v/>
      </c>
      <c r="P20" s="69" t="str">
        <f>IF(IFERROR((INDEX('Spectrum 12'!$V$5:$V$111,MATCH(LARGE('Spectrum 12'!$W$5:$W$111, 2),'Spectrum 12'!$W$5:$W$111,0))), TRUE)=TRUE, "", (INDEX('Spectrum 12'!$V$5:$V$111,MATCH(LARGE('Spectrum 12'!$W$5:$W$111, 2),'Spectrum 12'!$W$5:$W$111,0))))</f>
        <v/>
      </c>
      <c r="Q20" s="70" t="str">
        <f>IF(IFERROR((INDEX('Spectrum 12'!$X$5:$X$111,MATCH(LARGE('Spectrum 12'!$Y$5:$Y$111, 2),'Spectrum 12'!$Y$5:$Y$111,0))), TRUE)=TRUE, "", (INDEX('Spectrum 12'!$X$5:$X$111,MATCH(LARGE('Spectrum 12'!$Y$5:$Y$111, 2),'Spectrum 12'!$Y$5:$Y$111,0))))</f>
        <v/>
      </c>
      <c r="R20" s="63" t="str">
        <f>IF(IFERROR((INDEX('Spectrum 12'!$J$5:$J$111,MATCH(LARGE('Spectrum 12'!$K$5:$K$111, 3),'Spectrum 12'!$K$5:$K$111,0))), TRUE)=TRUE, "", (INDEX('Spectrum 12'!$J$5:$J$111,MATCH(LARGE('Spectrum 12'!$K$5:$K$111, 3),'Spectrum 12'!$K$5:$K$111,0))))</f>
        <v/>
      </c>
      <c r="S20" s="64" t="str">
        <f>IF(IFERROR((INDEX('Spectrum 12'!$L$5:$L$111,MATCH(LARGE('Spectrum 12'!$M$5:$M$111, 3),'Spectrum 12'!$M$5:$M$111,0))), TRUE)=TRUE, "", (INDEX('Spectrum 12'!$L$5:$L$111,MATCH(LARGE('Spectrum 12'!$M$5:$M$111, 3),'Spectrum 12'!$M$5:$M$111,0))))</f>
        <v/>
      </c>
      <c r="T20" s="65" t="str">
        <f>IF(IFERROR((INDEX('Spectrum 12'!$N$5:$N$111,MATCH(LARGE('Spectrum 12'!$O$5:$O$111, 3),'Spectrum 12'!$O$5:$O$111,0))), TRUE)=TRUE, "", (INDEX('Spectrum 12'!$N$5:$N$111,MATCH(LARGE('Spectrum 12'!$O$5:$O$111, 3),'Spectrum 12'!$O$5:$O$111,0))))</f>
        <v/>
      </c>
      <c r="U20" s="66" t="str">
        <f>IF(IFERROR((INDEX('Spectrum 12'!$P$5:$P$111,MATCH(LARGE('Spectrum 12'!$Q$5:$Q$111, 3),'Spectrum 12'!$Q$5:$Q$111,0))), TRUE)=TRUE, "", (INDEX('Spectrum 12'!$P$5:$P$111,MATCH(LARGE('Spectrum 12'!$Q$5:$Q$111, 3),'Spectrum 12'!$Q$5:$Q$111,0))))</f>
        <v/>
      </c>
      <c r="V20" s="67" t="str">
        <f>IF(IFERROR((INDEX('Spectrum 12'!$R$5:$R$111,MATCH(LARGE('Spectrum 12'!$S$5:$S$111, 3),'Spectrum 12'!$S$5:$S$111,0))), TRUE)=TRUE, "", (INDEX('Spectrum 12'!$R$5:$R$111,MATCH(LARGE('Spectrum 12'!$S$5:$S$111, 3),'Spectrum 12'!$S$5:$S$111,0))))</f>
        <v/>
      </c>
      <c r="W20" s="68" t="str">
        <f>IF(IFERROR((INDEX('Spectrum 12'!$T$5:$T$111,MATCH(LARGE('Spectrum 12'!$U$5:$U$111, 3),'Spectrum 12'!$U$5:$U$111,0))), TRUE)=TRUE, "", (INDEX('Spectrum 12'!$T$5:$T$111,MATCH(LARGE('Spectrum 12'!$U$5:$U$111, 3),'Spectrum 12'!$U$5:$U$111,0))))</f>
        <v/>
      </c>
      <c r="X20" s="69" t="str">
        <f>IF(IFERROR((INDEX('Spectrum 12'!$V$5:$V$111,MATCH(LARGE('Spectrum 12'!$W$5:$W$111, 3),'Spectrum 12'!$W$5:$W$111,0))), TRUE)=TRUE, "", (INDEX('Spectrum 12'!$V$5:$V$111,MATCH(LARGE('Spectrum 12'!$W$5:$W$111, 3),'Spectrum 12'!$W$5:$W$111,0))))</f>
        <v/>
      </c>
      <c r="Y20" s="70" t="str">
        <f>IF(IFERROR((INDEX('Spectrum 12'!$X$5:$X$111,MATCH(LARGE('Spectrum 12'!$Y$5:$Y$111, 3),'Spectrum 12'!$Y$5:$Y$111,0))), TRUE)=TRUE, "", (INDEX('Spectrum 12'!$X$5:$X$111,MATCH(LARGE('Spectrum 12'!$Y$5:$Y$111, 3),'Spectrum 12'!$Y$5:$Y$111,0))))</f>
        <v/>
      </c>
      <c r="Z20" s="63" t="str">
        <f>IF(IFERROR((INDEX('Spectrum 12'!$J$5:$J$111,MATCH(LARGE('Spectrum 12'!$K$5:$K$111, 4),'Spectrum 12'!$K$5:$K$111,0))), TRUE)=TRUE, "", (INDEX('Spectrum 12'!$J$5:$J$111,MATCH(LARGE('Spectrum 12'!$K$5:$K$111, 4),'Spectrum 12'!$K$5:$K$111,0))))</f>
        <v/>
      </c>
      <c r="AA20" s="64" t="str">
        <f>IF(IFERROR((INDEX('Spectrum 12'!$L$5:$L$111,MATCH(LARGE('Spectrum 12'!$M$5:$M$111, 4),'Spectrum 12'!$M$5:$M$111,0))), TRUE)=TRUE, "", (INDEX('Spectrum 12'!$L$5:$L$111,MATCH(LARGE('Spectrum 12'!$M$5:$M$111, 4),'Spectrum 12'!$M$5:$M$111,0))))</f>
        <v/>
      </c>
      <c r="AB20" s="65" t="str">
        <f>IF(IFERROR((INDEX('Spectrum 12'!$N$5:$N$111,MATCH(LARGE('Spectrum 12'!$O$5:$O$111, 4),'Spectrum 12'!$O$5:$O$111,0))), TRUE)=TRUE, "", (INDEX('Spectrum 12'!$N$5:$N$111,MATCH(LARGE('Spectrum 12'!$O$5:$O$111, 4),'Spectrum 12'!$O$5:$O$111,0))))</f>
        <v/>
      </c>
      <c r="AC20" s="66" t="str">
        <f>IF(IFERROR((INDEX('Spectrum 12'!$P$5:$P$111,MATCH(LARGE('Spectrum 12'!$Q$5:$Q$111, 4),'Spectrum 12'!$Q$5:$Q$111,0))), TRUE)=TRUE, "", (INDEX('Spectrum 12'!$P$5:$P$111,MATCH(LARGE('Spectrum 12'!$Q$5:$Q$111, 4),'Spectrum 12'!$Q$5:$Q$111,0))))</f>
        <v/>
      </c>
      <c r="AD20" s="67" t="str">
        <f>IF(IFERROR((INDEX('Spectrum 12'!$R$5:$R$111,MATCH(LARGE('Spectrum 12'!$S$5:$S$111, 4),'Spectrum 12'!$S$5:$S$111,0))), TRUE)=TRUE, "", (INDEX('Spectrum 12'!$R$5:$R$111,MATCH(LARGE('Spectrum 12'!$S$5:$S$111, 4),'Spectrum 12'!$S$5:$S$111,0))))</f>
        <v/>
      </c>
      <c r="AE20" s="68" t="str">
        <f>IF(IFERROR((INDEX('Spectrum 12'!$T$5:$T$111,MATCH(LARGE('Spectrum 12'!$U$5:$U$111, 4),'Spectrum 12'!$U$5:$U$111,0))), TRUE)=TRUE, "", (INDEX('Spectrum 12'!$T$5:$T$111,MATCH(LARGE('Spectrum 12'!$U$5:$U$111, 4),'Spectrum 12'!$U$5:$U$111,0))))</f>
        <v/>
      </c>
      <c r="AF20" s="69" t="str">
        <f>IF(IFERROR((INDEX('Spectrum 12'!$V$5:$V$111,MATCH(LARGE('Spectrum 12'!$W$5:$W$111, 4),'Spectrum 12'!$W$5:$W$111,0))), TRUE)=TRUE, "", (INDEX('Spectrum 12'!$V$5:$V$111,MATCH(LARGE('Spectrum 12'!$W$5:$W$111, 4),'Spectrum 12'!$W$5:$W$111,0))))</f>
        <v/>
      </c>
      <c r="AG20" s="70" t="str">
        <f>IF(IFERROR((INDEX('Spectrum 12'!$X$5:$X$111,MATCH(LARGE('Spectrum 12'!$Y$5:$Y$111, 4),'Spectrum 12'!$Y$5:$Y$111,0))), TRUE)=TRUE, "", (INDEX('Spectrum 12'!$X$5:$X$111,MATCH(LARGE('Spectrum 12'!$Y$5:$Y$111, 4),'Spectrum 12'!$Y$5:$Y$111,0))))</f>
        <v/>
      </c>
      <c r="AH20" s="63" t="str">
        <f>IF(IFERROR((INDEX('Spectrum 12'!$J$5:$J$111,MATCH(LARGE('Spectrum 12'!$K$5:$K$111, 5),'Spectrum 12'!$K$5:$K$111,0))), TRUE)=TRUE, "", (INDEX('Spectrum 12'!$J$5:$J$111,MATCH(LARGE('Spectrum 12'!$K$5:$K$111, 5),'Spectrum 12'!$K$5:$K$111,0))))</f>
        <v/>
      </c>
      <c r="AI20" s="64" t="str">
        <f>IF(IFERROR((INDEX('Spectrum 12'!$L$5:$L$111,MATCH(LARGE('Spectrum 12'!$M$5:$M$111, 5),'Spectrum 12'!$M$5:$M$111,0))), TRUE)=TRUE, "", (INDEX('Spectrum 12'!$L$5:$L$111,MATCH(LARGE('Spectrum 12'!$M$5:$M$111, 5),'Spectrum 12'!$M$5:$M$111,0))))</f>
        <v/>
      </c>
      <c r="AJ20" s="65" t="str">
        <f>IF(IFERROR((INDEX('Spectrum 12'!$N$5:$N$111,MATCH(LARGE('Spectrum 12'!$O$5:$O$111, 5),'Spectrum 12'!$O$5:$O$111,0))), TRUE)=TRUE, "", (INDEX('Spectrum 12'!$N$5:$N$111,MATCH(LARGE('Spectrum 12'!$O$5:$O$111, 5),'Spectrum 12'!$O$5:$O$111,0))))</f>
        <v/>
      </c>
      <c r="AK20" s="66" t="str">
        <f>IF(IFERROR((INDEX('Spectrum 12'!$P$5:$P$111,MATCH(LARGE('Spectrum 12'!$Q$5:$Q$111, 5),'Spectrum 12'!$Q$5:$Q$111,0))), TRUE)=TRUE, "", (INDEX('Spectrum 12'!$P$5:$P$111,MATCH(LARGE('Spectrum 12'!$Q$5:$Q$111, 5),'Spectrum 12'!$Q$5:$Q$111,0))))</f>
        <v/>
      </c>
      <c r="AL20" s="67" t="str">
        <f>IF(IFERROR((INDEX('Spectrum 12'!$R$5:$R$111,MATCH(LARGE('Spectrum 12'!$S$5:$S$111, 5),'Spectrum 12'!$S$5:$S$111,0))), TRUE)=TRUE, "", (INDEX('Spectrum 12'!$R$5:$R$111,MATCH(LARGE('Spectrum 12'!$S$5:$S$111, 5),'Spectrum 12'!$S$5:$S$111,0))))</f>
        <v/>
      </c>
      <c r="AM20" s="68" t="str">
        <f>IF(IFERROR((INDEX('Spectrum 12'!$T$5:$T$111,MATCH(LARGE('Spectrum 12'!$U$5:$U$111, 5),'Spectrum 12'!$U$5:$U$111,0))), TRUE)=TRUE, "", (INDEX('Spectrum 12'!$T$5:$T$111,MATCH(LARGE('Spectrum 12'!$U$5:$U$111, 5),'Spectrum 12'!$U$5:$U$111,0))))</f>
        <v/>
      </c>
      <c r="AN20" s="69" t="str">
        <f>IF(IFERROR((INDEX('Spectrum 12'!$V$5:$V$111,MATCH(LARGE('Spectrum 12'!$W$5:$W$111, 5),'Spectrum 12'!$W$5:$W$111,0))), TRUE)=TRUE, "", (INDEX('Spectrum 12'!$V$5:$V$111,MATCH(LARGE('Spectrum 12'!$W$5:$W$111, 5),'Spectrum 12'!$W$5:$W$111,0))))</f>
        <v/>
      </c>
      <c r="AO20" s="70" t="str">
        <f>IF(IFERROR((INDEX('Spectrum 12'!$X$5:$X$111,MATCH(LARGE('Spectrum 12'!$Y$5:$Y$111, 5),'Spectrum 12'!$Y$5:$Y$111,0))), TRUE)=TRUE, "", (INDEX('Spectrum 12'!$X$5:$X$111,MATCH(LARGE('Spectrum 12'!$Y$5:$Y$111, 5),'Spectrum 12'!$Y$5:$Y$111,0))))</f>
        <v/>
      </c>
      <c r="AP20" s="72"/>
    </row>
    <row r="21" spans="1:42" customFormat="1" ht="15.75" x14ac:dyDescent="0.25">
      <c r="A21" s="1">
        <v>13</v>
      </c>
      <c r="B21" s="63" t="str">
        <f>IF(IFERROR((INDEX('Spectrum 13'!$J$5:$J$111,MATCH(MAX('Spectrum 13'!$K$5:$K$111),'Spectrum 13'!$K$5:$K$111,0))), TRUE)=TRUE, "", (INDEX('Spectrum 13'!$J$5:$J$111,MATCH(MAX('Spectrum 13'!$K$5:$K$111),'Spectrum 13'!$K$5:$K$111,0))))</f>
        <v/>
      </c>
      <c r="C21" s="64" t="str">
        <f>IF(IFERROR((INDEX('Spectrum 13'!$L$5:$L$111,MATCH(MAX('Spectrum 13'!$M$5:$M$111),'Spectrum 13'!$M$5:$M$111,0))), TRUE)=TRUE, "", (INDEX('Spectrum 13'!$L$5:$L$111,MATCH(MAX('Spectrum 13'!$M$5:$M$111),'Spectrum 13'!$M$5:$M$111,0))))</f>
        <v/>
      </c>
      <c r="D21" s="65" t="str">
        <f>IF(IFERROR((INDEX('Spectrum 13'!$N$5:$N$111,MATCH(MAX('Spectrum 13'!$O$5:$O$111),'Spectrum 13'!$O$5:$O$111,0))), TRUE)=TRUE, "", (INDEX('Spectrum 13'!$N$5:$N$111,MATCH(MAX('Spectrum 13'!$O$5:$O$111),'Spectrum 13'!$O$5:$O$111,0))))</f>
        <v/>
      </c>
      <c r="E21" s="66" t="str">
        <f>IF(IFERROR((INDEX('Spectrum 13'!$P$5:$P$111,MATCH(MAX('Spectrum 13'!$Q$5:$Q$111),'Spectrum 13'!$Q$5:$Q$111,0))), TRUE)=TRUE, "", (INDEX('Spectrum 13'!$P$5:$P$111,MATCH(MAX('Spectrum 13'!$Q$5:$Q$111),'Spectrum 13'!$Q$5:$Q$111,0))))</f>
        <v/>
      </c>
      <c r="F21" s="67" t="str">
        <f>IF(IFERROR((INDEX('Spectrum 13'!$R$5:$R$111,MATCH(MAX('Spectrum 13'!$S$5:$S$111),'Spectrum 13'!$S$5:$S$111,0))), TRUE)=TRUE, "", (INDEX('Spectrum 13'!$R$5:$R$111,MATCH(MAX('Spectrum 13'!$S$5:$S$111),'Spectrum 13'!$S$5:$S$111,0))))</f>
        <v/>
      </c>
      <c r="G21" s="68" t="str">
        <f>IF(IFERROR((INDEX('Spectrum 13'!$T$5:$T$111,MATCH(MAX('Spectrum 13'!$U$5:$U$111),'Spectrum 13'!$U$5:$U$111,0))), TRUE)=TRUE, "", (INDEX('Spectrum 13'!$T$5:$T$111,MATCH(MAX('Spectrum 13'!$U$5:$U$111),'Spectrum 13'!$U$5:$U$111,0))))</f>
        <v/>
      </c>
      <c r="H21" s="69" t="str">
        <f>IF(IFERROR((INDEX('Spectrum 13'!$V$5:$V$111,MATCH(MAX('Spectrum 13'!$W$5:$W$111),'Spectrum 13'!$W$5:$W$111,0))), TRUE)=TRUE, "", (INDEX('Spectrum 13'!$V$5:$V$111,MATCH(MAX('Spectrum 13'!$W$5:$W$111),'Spectrum 13'!$W$5:$W$111,0))))</f>
        <v/>
      </c>
      <c r="I21" s="70" t="str">
        <f>IF(IFERROR((INDEX('Spectrum 13'!$X$5:$X$111,MATCH(MAX('Spectrum 13'!$Y$5:$Y$111),'Spectrum 13'!$Y$5:$Y$111,0))), TRUE)=TRUE, "", (INDEX('Spectrum 13'!$X$5:$X$111,MATCH(MAX('Spectrum 13'!$Y$5:$Y$111),'Spectrum 13'!$Y$5:$Y$111,0))))</f>
        <v/>
      </c>
      <c r="J21" s="63" t="str">
        <f>IF(IFERROR((INDEX('Spectrum 13'!$J$5:$J$111,MATCH(LARGE('Spectrum 13'!$K$5:$K$111, 2),'Spectrum 13'!$K$5:$K$111,0))), TRUE)=TRUE, "", (INDEX('Spectrum 13'!$J$5:$J$111,MATCH(LARGE('Spectrum 13'!$K$5:$K$111, 2),'Spectrum 13'!$K$5:$K$111,0))))</f>
        <v/>
      </c>
      <c r="K21" s="64" t="str">
        <f>IF(IFERROR((INDEX('Spectrum 13'!$L$5:$L$111,MATCH(LARGE('Spectrum 13'!$M$5:$M$111, 2),'Spectrum 13'!$M$5:$M$111,0))), TRUE)=TRUE, "", (INDEX('Spectrum 13'!$L$5:$L$111,MATCH(LARGE('Spectrum 13'!$M$5:$M$111, 2),'Spectrum 13'!$M$5:$M$111,0))))</f>
        <v/>
      </c>
      <c r="L21" s="65" t="str">
        <f>IF(IFERROR((INDEX('Spectrum 13'!$N$5:$N$111,MATCH(LARGE('Spectrum 13'!$O$5:$O$111, 2),'Spectrum 13'!$O$5:$O$111,0))), TRUE)=TRUE, "", (INDEX('Spectrum 13'!$N$5:$N$111,MATCH(LARGE('Spectrum 13'!$O$5:$O$111, 2),'Spectrum 13'!$O$5:$O$111,0))))</f>
        <v/>
      </c>
      <c r="M21" s="66" t="str">
        <f>IF(IFERROR((INDEX('Spectrum 13'!$P$5:$P$111,MATCH(LARGE('Spectrum 13'!$Q$5:$Q$111, 2),'Spectrum 13'!$Q$5:$Q$111,0))), TRUE)=TRUE, "", (INDEX('Spectrum 13'!$P$5:$P$111,MATCH(LARGE('Spectrum 13'!$Q$5:$Q$111, 2),'Spectrum 13'!$Q$5:$Q$111,0))))</f>
        <v/>
      </c>
      <c r="N21" s="67" t="str">
        <f>IF(IFERROR((INDEX('Spectrum 13'!$R$5:$R$111,MATCH(LARGE('Spectrum 13'!$S$5:$S$111, 2),'Spectrum 13'!$S$5:$S$111,0))), TRUE)=TRUE, "", (INDEX('Spectrum 13'!$R$5:$R$111,MATCH(LARGE('Spectrum 13'!$S$5:$S$111, 2),'Spectrum 13'!$S$5:$S$111,0))))</f>
        <v/>
      </c>
      <c r="O21" s="68" t="str">
        <f>IF(IFERROR((INDEX('Spectrum 13'!$T$5:$T$111,MATCH(LARGE('Spectrum 13'!$U$5:$U$111, 2),'Spectrum 13'!$U$5:$U$111,0))), TRUE)=TRUE, "", (INDEX('Spectrum 13'!$T$5:$T$111,MATCH(LARGE('Spectrum 13'!$U$5:$U$111, 2),'Spectrum 13'!$U$5:$U$111,0))))</f>
        <v/>
      </c>
      <c r="P21" s="69" t="str">
        <f>IF(IFERROR((INDEX('Spectrum 13'!$V$5:$V$111,MATCH(LARGE('Spectrum 13'!$W$5:$W$111, 2),'Spectrum 13'!$W$5:$W$111,0))), TRUE)=TRUE, "", (INDEX('Spectrum 13'!$V$5:$V$111,MATCH(LARGE('Spectrum 13'!$W$5:$W$111, 2),'Spectrum 13'!$W$5:$W$111,0))))</f>
        <v/>
      </c>
      <c r="Q21" s="70" t="str">
        <f>IF(IFERROR((INDEX('Spectrum 13'!$X$5:$X$111,MATCH(LARGE('Spectrum 13'!$Y$5:$Y$111, 2),'Spectrum 13'!$Y$5:$Y$111,0))), TRUE)=TRUE, "", (INDEX('Spectrum 13'!$X$5:$X$111,MATCH(LARGE('Spectrum 13'!$Y$5:$Y$111, 2),'Spectrum 13'!$Y$5:$Y$111,0))))</f>
        <v/>
      </c>
      <c r="R21" s="63" t="str">
        <f>IF(IFERROR((INDEX('Spectrum 13'!$J$5:$J$111,MATCH(LARGE('Spectrum 13'!$K$5:$K$111, 3),'Spectrum 13'!$K$5:$K$111,0))), TRUE)=TRUE, "", (INDEX('Spectrum 13'!$J$5:$J$111,MATCH(LARGE('Spectrum 13'!$K$5:$K$111, 3),'Spectrum 13'!$K$5:$K$111,0))))</f>
        <v/>
      </c>
      <c r="S21" s="64" t="str">
        <f>IF(IFERROR((INDEX('Spectrum 13'!$L$5:$L$111,MATCH(LARGE('Spectrum 13'!$M$5:$M$111, 3),'Spectrum 13'!$M$5:$M$111,0))), TRUE)=TRUE, "", (INDEX('Spectrum 13'!$L$5:$L$111,MATCH(LARGE('Spectrum 13'!$M$5:$M$111, 3),'Spectrum 13'!$M$5:$M$111,0))))</f>
        <v/>
      </c>
      <c r="T21" s="65" t="str">
        <f>IF(IFERROR((INDEX('Spectrum 13'!$N$5:$N$111,MATCH(LARGE('Spectrum 13'!$O$5:$O$111, 3),'Spectrum 13'!$O$5:$O$111,0))), TRUE)=TRUE, "", (INDEX('Spectrum 13'!$N$5:$N$111,MATCH(LARGE('Spectrum 13'!$O$5:$O$111, 3),'Spectrum 13'!$O$5:$O$111,0))))</f>
        <v/>
      </c>
      <c r="U21" s="66" t="str">
        <f>IF(IFERROR((INDEX('Spectrum 13'!$P$5:$P$111,MATCH(LARGE('Spectrum 13'!$Q$5:$Q$111, 3),'Spectrum 13'!$Q$5:$Q$111,0))), TRUE)=TRUE, "", (INDEX('Spectrum 13'!$P$5:$P$111,MATCH(LARGE('Spectrum 13'!$Q$5:$Q$111, 3),'Spectrum 13'!$Q$5:$Q$111,0))))</f>
        <v/>
      </c>
      <c r="V21" s="67" t="str">
        <f>IF(IFERROR((INDEX('Spectrum 13'!$R$5:$R$111,MATCH(LARGE('Spectrum 13'!$S$5:$S$111, 3),'Spectrum 13'!$S$5:$S$111,0))), TRUE)=TRUE, "", (INDEX('Spectrum 13'!$R$5:$R$111,MATCH(LARGE('Spectrum 13'!$S$5:$S$111, 3),'Spectrum 13'!$S$5:$S$111,0))))</f>
        <v/>
      </c>
      <c r="W21" s="68" t="str">
        <f>IF(IFERROR((INDEX('Spectrum 13'!$T$5:$T$111,MATCH(LARGE('Spectrum 13'!$U$5:$U$111, 3),'Spectrum 13'!$U$5:$U$111,0))), TRUE)=TRUE, "", (INDEX('Spectrum 13'!$T$5:$T$111,MATCH(LARGE('Spectrum 13'!$U$5:$U$111, 3),'Spectrum 13'!$U$5:$U$111,0))))</f>
        <v/>
      </c>
      <c r="X21" s="69" t="str">
        <f>IF(IFERROR((INDEX('Spectrum 13'!$V$5:$V$111,MATCH(LARGE('Spectrum 13'!$W$5:$W$111, 3),'Spectrum 13'!$W$5:$W$111,0))), TRUE)=TRUE, "", (INDEX('Spectrum 13'!$V$5:$V$111,MATCH(LARGE('Spectrum 13'!$W$5:$W$111, 3),'Spectrum 13'!$W$5:$W$111,0))))</f>
        <v/>
      </c>
      <c r="Y21" s="70" t="str">
        <f>IF(IFERROR((INDEX('Spectrum 13'!$X$5:$X$111,MATCH(LARGE('Spectrum 13'!$Y$5:$Y$111, 3),'Spectrum 13'!$Y$5:$Y$111,0))), TRUE)=TRUE, "", (INDEX('Spectrum 13'!$X$5:$X$111,MATCH(LARGE('Spectrum 13'!$Y$5:$Y$111, 3),'Spectrum 13'!$Y$5:$Y$111,0))))</f>
        <v/>
      </c>
      <c r="Z21" s="63" t="str">
        <f>IF(IFERROR((INDEX('Spectrum 13'!$J$5:$J$111,MATCH(LARGE('Spectrum 13'!$K$5:$K$111, 4),'Spectrum 13'!$K$5:$K$111,0))), TRUE)=TRUE, "", (INDEX('Spectrum 13'!$J$5:$J$111,MATCH(LARGE('Spectrum 13'!$K$5:$K$111, 4),'Spectrum 13'!$K$5:$K$111,0))))</f>
        <v/>
      </c>
      <c r="AA21" s="64" t="str">
        <f>IF(IFERROR((INDEX('Spectrum 13'!$L$5:$L$111,MATCH(LARGE('Spectrum 13'!$M$5:$M$111, 4),'Spectrum 13'!$M$5:$M$111,0))), TRUE)=TRUE, "", (INDEX('Spectrum 13'!$L$5:$L$111,MATCH(LARGE('Spectrum 13'!$M$5:$M$111, 4),'Spectrum 13'!$M$5:$M$111,0))))</f>
        <v/>
      </c>
      <c r="AB21" s="65" t="str">
        <f>IF(IFERROR((INDEX('Spectrum 13'!$N$5:$N$111,MATCH(LARGE('Spectrum 13'!$O$5:$O$111, 4),'Spectrum 13'!$O$5:$O$111,0))), TRUE)=TRUE, "", (INDEX('Spectrum 13'!$N$5:$N$111,MATCH(LARGE('Spectrum 13'!$O$5:$O$111, 4),'Spectrum 13'!$O$5:$O$111,0))))</f>
        <v/>
      </c>
      <c r="AC21" s="66" t="str">
        <f>IF(IFERROR((INDEX('Spectrum 13'!$P$5:$P$111,MATCH(LARGE('Spectrum 13'!$Q$5:$Q$111, 4),'Spectrum 13'!$Q$5:$Q$111,0))), TRUE)=TRUE, "", (INDEX('Spectrum 13'!$P$5:$P$111,MATCH(LARGE('Spectrum 13'!$Q$5:$Q$111, 4),'Spectrum 13'!$Q$5:$Q$111,0))))</f>
        <v/>
      </c>
      <c r="AD21" s="67" t="str">
        <f>IF(IFERROR((INDEX('Spectrum 13'!$R$5:$R$111,MATCH(LARGE('Spectrum 13'!$S$5:$S$111, 4),'Spectrum 13'!$S$5:$S$111,0))), TRUE)=TRUE, "", (INDEX('Spectrum 13'!$R$5:$R$111,MATCH(LARGE('Spectrum 13'!$S$5:$S$111, 4),'Spectrum 13'!$S$5:$S$111,0))))</f>
        <v/>
      </c>
      <c r="AE21" s="68" t="str">
        <f>IF(IFERROR((INDEX('Spectrum 13'!$T$5:$T$111,MATCH(LARGE('Spectrum 13'!$U$5:$U$111, 4),'Spectrum 13'!$U$5:$U$111,0))), TRUE)=TRUE, "", (INDEX('Spectrum 13'!$T$5:$T$111,MATCH(LARGE('Spectrum 13'!$U$5:$U$111, 4),'Spectrum 13'!$U$5:$U$111,0))))</f>
        <v/>
      </c>
      <c r="AF21" s="69" t="str">
        <f>IF(IFERROR((INDEX('Spectrum 13'!$V$5:$V$111,MATCH(LARGE('Spectrum 13'!$W$5:$W$111, 4),'Spectrum 13'!$W$5:$W$111,0))), TRUE)=TRUE, "", (INDEX('Spectrum 13'!$V$5:$V$111,MATCH(LARGE('Spectrum 13'!$W$5:$W$111, 4),'Spectrum 13'!$W$5:$W$111,0))))</f>
        <v/>
      </c>
      <c r="AG21" s="70" t="str">
        <f>IF(IFERROR((INDEX('Spectrum 13'!$X$5:$X$111,MATCH(LARGE('Spectrum 13'!$Y$5:$Y$111, 4),'Spectrum 13'!$Y$5:$Y$111,0))), TRUE)=TRUE, "", (INDEX('Spectrum 13'!$X$5:$X$111,MATCH(LARGE('Spectrum 13'!$Y$5:$Y$111, 4),'Spectrum 13'!$Y$5:$Y$111,0))))</f>
        <v/>
      </c>
      <c r="AH21" s="63" t="str">
        <f>IF(IFERROR((INDEX('Spectrum 13'!$J$5:$J$111,MATCH(LARGE('Spectrum 13'!$K$5:$K$111, 5),'Spectrum 13'!$K$5:$K$111,0))), TRUE)=TRUE, "", (INDEX('Spectrum 13'!$J$5:$J$111,MATCH(LARGE('Spectrum 13'!$K$5:$K$111, 5),'Spectrum 13'!$K$5:$K$111,0))))</f>
        <v/>
      </c>
      <c r="AI21" s="64" t="str">
        <f>IF(IFERROR((INDEX('Spectrum 13'!$L$5:$L$111,MATCH(LARGE('Spectrum 13'!$M$5:$M$111, 5),'Spectrum 13'!$M$5:$M$111,0))), TRUE)=TRUE, "", (INDEX('Spectrum 13'!$L$5:$L$111,MATCH(LARGE('Spectrum 13'!$M$5:$M$111, 5),'Spectrum 13'!$M$5:$M$111,0))))</f>
        <v/>
      </c>
      <c r="AJ21" s="65" t="str">
        <f>IF(IFERROR((INDEX('Spectrum 13'!$N$5:$N$111,MATCH(LARGE('Spectrum 13'!$O$5:$O$111, 5),'Spectrum 13'!$O$5:$O$111,0))), TRUE)=TRUE, "", (INDEX('Spectrum 13'!$N$5:$N$111,MATCH(LARGE('Spectrum 13'!$O$5:$O$111, 5),'Spectrum 13'!$O$5:$O$111,0))))</f>
        <v/>
      </c>
      <c r="AK21" s="66" t="str">
        <f>IF(IFERROR((INDEX('Spectrum 13'!$P$5:$P$111,MATCH(LARGE('Spectrum 13'!$Q$5:$Q$111, 5),'Spectrum 13'!$Q$5:$Q$111,0))), TRUE)=TRUE, "", (INDEX('Spectrum 13'!$P$5:$P$111,MATCH(LARGE('Spectrum 13'!$Q$5:$Q$111, 5),'Spectrum 13'!$Q$5:$Q$111,0))))</f>
        <v/>
      </c>
      <c r="AL21" s="67" t="str">
        <f>IF(IFERROR((INDEX('Spectrum 13'!$R$5:$R$111,MATCH(LARGE('Spectrum 13'!$S$5:$S$111, 5),'Spectrum 13'!$S$5:$S$111,0))), TRUE)=TRUE, "", (INDEX('Spectrum 13'!$R$5:$R$111,MATCH(LARGE('Spectrum 13'!$S$5:$S$111, 5),'Spectrum 13'!$S$5:$S$111,0))))</f>
        <v/>
      </c>
      <c r="AM21" s="68" t="str">
        <f>IF(IFERROR((INDEX('Spectrum 13'!$T$5:$T$111,MATCH(LARGE('Spectrum 13'!$U$5:$U$111, 5),'Spectrum 13'!$U$5:$U$111,0))), TRUE)=TRUE, "", (INDEX('Spectrum 13'!$T$5:$T$111,MATCH(LARGE('Spectrum 13'!$U$5:$U$111, 5),'Spectrum 13'!$U$5:$U$111,0))))</f>
        <v/>
      </c>
      <c r="AN21" s="69" t="str">
        <f>IF(IFERROR((INDEX('Spectrum 13'!$V$5:$V$111,MATCH(LARGE('Spectrum 13'!$W$5:$W$111, 5),'Spectrum 13'!$W$5:$W$111,0))), TRUE)=TRUE, "", (INDEX('Spectrum 13'!$V$5:$V$111,MATCH(LARGE('Spectrum 13'!$W$5:$W$111, 5),'Spectrum 13'!$W$5:$W$111,0))))</f>
        <v/>
      </c>
      <c r="AO21" s="70" t="str">
        <f>IF(IFERROR((INDEX('Spectrum 13'!$X$5:$X$111,MATCH(LARGE('Spectrum 13'!$Y$5:$Y$111, 5),'Spectrum 13'!$Y$5:$Y$111,0))), TRUE)=TRUE, "", (INDEX('Spectrum 13'!$X$5:$X$111,MATCH(LARGE('Spectrum 13'!$Y$5:$Y$111, 5),'Spectrum 13'!$Y$5:$Y$111,0))))</f>
        <v/>
      </c>
      <c r="AP21" s="72"/>
    </row>
    <row r="22" spans="1:42" customFormat="1" ht="15.75" x14ac:dyDescent="0.25">
      <c r="A22" s="1">
        <v>14</v>
      </c>
      <c r="B22" s="63" t="str">
        <f>IF(IFERROR((INDEX('Spectrum 14'!$J$5:$J$111,MATCH(MAX('Spectrum 14'!$K$5:$K$111),'Spectrum 14'!$K$5:$K$111,0))), TRUE)=TRUE, "", (INDEX('Spectrum 14'!$J$5:$J$111,MATCH(MAX('Spectrum 14'!$K$5:$K$111),'Spectrum 14'!$K$5:$K$111,0))))</f>
        <v/>
      </c>
      <c r="C22" s="64" t="str">
        <f>IF(IFERROR((INDEX('Spectrum 14'!$L$5:$L$111,MATCH(MAX('Spectrum 14'!$M$5:$M$111),'Spectrum 14'!$M$5:$M$111,0))), TRUE)=TRUE, "", (INDEX('Spectrum 14'!$L$5:$L$111,MATCH(MAX('Spectrum 14'!$M$5:$M$111),'Spectrum 14'!$M$5:$M$111,0))))</f>
        <v/>
      </c>
      <c r="D22" s="65" t="str">
        <f>IF(IFERROR((INDEX('Spectrum 14'!$N$5:$N$111,MATCH(MAX('Spectrum 14'!$O$5:$O$111),'Spectrum 14'!$O$5:$O$111,0))), TRUE)=TRUE, "", (INDEX('Spectrum 14'!$N$5:$N$111,MATCH(MAX('Spectrum 14'!$O$5:$O$111),'Spectrum 14'!$O$5:$O$111,0))))</f>
        <v/>
      </c>
      <c r="E22" s="66" t="str">
        <f>IF(IFERROR((INDEX('Spectrum 14'!$P$5:$P$111,MATCH(MAX('Spectrum 14'!$Q$5:$Q$111),'Spectrum 14'!$Q$5:$Q$111,0))), TRUE)=TRUE, "", (INDEX('Spectrum 14'!$P$5:$P$111,MATCH(MAX('Spectrum 14'!$Q$5:$Q$111),'Spectrum 14'!$Q$5:$Q$111,0))))</f>
        <v/>
      </c>
      <c r="F22" s="67" t="str">
        <f>IF(IFERROR((INDEX('Spectrum 14'!$R$5:$R$111,MATCH(MAX('Spectrum 14'!$S$5:$S$111),'Spectrum 14'!$S$5:$S$111,0))), TRUE)=TRUE, "", (INDEX('Spectrum 14'!$R$5:$R$111,MATCH(MAX('Spectrum 14'!$S$5:$S$111),'Spectrum 14'!$S$5:$S$111,0))))</f>
        <v/>
      </c>
      <c r="G22" s="68" t="str">
        <f>IF(IFERROR((INDEX('Spectrum 14'!$T$5:$T$111,MATCH(MAX('Spectrum 14'!$U$5:$U$111),'Spectrum 14'!$U$5:$U$111,0))), TRUE)=TRUE, "", (INDEX('Spectrum 14'!$T$5:$T$111,MATCH(MAX('Spectrum 14'!$U$5:$U$111),'Spectrum 14'!$U$5:$U$111,0))))</f>
        <v/>
      </c>
      <c r="H22" s="69" t="str">
        <f>IF(IFERROR((INDEX('Spectrum 14'!$V$5:$V$111,MATCH(MAX('Spectrum 14'!$W$5:$W$111),'Spectrum 14'!$W$5:$W$111,0))), TRUE)=TRUE, "", (INDEX('Spectrum 14'!$V$5:$V$111,MATCH(MAX('Spectrum 14'!$W$5:$W$111),'Spectrum 14'!$W$5:$W$111,0))))</f>
        <v/>
      </c>
      <c r="I22" s="70" t="str">
        <f>IF(IFERROR((INDEX('Spectrum 14'!$X$5:$X$111,MATCH(MAX('Spectrum 14'!$Y$5:$Y$111),'Spectrum 14'!$Y$5:$Y$111,0))), TRUE)=TRUE, "", (INDEX('Spectrum 14'!$X$5:$X$111,MATCH(MAX('Spectrum 14'!$Y$5:$Y$111),'Spectrum 14'!$Y$5:$Y$111,0))))</f>
        <v/>
      </c>
      <c r="J22" s="63" t="str">
        <f>IF(IFERROR((INDEX('Spectrum 14'!$J$5:$J$111,MATCH(LARGE('Spectrum 14'!$K$5:$K$111, 2),'Spectrum 14'!$K$5:$K$111,0))), TRUE)=TRUE, "", (INDEX('Spectrum 14'!$J$5:$J$111,MATCH(LARGE('Spectrum 14'!$K$5:$K$111, 2),'Spectrum 14'!$K$5:$K$111,0))))</f>
        <v/>
      </c>
      <c r="K22" s="64" t="str">
        <f>IF(IFERROR((INDEX('Spectrum 14'!$L$5:$L$111,MATCH(LARGE('Spectrum 14'!$M$5:$M$111, 2),'Spectrum 14'!$M$5:$M$111,0))), TRUE)=TRUE, "", (INDEX('Spectrum 14'!$L$5:$L$111,MATCH(LARGE('Spectrum 14'!$M$5:$M$111, 2),'Spectrum 14'!$M$5:$M$111,0))))</f>
        <v/>
      </c>
      <c r="L22" s="65" t="str">
        <f>IF(IFERROR((INDEX('Spectrum 14'!$N$5:$N$111,MATCH(LARGE('Spectrum 14'!$O$5:$O$111, 2),'Spectrum 14'!$O$5:$O$111,0))), TRUE)=TRUE, "", (INDEX('Spectrum 14'!$N$5:$N$111,MATCH(LARGE('Spectrum 14'!$O$5:$O$111, 2),'Spectrum 14'!$O$5:$O$111,0))))</f>
        <v/>
      </c>
      <c r="M22" s="66" t="str">
        <f>IF(IFERROR((INDEX('Spectrum 14'!$P$5:$P$111,MATCH(LARGE('Spectrum 14'!$Q$5:$Q$111, 2),'Spectrum 14'!$Q$5:$Q$111,0))), TRUE)=TRUE, "", (INDEX('Spectrum 14'!$P$5:$P$111,MATCH(LARGE('Spectrum 14'!$Q$5:$Q$111, 2),'Spectrum 14'!$Q$5:$Q$111,0))))</f>
        <v/>
      </c>
      <c r="N22" s="67" t="str">
        <f>IF(IFERROR((INDEX('Spectrum 14'!$R$5:$R$111,MATCH(LARGE('Spectrum 14'!$S$5:$S$111, 2),'Spectrum 14'!$S$5:$S$111,0))), TRUE)=TRUE, "", (INDEX('Spectrum 14'!$R$5:$R$111,MATCH(LARGE('Spectrum 14'!$S$5:$S$111, 2),'Spectrum 14'!$S$5:$S$111,0))))</f>
        <v/>
      </c>
      <c r="O22" s="68" t="str">
        <f>IF(IFERROR((INDEX('Spectrum 14'!$T$5:$T$111,MATCH(LARGE('Spectrum 14'!$U$5:$U$111, 2),'Spectrum 14'!$U$5:$U$111,0))), TRUE)=TRUE, "", (INDEX('Spectrum 14'!$T$5:$T$111,MATCH(LARGE('Spectrum 14'!$U$5:$U$111, 2),'Spectrum 14'!$U$5:$U$111,0))))</f>
        <v/>
      </c>
      <c r="P22" s="69" t="str">
        <f>IF(IFERROR((INDEX('Spectrum 14'!$V$5:$V$111,MATCH(LARGE('Spectrum 14'!$W$5:$W$111, 2),'Spectrum 14'!$W$5:$W$111,0))), TRUE)=TRUE, "", (INDEX('Spectrum 14'!$V$5:$V$111,MATCH(LARGE('Spectrum 14'!$W$5:$W$111, 2),'Spectrum 14'!$W$5:$W$111,0))))</f>
        <v/>
      </c>
      <c r="Q22" s="70" t="str">
        <f>IF(IFERROR((INDEX('Spectrum 14'!$X$5:$X$111,MATCH(LARGE('Spectrum 14'!$Y$5:$Y$111, 2),'Spectrum 14'!$Y$5:$Y$111,0))), TRUE)=TRUE, "", (INDEX('Spectrum 14'!$X$5:$X$111,MATCH(LARGE('Spectrum 14'!$Y$5:$Y$111, 2),'Spectrum 14'!$Y$5:$Y$111,0))))</f>
        <v/>
      </c>
      <c r="R22" s="63" t="str">
        <f>IF(IFERROR((INDEX('Spectrum 14'!$J$5:$J$111,MATCH(LARGE('Spectrum 14'!$K$5:$K$111, 3),'Spectrum 14'!$K$5:$K$111,0))), TRUE)=TRUE, "", (INDEX('Spectrum 14'!$J$5:$J$111,MATCH(LARGE('Spectrum 14'!$K$5:$K$111, 3),'Spectrum 14'!$K$5:$K$111,0))))</f>
        <v/>
      </c>
      <c r="S22" s="64" t="str">
        <f>IF(IFERROR((INDEX('Spectrum 14'!$L$5:$L$111,MATCH(LARGE('Spectrum 14'!$M$5:$M$111, 3),'Spectrum 14'!$M$5:$M$111,0))), TRUE)=TRUE, "", (INDEX('Spectrum 14'!$L$5:$L$111,MATCH(LARGE('Spectrum 14'!$M$5:$M$111, 3),'Spectrum 14'!$M$5:$M$111,0))))</f>
        <v/>
      </c>
      <c r="T22" s="65" t="str">
        <f>IF(IFERROR((INDEX('Spectrum 14'!$N$5:$N$111,MATCH(LARGE('Spectrum 14'!$O$5:$O$111, 3),'Spectrum 14'!$O$5:$O$111,0))), TRUE)=TRUE, "", (INDEX('Spectrum 14'!$N$5:$N$111,MATCH(LARGE('Spectrum 14'!$O$5:$O$111, 3),'Spectrum 14'!$O$5:$O$111,0))))</f>
        <v/>
      </c>
      <c r="U22" s="66" t="str">
        <f>IF(IFERROR((INDEX('Spectrum 14'!$P$5:$P$111,MATCH(LARGE('Spectrum 14'!$Q$5:$Q$111, 3),'Spectrum 14'!$Q$5:$Q$111,0))), TRUE)=TRUE, "", (INDEX('Spectrum 14'!$P$5:$P$111,MATCH(LARGE('Spectrum 14'!$Q$5:$Q$111, 3),'Spectrum 14'!$Q$5:$Q$111,0))))</f>
        <v/>
      </c>
      <c r="V22" s="67" t="str">
        <f>IF(IFERROR((INDEX('Spectrum 14'!$R$5:$R$111,MATCH(LARGE('Spectrum 14'!$S$5:$S$111, 3),'Spectrum 14'!$S$5:$S$111,0))), TRUE)=TRUE, "", (INDEX('Spectrum 14'!$R$5:$R$111,MATCH(LARGE('Spectrum 14'!$S$5:$S$111, 3),'Spectrum 14'!$S$5:$S$111,0))))</f>
        <v/>
      </c>
      <c r="W22" s="68" t="str">
        <f>IF(IFERROR((INDEX('Spectrum 14'!$T$5:$T$111,MATCH(LARGE('Spectrum 14'!$U$5:$U$111, 3),'Spectrum 14'!$U$5:$U$111,0))), TRUE)=TRUE, "", (INDEX('Spectrum 14'!$T$5:$T$111,MATCH(LARGE('Spectrum 14'!$U$5:$U$111, 3),'Spectrum 14'!$U$5:$U$111,0))))</f>
        <v/>
      </c>
      <c r="X22" s="69" t="str">
        <f>IF(IFERROR((INDEX('Spectrum 14'!$V$5:$V$111,MATCH(LARGE('Spectrum 14'!$W$5:$W$111, 3),'Spectrum 14'!$W$5:$W$111,0))), TRUE)=TRUE, "", (INDEX('Spectrum 14'!$V$5:$V$111,MATCH(LARGE('Spectrum 14'!$W$5:$W$111, 3),'Spectrum 14'!$W$5:$W$111,0))))</f>
        <v/>
      </c>
      <c r="Y22" s="70" t="str">
        <f>IF(IFERROR((INDEX('Spectrum 14'!$X$5:$X$111,MATCH(LARGE('Spectrum 14'!$Y$5:$Y$111, 3),'Spectrum 14'!$Y$5:$Y$111,0))), TRUE)=TRUE, "", (INDEX('Spectrum 14'!$X$5:$X$111,MATCH(LARGE('Spectrum 14'!$Y$5:$Y$111, 3),'Spectrum 14'!$Y$5:$Y$111,0))))</f>
        <v/>
      </c>
      <c r="Z22" s="63" t="str">
        <f>IF(IFERROR((INDEX('Spectrum 14'!$J$5:$J$111,MATCH(LARGE('Spectrum 14'!$K$5:$K$111, 4),'Spectrum 14'!$K$5:$K$111,0))), TRUE)=TRUE, "", (INDEX('Spectrum 14'!$J$5:$J$111,MATCH(LARGE('Spectrum 14'!$K$5:$K$111, 4),'Spectrum 14'!$K$5:$K$111,0))))</f>
        <v/>
      </c>
      <c r="AA22" s="64" t="str">
        <f>IF(IFERROR((INDEX('Spectrum 14'!$L$5:$L$111,MATCH(LARGE('Spectrum 14'!$M$5:$M$111, 4),'Spectrum 14'!$M$5:$M$111,0))), TRUE)=TRUE, "", (INDEX('Spectrum 14'!$L$5:$L$111,MATCH(LARGE('Spectrum 14'!$M$5:$M$111, 4),'Spectrum 14'!$M$5:$M$111,0))))</f>
        <v/>
      </c>
      <c r="AB22" s="65" t="str">
        <f>IF(IFERROR((INDEX('Spectrum 14'!$N$5:$N$111,MATCH(LARGE('Spectrum 14'!$O$5:$O$111, 4),'Spectrum 14'!$O$5:$O$111,0))), TRUE)=TRUE, "", (INDEX('Spectrum 14'!$N$5:$N$111,MATCH(LARGE('Spectrum 14'!$O$5:$O$111, 4),'Spectrum 14'!$O$5:$O$111,0))))</f>
        <v/>
      </c>
      <c r="AC22" s="66" t="str">
        <f>IF(IFERROR((INDEX('Spectrum 14'!$P$5:$P$111,MATCH(LARGE('Spectrum 14'!$Q$5:$Q$111, 4),'Spectrum 14'!$Q$5:$Q$111,0))), TRUE)=TRUE, "", (INDEX('Spectrum 14'!$P$5:$P$111,MATCH(LARGE('Spectrum 14'!$Q$5:$Q$111, 4),'Spectrum 14'!$Q$5:$Q$111,0))))</f>
        <v/>
      </c>
      <c r="AD22" s="67" t="str">
        <f>IF(IFERROR((INDEX('Spectrum 14'!$R$5:$R$111,MATCH(LARGE('Spectrum 14'!$S$5:$S$111, 4),'Spectrum 14'!$S$5:$S$111,0))), TRUE)=TRUE, "", (INDEX('Spectrum 14'!$R$5:$R$111,MATCH(LARGE('Spectrum 14'!$S$5:$S$111, 4),'Spectrum 14'!$S$5:$S$111,0))))</f>
        <v/>
      </c>
      <c r="AE22" s="68" t="str">
        <f>IF(IFERROR((INDEX('Spectrum 14'!$T$5:$T$111,MATCH(LARGE('Spectrum 14'!$U$5:$U$111, 4),'Spectrum 14'!$U$5:$U$111,0))), TRUE)=TRUE, "", (INDEX('Spectrum 14'!$T$5:$T$111,MATCH(LARGE('Spectrum 14'!$U$5:$U$111, 4),'Spectrum 14'!$U$5:$U$111,0))))</f>
        <v/>
      </c>
      <c r="AF22" s="69" t="str">
        <f>IF(IFERROR((INDEX('Spectrum 14'!$V$5:$V$111,MATCH(LARGE('Spectrum 14'!$W$5:$W$111, 4),'Spectrum 14'!$W$5:$W$111,0))), TRUE)=TRUE, "", (INDEX('Spectrum 14'!$V$5:$V$111,MATCH(LARGE('Spectrum 14'!$W$5:$W$111, 4),'Spectrum 14'!$W$5:$W$111,0))))</f>
        <v/>
      </c>
      <c r="AG22" s="70" t="str">
        <f>IF(IFERROR((INDEX('Spectrum 14'!$X$5:$X$111,MATCH(LARGE('Spectrum 14'!$Y$5:$Y$111, 4),'Spectrum 14'!$Y$5:$Y$111,0))), TRUE)=TRUE, "", (INDEX('Spectrum 14'!$X$5:$X$111,MATCH(LARGE('Spectrum 14'!$Y$5:$Y$111, 4),'Spectrum 14'!$Y$5:$Y$111,0))))</f>
        <v/>
      </c>
      <c r="AH22" s="63" t="str">
        <f>IF(IFERROR((INDEX('Spectrum 14'!$J$5:$J$111,MATCH(LARGE('Spectrum 14'!$K$5:$K$111, 5),'Spectrum 14'!$K$5:$K$111,0))), TRUE)=TRUE, "", (INDEX('Spectrum 14'!$J$5:$J$111,MATCH(LARGE('Spectrum 14'!$K$5:$K$111, 5),'Spectrum 14'!$K$5:$K$111,0))))</f>
        <v/>
      </c>
      <c r="AI22" s="64" t="str">
        <f>IF(IFERROR((INDEX('Spectrum 14'!$L$5:$L$111,MATCH(LARGE('Spectrum 14'!$M$5:$M$111, 5),'Spectrum 14'!$M$5:$M$111,0))), TRUE)=TRUE, "", (INDEX('Spectrum 14'!$L$5:$L$111,MATCH(LARGE('Spectrum 14'!$M$5:$M$111, 5),'Spectrum 14'!$M$5:$M$111,0))))</f>
        <v/>
      </c>
      <c r="AJ22" s="65" t="str">
        <f>IF(IFERROR((INDEX('Spectrum 14'!$N$5:$N$111,MATCH(LARGE('Spectrum 14'!$O$5:$O$111, 5),'Spectrum 14'!$O$5:$O$111,0))), TRUE)=TRUE, "", (INDEX('Spectrum 14'!$N$5:$N$111,MATCH(LARGE('Spectrum 14'!$O$5:$O$111, 5),'Spectrum 14'!$O$5:$O$111,0))))</f>
        <v/>
      </c>
      <c r="AK22" s="66" t="str">
        <f>IF(IFERROR((INDEX('Spectrum 14'!$P$5:$P$111,MATCH(LARGE('Spectrum 14'!$Q$5:$Q$111, 5),'Spectrum 14'!$Q$5:$Q$111,0))), TRUE)=TRUE, "", (INDEX('Spectrum 14'!$P$5:$P$111,MATCH(LARGE('Spectrum 14'!$Q$5:$Q$111, 5),'Spectrum 14'!$Q$5:$Q$111,0))))</f>
        <v/>
      </c>
      <c r="AL22" s="67" t="str">
        <f>IF(IFERROR((INDEX('Spectrum 14'!$R$5:$R$111,MATCH(LARGE('Spectrum 14'!$S$5:$S$111, 5),'Spectrum 14'!$S$5:$S$111,0))), TRUE)=TRUE, "", (INDEX('Spectrum 14'!$R$5:$R$111,MATCH(LARGE('Spectrum 14'!$S$5:$S$111, 5),'Spectrum 14'!$S$5:$S$111,0))))</f>
        <v/>
      </c>
      <c r="AM22" s="68" t="str">
        <f>IF(IFERROR((INDEX('Spectrum 14'!$T$5:$T$111,MATCH(LARGE('Spectrum 14'!$U$5:$U$111, 5),'Spectrum 14'!$U$5:$U$111,0))), TRUE)=TRUE, "", (INDEX('Spectrum 14'!$T$5:$T$111,MATCH(LARGE('Spectrum 14'!$U$5:$U$111, 5),'Spectrum 14'!$U$5:$U$111,0))))</f>
        <v/>
      </c>
      <c r="AN22" s="69" t="str">
        <f>IF(IFERROR((INDEX('Spectrum 14'!$V$5:$V$111,MATCH(LARGE('Spectrum 14'!$W$5:$W$111, 5),'Spectrum 14'!$W$5:$W$111,0))), TRUE)=TRUE, "", (INDEX('Spectrum 14'!$V$5:$V$111,MATCH(LARGE('Spectrum 14'!$W$5:$W$111, 5),'Spectrum 14'!$W$5:$W$111,0))))</f>
        <v/>
      </c>
      <c r="AO22" s="70" t="str">
        <f>IF(IFERROR((INDEX('Spectrum 14'!$X$5:$X$111,MATCH(LARGE('Spectrum 14'!$Y$5:$Y$111, 5),'Spectrum 14'!$Y$5:$Y$111,0))), TRUE)=TRUE, "", (INDEX('Spectrum 14'!$X$5:$X$111,MATCH(LARGE('Spectrum 14'!$Y$5:$Y$111, 5),'Spectrum 14'!$Y$5:$Y$111,0))))</f>
        <v/>
      </c>
      <c r="AP22" s="72"/>
    </row>
    <row r="23" spans="1:42" customFormat="1" ht="15.75" x14ac:dyDescent="0.25">
      <c r="A23" s="1">
        <v>15</v>
      </c>
      <c r="B23" s="63" t="str">
        <f>IF(IFERROR((INDEX('Spectrum 15'!$J$5:$J$111,MATCH(MAX('Spectrum 15'!$K$5:$K$111),'Spectrum 15'!$K$5:$K$111,0))), TRUE)=TRUE, "", (INDEX('Spectrum 15'!$J$5:$J$111,MATCH(MAX('Spectrum 15'!$K$5:$K$111),'Spectrum 15'!$K$5:$K$111,0))))</f>
        <v/>
      </c>
      <c r="C23" s="64" t="str">
        <f>IF(IFERROR((INDEX('Spectrum 15'!$L$5:$L$111,MATCH(MAX('Spectrum 15'!$M$5:$M$111),'Spectrum 15'!$M$5:$M$111,0))), TRUE)=TRUE, "", (INDEX('Spectrum 15'!$L$5:$L$111,MATCH(MAX('Spectrum 15'!$M$5:$M$111),'Spectrum 15'!$M$5:$M$111,0))))</f>
        <v/>
      </c>
      <c r="D23" s="65" t="str">
        <f>IF(IFERROR((INDEX('Spectrum 15'!$N$5:$N$111,MATCH(MAX('Spectrum 15'!$O$5:$O$111),'Spectrum 15'!$O$5:$O$111,0))), TRUE)=TRUE, "", (INDEX('Spectrum 15'!$N$5:$N$111,MATCH(MAX('Spectrum 15'!$O$5:$O$111),'Spectrum 15'!$O$5:$O$111,0))))</f>
        <v/>
      </c>
      <c r="E23" s="66" t="str">
        <f>IF(IFERROR((INDEX('Spectrum 15'!$P$5:$P$111,MATCH(MAX('Spectrum 15'!$Q$5:$Q$111),'Spectrum 15'!$Q$5:$Q$111,0))), TRUE)=TRUE, "", (INDEX('Spectrum 15'!$P$5:$P$111,MATCH(MAX('Spectrum 15'!$Q$5:$Q$111),'Spectrum 15'!$Q$5:$Q$111,0))))</f>
        <v/>
      </c>
      <c r="F23" s="67" t="str">
        <f>IF(IFERROR((INDEX('Spectrum 15'!$R$5:$R$111,MATCH(MAX('Spectrum 15'!$S$5:$S$111),'Spectrum 15'!$S$5:$S$111,0))), TRUE)=TRUE, "", (INDEX('Spectrum 15'!$R$5:$R$111,MATCH(MAX('Spectrum 15'!$S$5:$S$111),'Spectrum 15'!$S$5:$S$111,0))))</f>
        <v/>
      </c>
      <c r="G23" s="68" t="str">
        <f>IF(IFERROR((INDEX('Spectrum 15'!$T$5:$T$111,MATCH(MAX('Spectrum 15'!$U$5:$U$111),'Spectrum 15'!$U$5:$U$111,0))), TRUE)=TRUE, "", (INDEX('Spectrum 15'!$T$5:$T$111,MATCH(MAX('Spectrum 15'!$U$5:$U$111),'Spectrum 15'!$U$5:$U$111,0))))</f>
        <v/>
      </c>
      <c r="H23" s="69" t="str">
        <f>IF(IFERROR((INDEX('Spectrum 15'!$V$5:$V$111,MATCH(MAX('Spectrum 15'!$W$5:$W$111),'Spectrum 15'!$W$5:$W$111,0))), TRUE)=TRUE, "", (INDEX('Spectrum 15'!$V$5:$V$111,MATCH(MAX('Spectrum 15'!$W$5:$W$111),'Spectrum 15'!$W$5:$W$111,0))))</f>
        <v/>
      </c>
      <c r="I23" s="70" t="str">
        <f>IF(IFERROR((INDEX('Spectrum 15'!$X$5:$X$111,MATCH(MAX('Spectrum 15'!$Y$5:$Y$111),'Spectrum 15'!$Y$5:$Y$111,0))), TRUE)=TRUE, "", (INDEX('Spectrum 15'!$X$5:$X$111,MATCH(MAX('Spectrum 15'!$Y$5:$Y$111),'Spectrum 15'!$Y$5:$Y$111,0))))</f>
        <v/>
      </c>
      <c r="J23" s="63" t="str">
        <f>IF(IFERROR((INDEX('Spectrum 15'!$J$5:$J$111,MATCH(LARGE('Spectrum 15'!$K$5:$K$111, 2),'Spectrum 15'!$K$5:$K$111,0))), TRUE)=TRUE, "", (INDEX('Spectrum 15'!$J$5:$J$111,MATCH(LARGE('Spectrum 15'!$K$5:$K$111, 2),'Spectrum 15'!$K$5:$K$111,0))))</f>
        <v/>
      </c>
      <c r="K23" s="64" t="str">
        <f>IF(IFERROR((INDEX('Spectrum 15'!$L$5:$L$111,MATCH(LARGE('Spectrum 15'!$M$5:$M$111, 2),'Spectrum 15'!$M$5:$M$111,0))), TRUE)=TRUE, "", (INDEX('Spectrum 15'!$L$5:$L$111,MATCH(LARGE('Spectrum 15'!$M$5:$M$111, 2),'Spectrum 15'!$M$5:$M$111,0))))</f>
        <v/>
      </c>
      <c r="L23" s="65" t="str">
        <f>IF(IFERROR((INDEX('Spectrum 15'!$N$5:$N$111,MATCH(LARGE('Spectrum 15'!$O$5:$O$111, 2),'Spectrum 15'!$O$5:$O$111,0))), TRUE)=TRUE, "", (INDEX('Spectrum 15'!$N$5:$N$111,MATCH(LARGE('Spectrum 15'!$O$5:$O$111, 2),'Spectrum 15'!$O$5:$O$111,0))))</f>
        <v/>
      </c>
      <c r="M23" s="66" t="str">
        <f>IF(IFERROR((INDEX('Spectrum 15'!$P$5:$P$111,MATCH(LARGE('Spectrum 15'!$Q$5:$Q$111, 2),'Spectrum 15'!$Q$5:$Q$111,0))), TRUE)=TRUE, "", (INDEX('Spectrum 15'!$P$5:$P$111,MATCH(LARGE('Spectrum 15'!$Q$5:$Q$111, 2),'Spectrum 15'!$Q$5:$Q$111,0))))</f>
        <v/>
      </c>
      <c r="N23" s="67" t="str">
        <f>IF(IFERROR((INDEX('Spectrum 15'!$R$5:$R$111,MATCH(LARGE('Spectrum 15'!$S$5:$S$111, 2),'Spectrum 15'!$S$5:$S$111,0))), TRUE)=TRUE, "", (INDEX('Spectrum 15'!$R$5:$R$111,MATCH(LARGE('Spectrum 15'!$S$5:$S$111, 2),'Spectrum 15'!$S$5:$S$111,0))))</f>
        <v/>
      </c>
      <c r="O23" s="68" t="str">
        <f>IF(IFERROR((INDEX('Spectrum 15'!$T$5:$T$111,MATCH(LARGE('Spectrum 15'!$U$5:$U$111, 2),'Spectrum 15'!$U$5:$U$111,0))), TRUE)=TRUE, "", (INDEX('Spectrum 15'!$T$5:$T$111,MATCH(LARGE('Spectrum 15'!$U$5:$U$111, 2),'Spectrum 15'!$U$5:$U$111,0))))</f>
        <v/>
      </c>
      <c r="P23" s="69" t="str">
        <f>IF(IFERROR((INDEX('Spectrum 15'!$V$5:$V$111,MATCH(LARGE('Spectrum 15'!$W$5:$W$111, 2),'Spectrum 15'!$W$5:$W$111,0))), TRUE)=TRUE, "", (INDEX('Spectrum 15'!$V$5:$V$111,MATCH(LARGE('Spectrum 15'!$W$5:$W$111, 2),'Spectrum 15'!$W$5:$W$111,0))))</f>
        <v/>
      </c>
      <c r="Q23" s="70" t="str">
        <f>IF(IFERROR((INDEX('Spectrum 15'!$X$5:$X$111,MATCH(LARGE('Spectrum 15'!$Y$5:$Y$111, 2),'Spectrum 15'!$Y$5:$Y$111,0))), TRUE)=TRUE, "", (INDEX('Spectrum 15'!$X$5:$X$111,MATCH(LARGE('Spectrum 15'!$Y$5:$Y$111, 2),'Spectrum 15'!$Y$5:$Y$111,0))))</f>
        <v/>
      </c>
      <c r="R23" s="63" t="str">
        <f>IF(IFERROR((INDEX('Spectrum 15'!$J$5:$J$111,MATCH(LARGE('Spectrum 15'!$K$5:$K$111, 3),'Spectrum 15'!$K$5:$K$111,0))), TRUE)=TRUE, "", (INDEX('Spectrum 15'!$J$5:$J$111,MATCH(LARGE('Spectrum 15'!$K$5:$K$111, 3),'Spectrum 15'!$K$5:$K$111,0))))</f>
        <v/>
      </c>
      <c r="S23" s="64" t="str">
        <f>IF(IFERROR((INDEX('Spectrum 15'!$L$5:$L$111,MATCH(LARGE('Spectrum 15'!$M$5:$M$111, 3),'Spectrum 15'!$M$5:$M$111,0))), TRUE)=TRUE, "", (INDEX('Spectrum 15'!$L$5:$L$111,MATCH(LARGE('Spectrum 15'!$M$5:$M$111, 3),'Spectrum 15'!$M$5:$M$111,0))))</f>
        <v/>
      </c>
      <c r="T23" s="65" t="str">
        <f>IF(IFERROR((INDEX('Spectrum 15'!$N$5:$N$111,MATCH(LARGE('Spectrum 15'!$O$5:$O$111, 3),'Spectrum 15'!$O$5:$O$111,0))), TRUE)=TRUE, "", (INDEX('Spectrum 15'!$N$5:$N$111,MATCH(LARGE('Spectrum 15'!$O$5:$O$111, 3),'Spectrum 15'!$O$5:$O$111,0))))</f>
        <v/>
      </c>
      <c r="U23" s="66" t="str">
        <f>IF(IFERROR((INDEX('Spectrum 15'!$P$5:$P$111,MATCH(LARGE('Spectrum 15'!$Q$5:$Q$111, 3),'Spectrum 15'!$Q$5:$Q$111,0))), TRUE)=TRUE, "", (INDEX('Spectrum 15'!$P$5:$P$111,MATCH(LARGE('Spectrum 15'!$Q$5:$Q$111, 3),'Spectrum 15'!$Q$5:$Q$111,0))))</f>
        <v/>
      </c>
      <c r="V23" s="67" t="str">
        <f>IF(IFERROR((INDEX('Spectrum 15'!$R$5:$R$111,MATCH(LARGE('Spectrum 15'!$S$5:$S$111, 3),'Spectrum 15'!$S$5:$S$111,0))), TRUE)=TRUE, "", (INDEX('Spectrum 15'!$R$5:$R$111,MATCH(LARGE('Spectrum 15'!$S$5:$S$111, 3),'Spectrum 15'!$S$5:$S$111,0))))</f>
        <v/>
      </c>
      <c r="W23" s="68" t="str">
        <f>IF(IFERROR((INDEX('Spectrum 15'!$T$5:$T$111,MATCH(LARGE('Spectrum 15'!$U$5:$U$111, 3),'Spectrum 15'!$U$5:$U$111,0))), TRUE)=TRUE, "", (INDEX('Spectrum 15'!$T$5:$T$111,MATCH(LARGE('Spectrum 15'!$U$5:$U$111, 3),'Spectrum 15'!$U$5:$U$111,0))))</f>
        <v/>
      </c>
      <c r="X23" s="69" t="str">
        <f>IF(IFERROR((INDEX('Spectrum 15'!$V$5:$V$111,MATCH(LARGE('Spectrum 15'!$W$5:$W$111, 3),'Spectrum 15'!$W$5:$W$111,0))), TRUE)=TRUE, "", (INDEX('Spectrum 15'!$V$5:$V$111,MATCH(LARGE('Spectrum 15'!$W$5:$W$111, 3),'Spectrum 15'!$W$5:$W$111,0))))</f>
        <v/>
      </c>
      <c r="Y23" s="70" t="str">
        <f>IF(IFERROR((INDEX('Spectrum 15'!$X$5:$X$111,MATCH(LARGE('Spectrum 15'!$Y$5:$Y$111, 3),'Spectrum 15'!$Y$5:$Y$111,0))), TRUE)=TRUE, "", (INDEX('Spectrum 15'!$X$5:$X$111,MATCH(LARGE('Spectrum 15'!$Y$5:$Y$111, 3),'Spectrum 15'!$Y$5:$Y$111,0))))</f>
        <v/>
      </c>
      <c r="Z23" s="63" t="str">
        <f>IF(IFERROR((INDEX('Spectrum 15'!$J$5:$J$111,MATCH(LARGE('Spectrum 15'!$K$5:$K$111, 4),'Spectrum 15'!$K$5:$K$111,0))), TRUE)=TRUE, "", (INDEX('Spectrum 15'!$J$5:$J$111,MATCH(LARGE('Spectrum 15'!$K$5:$K$111, 4),'Spectrum 15'!$K$5:$K$111,0))))</f>
        <v/>
      </c>
      <c r="AA23" s="64" t="str">
        <f>IF(IFERROR((INDEX('Spectrum 15'!$L$5:$L$111,MATCH(LARGE('Spectrum 15'!$M$5:$M$111, 4),'Spectrum 15'!$M$5:$M$111,0))), TRUE)=TRUE, "", (INDEX('Spectrum 15'!$L$5:$L$111,MATCH(LARGE('Spectrum 15'!$M$5:$M$111, 4),'Spectrum 15'!$M$5:$M$111,0))))</f>
        <v/>
      </c>
      <c r="AB23" s="65" t="str">
        <f>IF(IFERROR((INDEX('Spectrum 15'!$N$5:$N$111,MATCH(LARGE('Spectrum 15'!$O$5:$O$111, 4),'Spectrum 15'!$O$5:$O$111,0))), TRUE)=TRUE, "", (INDEX('Spectrum 15'!$N$5:$N$111,MATCH(LARGE('Spectrum 15'!$O$5:$O$111, 4),'Spectrum 15'!$O$5:$O$111,0))))</f>
        <v/>
      </c>
      <c r="AC23" s="66" t="str">
        <f>IF(IFERROR((INDEX('Spectrum 15'!$P$5:$P$111,MATCH(LARGE('Spectrum 15'!$Q$5:$Q$111, 4),'Spectrum 15'!$Q$5:$Q$111,0))), TRUE)=TRUE, "", (INDEX('Spectrum 15'!$P$5:$P$111,MATCH(LARGE('Spectrum 15'!$Q$5:$Q$111, 4),'Spectrum 15'!$Q$5:$Q$111,0))))</f>
        <v/>
      </c>
      <c r="AD23" s="67" t="str">
        <f>IF(IFERROR((INDEX('Spectrum 15'!$R$5:$R$111,MATCH(LARGE('Spectrum 15'!$S$5:$S$111, 4),'Spectrum 15'!$S$5:$S$111,0))), TRUE)=TRUE, "", (INDEX('Spectrum 15'!$R$5:$R$111,MATCH(LARGE('Spectrum 15'!$S$5:$S$111, 4),'Spectrum 15'!$S$5:$S$111,0))))</f>
        <v/>
      </c>
      <c r="AE23" s="68" t="str">
        <f>IF(IFERROR((INDEX('Spectrum 15'!$T$5:$T$111,MATCH(LARGE('Spectrum 15'!$U$5:$U$111, 4),'Spectrum 15'!$U$5:$U$111,0))), TRUE)=TRUE, "", (INDEX('Spectrum 15'!$T$5:$T$111,MATCH(LARGE('Spectrum 15'!$U$5:$U$111, 4),'Spectrum 15'!$U$5:$U$111,0))))</f>
        <v/>
      </c>
      <c r="AF23" s="69" t="str">
        <f>IF(IFERROR((INDEX('Spectrum 15'!$V$5:$V$111,MATCH(LARGE('Spectrum 15'!$W$5:$W$111, 4),'Spectrum 15'!$W$5:$W$111,0))), TRUE)=TRUE, "", (INDEX('Spectrum 15'!$V$5:$V$111,MATCH(LARGE('Spectrum 15'!$W$5:$W$111, 4),'Spectrum 15'!$W$5:$W$111,0))))</f>
        <v/>
      </c>
      <c r="AG23" s="70" t="str">
        <f>IF(IFERROR((INDEX('Spectrum 15'!$X$5:$X$111,MATCH(LARGE('Spectrum 15'!$Y$5:$Y$111, 4),'Spectrum 15'!$Y$5:$Y$111,0))), TRUE)=TRUE, "", (INDEX('Spectrum 15'!$X$5:$X$111,MATCH(LARGE('Spectrum 15'!$Y$5:$Y$111, 4),'Spectrum 15'!$Y$5:$Y$111,0))))</f>
        <v/>
      </c>
      <c r="AH23" s="63" t="str">
        <f>IF(IFERROR((INDEX('Spectrum 15'!$J$5:$J$111,MATCH(LARGE('Spectrum 15'!$K$5:$K$111, 5),'Spectrum 15'!$K$5:$K$111,0))), TRUE)=TRUE, "", (INDEX('Spectrum 15'!$J$5:$J$111,MATCH(LARGE('Spectrum 15'!$K$5:$K$111, 5),'Spectrum 15'!$K$5:$K$111,0))))</f>
        <v/>
      </c>
      <c r="AI23" s="64" t="str">
        <f>IF(IFERROR((INDEX('Spectrum 15'!$L$5:$L$111,MATCH(LARGE('Spectrum 15'!$M$5:$M$111, 5),'Spectrum 15'!$M$5:$M$111,0))), TRUE)=TRUE, "", (INDEX('Spectrum 15'!$L$5:$L$111,MATCH(LARGE('Spectrum 15'!$M$5:$M$111, 5),'Spectrum 15'!$M$5:$M$111,0))))</f>
        <v/>
      </c>
      <c r="AJ23" s="65" t="str">
        <f>IF(IFERROR((INDEX('Spectrum 15'!$N$5:$N$111,MATCH(LARGE('Spectrum 15'!$O$5:$O$111, 5),'Spectrum 15'!$O$5:$O$111,0))), TRUE)=TRUE, "", (INDEX('Spectrum 15'!$N$5:$N$111,MATCH(LARGE('Spectrum 15'!$O$5:$O$111, 5),'Spectrum 15'!$O$5:$O$111,0))))</f>
        <v/>
      </c>
      <c r="AK23" s="66" t="str">
        <f>IF(IFERROR((INDEX('Spectrum 15'!$P$5:$P$111,MATCH(LARGE('Spectrum 15'!$Q$5:$Q$111, 5),'Spectrum 15'!$Q$5:$Q$111,0))), TRUE)=TRUE, "", (INDEX('Spectrum 15'!$P$5:$P$111,MATCH(LARGE('Spectrum 15'!$Q$5:$Q$111, 5),'Spectrum 15'!$Q$5:$Q$111,0))))</f>
        <v/>
      </c>
      <c r="AL23" s="67" t="str">
        <f>IF(IFERROR((INDEX('Spectrum 15'!$R$5:$R$111,MATCH(LARGE('Spectrum 15'!$S$5:$S$111, 5),'Spectrum 15'!$S$5:$S$111,0))), TRUE)=TRUE, "", (INDEX('Spectrum 15'!$R$5:$R$111,MATCH(LARGE('Spectrum 15'!$S$5:$S$111, 5),'Spectrum 15'!$S$5:$S$111,0))))</f>
        <v/>
      </c>
      <c r="AM23" s="68" t="str">
        <f>IF(IFERROR((INDEX('Spectrum 15'!$T$5:$T$111,MATCH(LARGE('Spectrum 15'!$U$5:$U$111, 5),'Spectrum 15'!$U$5:$U$111,0))), TRUE)=TRUE, "", (INDEX('Spectrum 15'!$T$5:$T$111,MATCH(LARGE('Spectrum 15'!$U$5:$U$111, 5),'Spectrum 15'!$U$5:$U$111,0))))</f>
        <v/>
      </c>
      <c r="AN23" s="69" t="str">
        <f>IF(IFERROR((INDEX('Spectrum 15'!$V$5:$V$111,MATCH(LARGE('Spectrum 15'!$W$5:$W$111, 5),'Spectrum 15'!$W$5:$W$111,0))), TRUE)=TRUE, "", (INDEX('Spectrum 15'!$V$5:$V$111,MATCH(LARGE('Spectrum 15'!$W$5:$W$111, 5),'Spectrum 15'!$W$5:$W$111,0))))</f>
        <v/>
      </c>
      <c r="AO23" s="70" t="str">
        <f>IF(IFERROR((INDEX('Spectrum 15'!$X$5:$X$111,MATCH(LARGE('Spectrum 15'!$Y$5:$Y$111, 5),'Spectrum 15'!$Y$5:$Y$111,0))), TRUE)=TRUE, "", (INDEX('Spectrum 15'!$X$5:$X$111,MATCH(LARGE('Spectrum 15'!$Y$5:$Y$111, 5),'Spectrum 15'!$Y$5:$Y$111,0))))</f>
        <v/>
      </c>
      <c r="AP23" s="72"/>
    </row>
    <row r="24" spans="1:42" customFormat="1" ht="15.75" x14ac:dyDescent="0.25">
      <c r="A24" s="1">
        <v>16</v>
      </c>
      <c r="B24" s="63" t="str">
        <f>IF(IFERROR((INDEX('Spectrum 16'!$J$5:$J$111,MATCH(MAX('Spectrum 16'!$K$5:$K$111),'Spectrum 16'!$K$5:$K$111,0))), TRUE)=TRUE, "", (INDEX('Spectrum 16'!$J$5:$J$111,MATCH(MAX('Spectrum 16'!$K$5:$K$111),'Spectrum 16'!$K$5:$K$111,0))))</f>
        <v/>
      </c>
      <c r="C24" s="64" t="str">
        <f>IF(IFERROR((INDEX('Spectrum 16'!$L$5:$L$111,MATCH(MAX('Spectrum 16'!$M$5:$M$111),'Spectrum 16'!$M$5:$M$111,0))), TRUE)=TRUE, "", (INDEX('Spectrum 16'!$L$5:$L$111,MATCH(MAX('Spectrum 16'!$M$5:$M$111),'Spectrum 16'!$M$5:$M$111,0))))</f>
        <v/>
      </c>
      <c r="D24" s="65" t="str">
        <f>IF(IFERROR((INDEX('Spectrum 16'!$N$5:$N$111,MATCH(MAX('Spectrum 16'!$O$5:$O$111),'Spectrum 16'!$O$5:$O$111,0))), TRUE)=TRUE, "", (INDEX('Spectrum 16'!$N$5:$N$111,MATCH(MAX('Spectrum 16'!$O$5:$O$111),'Spectrum 16'!$O$5:$O$111,0))))</f>
        <v/>
      </c>
      <c r="E24" s="66" t="str">
        <f>IF(IFERROR((INDEX('Spectrum 16'!$P$5:$P$111,MATCH(MAX('Spectrum 16'!$Q$5:$Q$111),'Spectrum 16'!$Q$5:$Q$111,0))), TRUE)=TRUE, "", (INDEX('Spectrum 16'!$P$5:$P$111,MATCH(MAX('Spectrum 16'!$Q$5:$Q$111),'Spectrum 16'!$Q$5:$Q$111,0))))</f>
        <v/>
      </c>
      <c r="F24" s="67" t="str">
        <f>IF(IFERROR((INDEX('Spectrum 16'!$R$5:$R$111,MATCH(MAX('Spectrum 16'!$S$5:$S$111),'Spectrum 16'!$S$5:$S$111,0))), TRUE)=TRUE, "", (INDEX('Spectrum 16'!$R$5:$R$111,MATCH(MAX('Spectrum 16'!$S$5:$S$111),'Spectrum 16'!$S$5:$S$111,0))))</f>
        <v/>
      </c>
      <c r="G24" s="68" t="str">
        <f>IF(IFERROR((INDEX('Spectrum 16'!$T$5:$T$111,MATCH(MAX('Spectrum 16'!$U$5:$U$111),'Spectrum 16'!$U$5:$U$111,0))), TRUE)=TRUE, "", (INDEX('Spectrum 16'!$T$5:$T$111,MATCH(MAX('Spectrum 16'!$U$5:$U$111),'Spectrum 16'!$U$5:$U$111,0))))</f>
        <v/>
      </c>
      <c r="H24" s="69" t="str">
        <f>IF(IFERROR((INDEX('Spectrum 16'!$V$5:$V$111,MATCH(MAX('Spectrum 16'!$W$5:$W$111),'Spectrum 16'!$W$5:$W$111,0))), TRUE)=TRUE, "", (INDEX('Spectrum 16'!$V$5:$V$111,MATCH(MAX('Spectrum 16'!$W$5:$W$111),'Spectrum 16'!$W$5:$W$111,0))))</f>
        <v/>
      </c>
      <c r="I24" s="70" t="str">
        <f>IF(IFERROR((INDEX('Spectrum 16'!$X$5:$X$111,MATCH(MAX('Spectrum 16'!$Y$5:$Y$111),'Spectrum 16'!$Y$5:$Y$111,0))), TRUE)=TRUE, "", (INDEX('Spectrum 16'!$X$5:$X$111,MATCH(MAX('Spectrum 16'!$Y$5:$Y$111),'Spectrum 16'!$Y$5:$Y$111,0))))</f>
        <v/>
      </c>
      <c r="J24" s="63" t="str">
        <f>IF(IFERROR((INDEX('Spectrum 16'!$J$5:$J$111,MATCH(LARGE('Spectrum 16'!$K$5:$K$111, 2),'Spectrum 16'!$K$5:$K$111,0))), TRUE)=TRUE, "", (INDEX('Spectrum 16'!$J$5:$J$111,MATCH(LARGE('Spectrum 16'!$K$5:$K$111, 2),'Spectrum 16'!$K$5:$K$111,0))))</f>
        <v/>
      </c>
      <c r="K24" s="64" t="str">
        <f>IF(IFERROR((INDEX('Spectrum 16'!$L$5:$L$111,MATCH(LARGE('Spectrum 16'!$M$5:$M$111, 2),'Spectrum 16'!$M$5:$M$111,0))), TRUE)=TRUE, "", (INDEX('Spectrum 16'!$L$5:$L$111,MATCH(LARGE('Spectrum 16'!$M$5:$M$111, 2),'Spectrum 16'!$M$5:$M$111,0))))</f>
        <v/>
      </c>
      <c r="L24" s="65" t="str">
        <f>IF(IFERROR((INDEX('Spectrum 16'!$N$5:$N$111,MATCH(LARGE('Spectrum 16'!$O$5:$O$111, 2),'Spectrum 16'!$O$5:$O$111,0))), TRUE)=TRUE, "", (INDEX('Spectrum 16'!$N$5:$N$111,MATCH(LARGE('Spectrum 16'!$O$5:$O$111, 2),'Spectrum 16'!$O$5:$O$111,0))))</f>
        <v/>
      </c>
      <c r="M24" s="66" t="str">
        <f>IF(IFERROR((INDEX('Spectrum 16'!$P$5:$P$111,MATCH(LARGE('Spectrum 16'!$Q$5:$Q$111, 2),'Spectrum 16'!$Q$5:$Q$111,0))), TRUE)=TRUE, "", (INDEX('Spectrum 16'!$P$5:$P$111,MATCH(LARGE('Spectrum 16'!$Q$5:$Q$111, 2),'Spectrum 16'!$Q$5:$Q$111,0))))</f>
        <v/>
      </c>
      <c r="N24" s="67" t="str">
        <f>IF(IFERROR((INDEX('Spectrum 16'!$R$5:$R$111,MATCH(LARGE('Spectrum 16'!$S$5:$S$111, 2),'Spectrum 16'!$S$5:$S$111,0))), TRUE)=TRUE, "", (INDEX('Spectrum 16'!$R$5:$R$111,MATCH(LARGE('Spectrum 16'!$S$5:$S$111, 2),'Spectrum 16'!$S$5:$S$111,0))))</f>
        <v/>
      </c>
      <c r="O24" s="68" t="str">
        <f>IF(IFERROR((INDEX('Spectrum 16'!$T$5:$T$111,MATCH(LARGE('Spectrum 16'!$U$5:$U$111, 2),'Spectrum 16'!$U$5:$U$111,0))), TRUE)=TRUE, "", (INDEX('Spectrum 16'!$T$5:$T$111,MATCH(LARGE('Spectrum 16'!$U$5:$U$111, 2),'Spectrum 16'!$U$5:$U$111,0))))</f>
        <v/>
      </c>
      <c r="P24" s="69" t="str">
        <f>IF(IFERROR((INDEX('Spectrum 16'!$V$5:$V$111,MATCH(LARGE('Spectrum 16'!$W$5:$W$111, 2),'Spectrum 16'!$W$5:$W$111,0))), TRUE)=TRUE, "", (INDEX('Spectrum 16'!$V$5:$V$111,MATCH(LARGE('Spectrum 16'!$W$5:$W$111, 2),'Spectrum 16'!$W$5:$W$111,0))))</f>
        <v/>
      </c>
      <c r="Q24" s="70" t="str">
        <f>IF(IFERROR((INDEX('Spectrum 16'!$X$5:$X$111,MATCH(LARGE('Spectrum 16'!$Y$5:$Y$111, 2),'Spectrum 16'!$Y$5:$Y$111,0))), TRUE)=TRUE, "", (INDEX('Spectrum 16'!$X$5:$X$111,MATCH(LARGE('Spectrum 16'!$Y$5:$Y$111, 2),'Spectrum 16'!$Y$5:$Y$111,0))))</f>
        <v/>
      </c>
      <c r="R24" s="63" t="str">
        <f>IF(IFERROR((INDEX('Spectrum 16'!$J$5:$J$111,MATCH(LARGE('Spectrum 16'!$K$5:$K$111, 3),'Spectrum 16'!$K$5:$K$111,0))), TRUE)=TRUE, "", (INDEX('Spectrum 16'!$J$5:$J$111,MATCH(LARGE('Spectrum 16'!$K$5:$K$111, 3),'Spectrum 16'!$K$5:$K$111,0))))</f>
        <v/>
      </c>
      <c r="S24" s="64" t="str">
        <f>IF(IFERROR((INDEX('Spectrum 16'!$L$5:$L$111,MATCH(LARGE('Spectrum 16'!$M$5:$M$111, 3),'Spectrum 16'!$M$5:$M$111,0))), TRUE)=TRUE, "", (INDEX('Spectrum 16'!$L$5:$L$111,MATCH(LARGE('Spectrum 16'!$M$5:$M$111, 3),'Spectrum 16'!$M$5:$M$111,0))))</f>
        <v/>
      </c>
      <c r="T24" s="65" t="str">
        <f>IF(IFERROR((INDEX('Spectrum 16'!$N$5:$N$111,MATCH(LARGE('Spectrum 16'!$O$5:$O$111, 3),'Spectrum 16'!$O$5:$O$111,0))), TRUE)=TRUE, "", (INDEX('Spectrum 16'!$N$5:$N$111,MATCH(LARGE('Spectrum 16'!$O$5:$O$111, 3),'Spectrum 16'!$O$5:$O$111,0))))</f>
        <v/>
      </c>
      <c r="U24" s="66" t="str">
        <f>IF(IFERROR((INDEX('Spectrum 16'!$P$5:$P$111,MATCH(LARGE('Spectrum 16'!$Q$5:$Q$111, 3),'Spectrum 16'!$Q$5:$Q$111,0))), TRUE)=TRUE, "", (INDEX('Spectrum 16'!$P$5:$P$111,MATCH(LARGE('Spectrum 16'!$Q$5:$Q$111, 3),'Spectrum 16'!$Q$5:$Q$111,0))))</f>
        <v/>
      </c>
      <c r="V24" s="67" t="str">
        <f>IF(IFERROR((INDEX('Spectrum 16'!$R$5:$R$111,MATCH(LARGE('Spectrum 16'!$S$5:$S$111, 3),'Spectrum 16'!$S$5:$S$111,0))), TRUE)=TRUE, "", (INDEX('Spectrum 16'!$R$5:$R$111,MATCH(LARGE('Spectrum 16'!$S$5:$S$111, 3),'Spectrum 16'!$S$5:$S$111,0))))</f>
        <v/>
      </c>
      <c r="W24" s="68" t="str">
        <f>IF(IFERROR((INDEX('Spectrum 16'!$T$5:$T$111,MATCH(LARGE('Spectrum 16'!$U$5:$U$111, 3),'Spectrum 16'!$U$5:$U$111,0))), TRUE)=TRUE, "", (INDEX('Spectrum 16'!$T$5:$T$111,MATCH(LARGE('Spectrum 16'!$U$5:$U$111, 3),'Spectrum 16'!$U$5:$U$111,0))))</f>
        <v/>
      </c>
      <c r="X24" s="69" t="str">
        <f>IF(IFERROR((INDEX('Spectrum 16'!$V$5:$V$111,MATCH(LARGE('Spectrum 16'!$W$5:$W$111, 3),'Spectrum 16'!$W$5:$W$111,0))), TRUE)=TRUE, "", (INDEX('Spectrum 16'!$V$5:$V$111,MATCH(LARGE('Spectrum 16'!$W$5:$W$111, 3),'Spectrum 16'!$W$5:$W$111,0))))</f>
        <v/>
      </c>
      <c r="Y24" s="70" t="str">
        <f>IF(IFERROR((INDEX('Spectrum 16'!$X$5:$X$111,MATCH(LARGE('Spectrum 16'!$Y$5:$Y$111, 3),'Spectrum 16'!$Y$5:$Y$111,0))), TRUE)=TRUE, "", (INDEX('Spectrum 16'!$X$5:$X$111,MATCH(LARGE('Spectrum 16'!$Y$5:$Y$111, 3),'Spectrum 16'!$Y$5:$Y$111,0))))</f>
        <v/>
      </c>
      <c r="Z24" s="63" t="str">
        <f>IF(IFERROR((INDEX('Spectrum 16'!$J$5:$J$111,MATCH(LARGE('Spectrum 16'!$K$5:$K$111, 4),'Spectrum 16'!$K$5:$K$111,0))), TRUE)=TRUE, "", (INDEX('Spectrum 16'!$J$5:$J$111,MATCH(LARGE('Spectrum 16'!$K$5:$K$111, 4),'Spectrum 16'!$K$5:$K$111,0))))</f>
        <v/>
      </c>
      <c r="AA24" s="64" t="str">
        <f>IF(IFERROR((INDEX('Spectrum 16'!$L$5:$L$111,MATCH(LARGE('Spectrum 16'!$M$5:$M$111, 4),'Spectrum 16'!$M$5:$M$111,0))), TRUE)=TRUE, "", (INDEX('Spectrum 16'!$L$5:$L$111,MATCH(LARGE('Spectrum 16'!$M$5:$M$111, 4),'Spectrum 16'!$M$5:$M$111,0))))</f>
        <v/>
      </c>
      <c r="AB24" s="65" t="str">
        <f>IF(IFERROR((INDEX('Spectrum 16'!$N$5:$N$111,MATCH(LARGE('Spectrum 16'!$O$5:$O$111, 4),'Spectrum 16'!$O$5:$O$111,0))), TRUE)=TRUE, "", (INDEX('Spectrum 16'!$N$5:$N$111,MATCH(LARGE('Spectrum 16'!$O$5:$O$111, 4),'Spectrum 16'!$O$5:$O$111,0))))</f>
        <v/>
      </c>
      <c r="AC24" s="66" t="str">
        <f>IF(IFERROR((INDEX('Spectrum 16'!$P$5:$P$111,MATCH(LARGE('Spectrum 16'!$Q$5:$Q$111, 4),'Spectrum 16'!$Q$5:$Q$111,0))), TRUE)=TRUE, "", (INDEX('Spectrum 16'!$P$5:$P$111,MATCH(LARGE('Spectrum 16'!$Q$5:$Q$111, 4),'Spectrum 16'!$Q$5:$Q$111,0))))</f>
        <v/>
      </c>
      <c r="AD24" s="67" t="str">
        <f>IF(IFERROR((INDEX('Spectrum 16'!$R$5:$R$111,MATCH(LARGE('Spectrum 16'!$S$5:$S$111, 4),'Spectrum 16'!$S$5:$S$111,0))), TRUE)=TRUE, "", (INDEX('Spectrum 16'!$R$5:$R$111,MATCH(LARGE('Spectrum 16'!$S$5:$S$111, 4),'Spectrum 16'!$S$5:$S$111,0))))</f>
        <v/>
      </c>
      <c r="AE24" s="68" t="str">
        <f>IF(IFERROR((INDEX('Spectrum 16'!$T$5:$T$111,MATCH(LARGE('Spectrum 16'!$U$5:$U$111, 4),'Spectrum 16'!$U$5:$U$111,0))), TRUE)=TRUE, "", (INDEX('Spectrum 16'!$T$5:$T$111,MATCH(LARGE('Spectrum 16'!$U$5:$U$111, 4),'Spectrum 16'!$U$5:$U$111,0))))</f>
        <v/>
      </c>
      <c r="AF24" s="69" t="str">
        <f>IF(IFERROR((INDEX('Spectrum 16'!$V$5:$V$111,MATCH(LARGE('Spectrum 16'!$W$5:$W$111, 4),'Spectrum 16'!$W$5:$W$111,0))), TRUE)=TRUE, "", (INDEX('Spectrum 16'!$V$5:$V$111,MATCH(LARGE('Spectrum 16'!$W$5:$W$111, 4),'Spectrum 16'!$W$5:$W$111,0))))</f>
        <v/>
      </c>
      <c r="AG24" s="70" t="str">
        <f>IF(IFERROR((INDEX('Spectrum 16'!$X$5:$X$111,MATCH(LARGE('Spectrum 16'!$Y$5:$Y$111, 4),'Spectrum 16'!$Y$5:$Y$111,0))), TRUE)=TRUE, "", (INDEX('Spectrum 16'!$X$5:$X$111,MATCH(LARGE('Spectrum 16'!$Y$5:$Y$111, 4),'Spectrum 16'!$Y$5:$Y$111,0))))</f>
        <v/>
      </c>
      <c r="AH24" s="63" t="str">
        <f>IF(IFERROR((INDEX('Spectrum 16'!$J$5:$J$111,MATCH(LARGE('Spectrum 16'!$K$5:$K$111, 5),'Spectrum 16'!$K$5:$K$111,0))), TRUE)=TRUE, "", (INDEX('Spectrum 16'!$J$5:$J$111,MATCH(LARGE('Spectrum 16'!$K$5:$K$111, 5),'Spectrum 16'!$K$5:$K$111,0))))</f>
        <v/>
      </c>
      <c r="AI24" s="64" t="str">
        <f>IF(IFERROR((INDEX('Spectrum 16'!$L$5:$L$111,MATCH(LARGE('Spectrum 16'!$M$5:$M$111, 5),'Spectrum 16'!$M$5:$M$111,0))), TRUE)=TRUE, "", (INDEX('Spectrum 16'!$L$5:$L$111,MATCH(LARGE('Spectrum 16'!$M$5:$M$111, 5),'Spectrum 16'!$M$5:$M$111,0))))</f>
        <v/>
      </c>
      <c r="AJ24" s="65" t="str">
        <f>IF(IFERROR((INDEX('Spectrum 16'!$N$5:$N$111,MATCH(LARGE('Spectrum 16'!$O$5:$O$111, 5),'Spectrum 16'!$O$5:$O$111,0))), TRUE)=TRUE, "", (INDEX('Spectrum 16'!$N$5:$N$111,MATCH(LARGE('Spectrum 16'!$O$5:$O$111, 5),'Spectrum 16'!$O$5:$O$111,0))))</f>
        <v/>
      </c>
      <c r="AK24" s="66" t="str">
        <f>IF(IFERROR((INDEX('Spectrum 16'!$P$5:$P$111,MATCH(LARGE('Spectrum 16'!$Q$5:$Q$111, 5),'Spectrum 16'!$Q$5:$Q$111,0))), TRUE)=TRUE, "", (INDEX('Spectrum 16'!$P$5:$P$111,MATCH(LARGE('Spectrum 16'!$Q$5:$Q$111, 5),'Spectrum 16'!$Q$5:$Q$111,0))))</f>
        <v/>
      </c>
      <c r="AL24" s="67" t="str">
        <f>IF(IFERROR((INDEX('Spectrum 16'!$R$5:$R$111,MATCH(LARGE('Spectrum 16'!$S$5:$S$111, 5),'Spectrum 16'!$S$5:$S$111,0))), TRUE)=TRUE, "", (INDEX('Spectrum 16'!$R$5:$R$111,MATCH(LARGE('Spectrum 16'!$S$5:$S$111, 5),'Spectrum 16'!$S$5:$S$111,0))))</f>
        <v/>
      </c>
      <c r="AM24" s="68" t="str">
        <f>IF(IFERROR((INDEX('Spectrum 16'!$T$5:$T$111,MATCH(LARGE('Spectrum 16'!$U$5:$U$111, 5),'Spectrum 16'!$U$5:$U$111,0))), TRUE)=TRUE, "", (INDEX('Spectrum 16'!$T$5:$T$111,MATCH(LARGE('Spectrum 16'!$U$5:$U$111, 5),'Spectrum 16'!$U$5:$U$111,0))))</f>
        <v/>
      </c>
      <c r="AN24" s="69" t="str">
        <f>IF(IFERROR((INDEX('Spectrum 16'!$V$5:$V$111,MATCH(LARGE('Spectrum 16'!$W$5:$W$111, 5),'Spectrum 16'!$W$5:$W$111,0))), TRUE)=TRUE, "", (INDEX('Spectrum 16'!$V$5:$V$111,MATCH(LARGE('Spectrum 16'!$W$5:$W$111, 5),'Spectrum 16'!$W$5:$W$111,0))))</f>
        <v/>
      </c>
      <c r="AO24" s="70" t="str">
        <f>IF(IFERROR((INDEX('Spectrum 16'!$X$5:$X$111,MATCH(LARGE('Spectrum 16'!$Y$5:$Y$111, 5),'Spectrum 16'!$Y$5:$Y$111,0))), TRUE)=TRUE, "", (INDEX('Spectrum 16'!$X$5:$X$111,MATCH(LARGE('Spectrum 16'!$Y$5:$Y$111, 5),'Spectrum 16'!$Y$5:$Y$111,0))))</f>
        <v/>
      </c>
      <c r="AP24" s="72"/>
    </row>
    <row r="25" spans="1:42" customFormat="1" ht="15.75" x14ac:dyDescent="0.25">
      <c r="A25" s="1">
        <v>17</v>
      </c>
      <c r="B25" s="63" t="str">
        <f>IF(IFERROR((INDEX('Spectrum 17'!$J$5:$J$111,MATCH(MAX('Spectrum 17'!$K$5:$K$111),'Spectrum 17'!$K$5:$K$111,0))), TRUE)=TRUE, "", (INDEX('Spectrum 17'!$J$5:$J$111,MATCH(MAX('Spectrum 17'!$K$5:$K$111),'Spectrum 17'!$K$5:$K$111,0))))</f>
        <v/>
      </c>
      <c r="C25" s="64" t="str">
        <f>IF(IFERROR((INDEX('Spectrum 17'!$L$5:$L$111,MATCH(MAX('Spectrum 17'!$M$5:$M$111),'Spectrum 17'!$M$5:$M$111,0))), TRUE)=TRUE, "", (INDEX('Spectrum 17'!$L$5:$L$111,MATCH(MAX('Spectrum 17'!$M$5:$M$111),'Spectrum 17'!$M$5:$M$111,0))))</f>
        <v/>
      </c>
      <c r="D25" s="65" t="str">
        <f>IF(IFERROR((INDEX('Spectrum 17'!$N$5:$N$111,MATCH(MAX('Spectrum 17'!$O$5:$O$111),'Spectrum 17'!$O$5:$O$111,0))), TRUE)=TRUE, "", (INDEX('Spectrum 17'!$N$5:$N$111,MATCH(MAX('Spectrum 17'!$O$5:$O$111),'Spectrum 17'!$O$5:$O$111,0))))</f>
        <v/>
      </c>
      <c r="E25" s="66" t="str">
        <f>IF(IFERROR((INDEX('Spectrum 17'!$P$5:$P$111,MATCH(MAX('Spectrum 17'!$Q$5:$Q$111),'Spectrum 17'!$Q$5:$Q$111,0))), TRUE)=TRUE, "", (INDEX('Spectrum 17'!$P$5:$P$111,MATCH(MAX('Spectrum 17'!$Q$5:$Q$111),'Spectrum 17'!$Q$5:$Q$111,0))))</f>
        <v/>
      </c>
      <c r="F25" s="67" t="str">
        <f>IF(IFERROR((INDEX('Spectrum 17'!$R$5:$R$111,MATCH(MAX('Spectrum 17'!$S$5:$S$111),'Spectrum 17'!$S$5:$S$111,0))), TRUE)=TRUE, "", (INDEX('Spectrum 17'!$R$5:$R$111,MATCH(MAX('Spectrum 17'!$S$5:$S$111),'Spectrum 17'!$S$5:$S$111,0))))</f>
        <v/>
      </c>
      <c r="G25" s="68" t="str">
        <f>IF(IFERROR((INDEX('Spectrum 17'!$T$5:$T$111,MATCH(MAX('Spectrum 17'!$U$5:$U$111),'Spectrum 17'!$U$5:$U$111,0))), TRUE)=TRUE, "", (INDEX('Spectrum 17'!$T$5:$T$111,MATCH(MAX('Spectrum 17'!$U$5:$U$111),'Spectrum 17'!$U$5:$U$111,0))))</f>
        <v/>
      </c>
      <c r="H25" s="69" t="str">
        <f>IF(IFERROR((INDEX('Spectrum 17'!$V$5:$V$111,MATCH(MAX('Spectrum 17'!$W$5:$W$111),'Spectrum 17'!$W$5:$W$111,0))), TRUE)=TRUE, "", (INDEX('Spectrum 17'!$V$5:$V$111,MATCH(MAX('Spectrum 17'!$W$5:$W$111),'Spectrum 17'!$W$5:$W$111,0))))</f>
        <v/>
      </c>
      <c r="I25" s="70" t="str">
        <f>IF(IFERROR((INDEX('Spectrum 17'!$X$5:$X$111,MATCH(MAX('Spectrum 17'!$Y$5:$Y$111),'Spectrum 17'!$Y$5:$Y$111,0))), TRUE)=TRUE, "", (INDEX('Spectrum 17'!$X$5:$X$111,MATCH(MAX('Spectrum 17'!$Y$5:$Y$111),'Spectrum 17'!$Y$5:$Y$111,0))))</f>
        <v/>
      </c>
      <c r="J25" s="63" t="str">
        <f>IF(IFERROR((INDEX('Spectrum 17'!$J$5:$J$111,MATCH(LARGE('Spectrum 17'!$K$5:$K$111, 2),'Spectrum 17'!$K$5:$K$111,0))), TRUE)=TRUE, "", (INDEX('Spectrum 17'!$J$5:$J$111,MATCH(LARGE('Spectrum 17'!$K$5:$K$111, 2),'Spectrum 17'!$K$5:$K$111,0))))</f>
        <v/>
      </c>
      <c r="K25" s="64" t="str">
        <f>IF(IFERROR((INDEX('Spectrum 17'!$L$5:$L$111,MATCH(LARGE('Spectrum 17'!$M$5:$M$111, 2),'Spectrum 17'!$M$5:$M$111,0))), TRUE)=TRUE, "", (INDEX('Spectrum 17'!$L$5:$L$111,MATCH(LARGE('Spectrum 17'!$M$5:$M$111, 2),'Spectrum 17'!$M$5:$M$111,0))))</f>
        <v/>
      </c>
      <c r="L25" s="65" t="str">
        <f>IF(IFERROR((INDEX('Spectrum 17'!$N$5:$N$111,MATCH(LARGE('Spectrum 17'!$O$5:$O$111, 2),'Spectrum 17'!$O$5:$O$111,0))), TRUE)=TRUE, "", (INDEX('Spectrum 17'!$N$5:$N$111,MATCH(LARGE('Spectrum 17'!$O$5:$O$111, 2),'Spectrum 17'!$O$5:$O$111,0))))</f>
        <v/>
      </c>
      <c r="M25" s="66" t="str">
        <f>IF(IFERROR((INDEX('Spectrum 17'!$P$5:$P$111,MATCH(LARGE('Spectrum 17'!$Q$5:$Q$111, 2),'Spectrum 17'!$Q$5:$Q$111,0))), TRUE)=TRUE, "", (INDEX('Spectrum 17'!$P$5:$P$111,MATCH(LARGE('Spectrum 17'!$Q$5:$Q$111, 2),'Spectrum 17'!$Q$5:$Q$111,0))))</f>
        <v/>
      </c>
      <c r="N25" s="67" t="str">
        <f>IF(IFERROR((INDEX('Spectrum 17'!$R$5:$R$111,MATCH(LARGE('Spectrum 17'!$S$5:$S$111, 2),'Spectrum 17'!$S$5:$S$111,0))), TRUE)=TRUE, "", (INDEX('Spectrum 17'!$R$5:$R$111,MATCH(LARGE('Spectrum 17'!$S$5:$S$111, 2),'Spectrum 17'!$S$5:$S$111,0))))</f>
        <v/>
      </c>
      <c r="O25" s="68" t="str">
        <f>IF(IFERROR((INDEX('Spectrum 17'!$T$5:$T$111,MATCH(LARGE('Spectrum 17'!$U$5:$U$111, 2),'Spectrum 17'!$U$5:$U$111,0))), TRUE)=TRUE, "", (INDEX('Spectrum 17'!$T$5:$T$111,MATCH(LARGE('Spectrum 17'!$U$5:$U$111, 2),'Spectrum 17'!$U$5:$U$111,0))))</f>
        <v/>
      </c>
      <c r="P25" s="69" t="str">
        <f>IF(IFERROR((INDEX('Spectrum 17'!$V$5:$V$111,MATCH(LARGE('Spectrum 17'!$W$5:$W$111, 2),'Spectrum 17'!$W$5:$W$111,0))), TRUE)=TRUE, "", (INDEX('Spectrum 17'!$V$5:$V$111,MATCH(LARGE('Spectrum 17'!$W$5:$W$111, 2),'Spectrum 17'!$W$5:$W$111,0))))</f>
        <v/>
      </c>
      <c r="Q25" s="70" t="str">
        <f>IF(IFERROR((INDEX('Spectrum 17'!$X$5:$X$111,MATCH(LARGE('Spectrum 17'!$Y$5:$Y$111, 2),'Spectrum 17'!$Y$5:$Y$111,0))), TRUE)=TRUE, "", (INDEX('Spectrum 17'!$X$5:$X$111,MATCH(LARGE('Spectrum 17'!$Y$5:$Y$111, 2),'Spectrum 17'!$Y$5:$Y$111,0))))</f>
        <v/>
      </c>
      <c r="R25" s="63" t="str">
        <f>IF(IFERROR((INDEX('Spectrum 17'!$J$5:$J$111,MATCH(LARGE('Spectrum 17'!$K$5:$K$111, 3),'Spectrum 17'!$K$5:$K$111,0))), TRUE)=TRUE, "", (INDEX('Spectrum 17'!$J$5:$J$111,MATCH(LARGE('Spectrum 17'!$K$5:$K$111, 3),'Spectrum 17'!$K$5:$K$111,0))))</f>
        <v/>
      </c>
      <c r="S25" s="64" t="str">
        <f>IF(IFERROR((INDEX('Spectrum 17'!$L$5:$L$111,MATCH(LARGE('Spectrum 17'!$M$5:$M$111, 3),'Spectrum 17'!$M$5:$M$111,0))), TRUE)=TRUE, "", (INDEX('Spectrum 17'!$L$5:$L$111,MATCH(LARGE('Spectrum 17'!$M$5:$M$111, 3),'Spectrum 17'!$M$5:$M$111,0))))</f>
        <v/>
      </c>
      <c r="T25" s="65" t="str">
        <f>IF(IFERROR((INDEX('Spectrum 17'!$N$5:$N$111,MATCH(LARGE('Spectrum 17'!$O$5:$O$111, 3),'Spectrum 17'!$O$5:$O$111,0))), TRUE)=TRUE, "", (INDEX('Spectrum 17'!$N$5:$N$111,MATCH(LARGE('Spectrum 17'!$O$5:$O$111, 3),'Spectrum 17'!$O$5:$O$111,0))))</f>
        <v/>
      </c>
      <c r="U25" s="66" t="str">
        <f>IF(IFERROR((INDEX('Spectrum 17'!$P$5:$P$111,MATCH(LARGE('Spectrum 17'!$Q$5:$Q$111, 3),'Spectrum 17'!$Q$5:$Q$111,0))), TRUE)=TRUE, "", (INDEX('Spectrum 17'!$P$5:$P$111,MATCH(LARGE('Spectrum 17'!$Q$5:$Q$111, 3),'Spectrum 17'!$Q$5:$Q$111,0))))</f>
        <v/>
      </c>
      <c r="V25" s="67" t="str">
        <f>IF(IFERROR((INDEX('Spectrum 17'!$R$5:$R$111,MATCH(LARGE('Spectrum 17'!$S$5:$S$111, 3),'Spectrum 17'!$S$5:$S$111,0))), TRUE)=TRUE, "", (INDEX('Spectrum 17'!$R$5:$R$111,MATCH(LARGE('Spectrum 17'!$S$5:$S$111, 3),'Spectrum 17'!$S$5:$S$111,0))))</f>
        <v/>
      </c>
      <c r="W25" s="68" t="str">
        <f>IF(IFERROR((INDEX('Spectrum 17'!$T$5:$T$111,MATCH(LARGE('Spectrum 17'!$U$5:$U$111, 3),'Spectrum 17'!$U$5:$U$111,0))), TRUE)=TRUE, "", (INDEX('Spectrum 17'!$T$5:$T$111,MATCH(LARGE('Spectrum 17'!$U$5:$U$111, 3),'Spectrum 17'!$U$5:$U$111,0))))</f>
        <v/>
      </c>
      <c r="X25" s="69" t="str">
        <f>IF(IFERROR((INDEX('Spectrum 17'!$V$5:$V$111,MATCH(LARGE('Spectrum 17'!$W$5:$W$111, 3),'Spectrum 17'!$W$5:$W$111,0))), TRUE)=TRUE, "", (INDEX('Spectrum 17'!$V$5:$V$111,MATCH(LARGE('Spectrum 17'!$W$5:$W$111, 3),'Spectrum 17'!$W$5:$W$111,0))))</f>
        <v/>
      </c>
      <c r="Y25" s="70" t="str">
        <f>IF(IFERROR((INDEX('Spectrum 17'!$X$5:$X$111,MATCH(LARGE('Spectrum 17'!$Y$5:$Y$111, 3),'Spectrum 17'!$Y$5:$Y$111,0))), TRUE)=TRUE, "", (INDEX('Spectrum 17'!$X$5:$X$111,MATCH(LARGE('Spectrum 17'!$Y$5:$Y$111, 3),'Spectrum 17'!$Y$5:$Y$111,0))))</f>
        <v/>
      </c>
      <c r="Z25" s="63" t="str">
        <f>IF(IFERROR((INDEX('Spectrum 17'!$J$5:$J$111,MATCH(LARGE('Spectrum 17'!$K$5:$K$111, 4),'Spectrum 17'!$K$5:$K$111,0))), TRUE)=TRUE, "", (INDEX('Spectrum 17'!$J$5:$J$111,MATCH(LARGE('Spectrum 17'!$K$5:$K$111, 4),'Spectrum 17'!$K$5:$K$111,0))))</f>
        <v/>
      </c>
      <c r="AA25" s="64" t="str">
        <f>IF(IFERROR((INDEX('Spectrum 17'!$L$5:$L$111,MATCH(LARGE('Spectrum 17'!$M$5:$M$111, 4),'Spectrum 17'!$M$5:$M$111,0))), TRUE)=TRUE, "", (INDEX('Spectrum 17'!$L$5:$L$111,MATCH(LARGE('Spectrum 17'!$M$5:$M$111, 4),'Spectrum 17'!$M$5:$M$111,0))))</f>
        <v/>
      </c>
      <c r="AB25" s="65" t="str">
        <f>IF(IFERROR((INDEX('Spectrum 17'!$N$5:$N$111,MATCH(LARGE('Spectrum 17'!$O$5:$O$111, 4),'Spectrum 17'!$O$5:$O$111,0))), TRUE)=TRUE, "", (INDEX('Spectrum 17'!$N$5:$N$111,MATCH(LARGE('Spectrum 17'!$O$5:$O$111, 4),'Spectrum 17'!$O$5:$O$111,0))))</f>
        <v/>
      </c>
      <c r="AC25" s="66" t="str">
        <f>IF(IFERROR((INDEX('Spectrum 17'!$P$5:$P$111,MATCH(LARGE('Spectrum 17'!$Q$5:$Q$111, 4),'Spectrum 17'!$Q$5:$Q$111,0))), TRUE)=TRUE, "", (INDEX('Spectrum 17'!$P$5:$P$111,MATCH(LARGE('Spectrum 17'!$Q$5:$Q$111, 4),'Spectrum 17'!$Q$5:$Q$111,0))))</f>
        <v/>
      </c>
      <c r="AD25" s="67" t="str">
        <f>IF(IFERROR((INDEX('Spectrum 17'!$R$5:$R$111,MATCH(LARGE('Spectrum 17'!$S$5:$S$111, 4),'Spectrum 17'!$S$5:$S$111,0))), TRUE)=TRUE, "", (INDEX('Spectrum 17'!$R$5:$R$111,MATCH(LARGE('Spectrum 17'!$S$5:$S$111, 4),'Spectrum 17'!$S$5:$S$111,0))))</f>
        <v/>
      </c>
      <c r="AE25" s="68" t="str">
        <f>IF(IFERROR((INDEX('Spectrum 17'!$T$5:$T$111,MATCH(LARGE('Spectrum 17'!$U$5:$U$111, 4),'Spectrum 17'!$U$5:$U$111,0))), TRUE)=TRUE, "", (INDEX('Spectrum 17'!$T$5:$T$111,MATCH(LARGE('Spectrum 17'!$U$5:$U$111, 4),'Spectrum 17'!$U$5:$U$111,0))))</f>
        <v/>
      </c>
      <c r="AF25" s="69" t="str">
        <f>IF(IFERROR((INDEX('Spectrum 17'!$V$5:$V$111,MATCH(LARGE('Spectrum 17'!$W$5:$W$111, 4),'Spectrum 17'!$W$5:$W$111,0))), TRUE)=TRUE, "", (INDEX('Spectrum 17'!$V$5:$V$111,MATCH(LARGE('Spectrum 17'!$W$5:$W$111, 4),'Spectrum 17'!$W$5:$W$111,0))))</f>
        <v/>
      </c>
      <c r="AG25" s="70" t="str">
        <f>IF(IFERROR((INDEX('Spectrum 17'!$X$5:$X$111,MATCH(LARGE('Spectrum 17'!$Y$5:$Y$111, 4),'Spectrum 17'!$Y$5:$Y$111,0))), TRUE)=TRUE, "", (INDEX('Spectrum 17'!$X$5:$X$111,MATCH(LARGE('Spectrum 17'!$Y$5:$Y$111, 4),'Spectrum 17'!$Y$5:$Y$111,0))))</f>
        <v/>
      </c>
      <c r="AH25" s="63" t="str">
        <f>IF(IFERROR((INDEX('Spectrum 17'!$J$5:$J$111,MATCH(LARGE('Spectrum 17'!$K$5:$K$111, 5),'Spectrum 17'!$K$5:$K$111,0))), TRUE)=TRUE, "", (INDEX('Spectrum 17'!$J$5:$J$111,MATCH(LARGE('Spectrum 17'!$K$5:$K$111, 5),'Spectrum 17'!$K$5:$K$111,0))))</f>
        <v/>
      </c>
      <c r="AI25" s="64" t="str">
        <f>IF(IFERROR((INDEX('Spectrum 17'!$L$5:$L$111,MATCH(LARGE('Spectrum 17'!$M$5:$M$111, 5),'Spectrum 17'!$M$5:$M$111,0))), TRUE)=TRUE, "", (INDEX('Spectrum 17'!$L$5:$L$111,MATCH(LARGE('Spectrum 17'!$M$5:$M$111, 5),'Spectrum 17'!$M$5:$M$111,0))))</f>
        <v/>
      </c>
      <c r="AJ25" s="65" t="str">
        <f>IF(IFERROR((INDEX('Spectrum 17'!$N$5:$N$111,MATCH(LARGE('Spectrum 17'!$O$5:$O$111, 5),'Spectrum 17'!$O$5:$O$111,0))), TRUE)=TRUE, "", (INDEX('Spectrum 17'!$N$5:$N$111,MATCH(LARGE('Spectrum 17'!$O$5:$O$111, 5),'Spectrum 17'!$O$5:$O$111,0))))</f>
        <v/>
      </c>
      <c r="AK25" s="66" t="str">
        <f>IF(IFERROR((INDEX('Spectrum 17'!$P$5:$P$111,MATCH(LARGE('Spectrum 17'!$Q$5:$Q$111, 5),'Spectrum 17'!$Q$5:$Q$111,0))), TRUE)=TRUE, "", (INDEX('Spectrum 17'!$P$5:$P$111,MATCH(LARGE('Spectrum 17'!$Q$5:$Q$111, 5),'Spectrum 17'!$Q$5:$Q$111,0))))</f>
        <v/>
      </c>
      <c r="AL25" s="67" t="str">
        <f>IF(IFERROR((INDEX('Spectrum 17'!$R$5:$R$111,MATCH(LARGE('Spectrum 17'!$S$5:$S$111, 5),'Spectrum 17'!$S$5:$S$111,0))), TRUE)=TRUE, "", (INDEX('Spectrum 17'!$R$5:$R$111,MATCH(LARGE('Spectrum 17'!$S$5:$S$111, 5),'Spectrum 17'!$S$5:$S$111,0))))</f>
        <v/>
      </c>
      <c r="AM25" s="68" t="str">
        <f>IF(IFERROR((INDEX('Spectrum 17'!$T$5:$T$111,MATCH(LARGE('Spectrum 17'!$U$5:$U$111, 5),'Spectrum 17'!$U$5:$U$111,0))), TRUE)=TRUE, "", (INDEX('Spectrum 17'!$T$5:$T$111,MATCH(LARGE('Spectrum 17'!$U$5:$U$111, 5),'Spectrum 17'!$U$5:$U$111,0))))</f>
        <v/>
      </c>
      <c r="AN25" s="69" t="str">
        <f>IF(IFERROR((INDEX('Spectrum 17'!$V$5:$V$111,MATCH(LARGE('Spectrum 17'!$W$5:$W$111, 5),'Spectrum 17'!$W$5:$W$111,0))), TRUE)=TRUE, "", (INDEX('Spectrum 17'!$V$5:$V$111,MATCH(LARGE('Spectrum 17'!$W$5:$W$111, 5),'Spectrum 17'!$W$5:$W$111,0))))</f>
        <v/>
      </c>
      <c r="AO25" s="70" t="str">
        <f>IF(IFERROR((INDEX('Spectrum 17'!$X$5:$X$111,MATCH(LARGE('Spectrum 17'!$Y$5:$Y$111, 5),'Spectrum 17'!$Y$5:$Y$111,0))), TRUE)=TRUE, "", (INDEX('Spectrum 17'!$X$5:$X$111,MATCH(LARGE('Spectrum 17'!$Y$5:$Y$111, 5),'Spectrum 17'!$Y$5:$Y$111,0))))</f>
        <v/>
      </c>
      <c r="AP25" s="72"/>
    </row>
    <row r="26" spans="1:42" customFormat="1" ht="15.75" x14ac:dyDescent="0.25">
      <c r="A26" s="1">
        <v>18</v>
      </c>
      <c r="B26" s="63" t="str">
        <f>IF(IFERROR((INDEX('Spectrum 18'!$J$5:$J$111,MATCH(MAX('Spectrum 18'!$K$5:$K$111),'Spectrum 18'!$K$5:$K$111,0))), TRUE)=TRUE, "", (INDEX('Spectrum 18'!$J$5:$J$111,MATCH(MAX('Spectrum 18'!$K$5:$K$111),'Spectrum 18'!$K$5:$K$111,0))))</f>
        <v/>
      </c>
      <c r="C26" s="64" t="str">
        <f>IF(IFERROR((INDEX('Spectrum 18'!$L$5:$L$111,MATCH(MAX('Spectrum 18'!$M$5:$M$111),'Spectrum 18'!$M$5:$M$111,0))), TRUE)=TRUE, "", (INDEX('Spectrum 18'!$L$5:$L$111,MATCH(MAX('Spectrum 18'!$M$5:$M$111),'Spectrum 18'!$M$5:$M$111,0))))</f>
        <v/>
      </c>
      <c r="D26" s="65" t="str">
        <f>IF(IFERROR((INDEX('Spectrum 18'!$N$5:$N$111,MATCH(MAX('Spectrum 18'!$O$5:$O$111),'Spectrum 18'!$O$5:$O$111,0))), TRUE)=TRUE, "", (INDEX('Spectrum 18'!$N$5:$N$111,MATCH(MAX('Spectrum 18'!$O$5:$O$111),'Spectrum 18'!$O$5:$O$111,0))))</f>
        <v/>
      </c>
      <c r="E26" s="66" t="str">
        <f>IF(IFERROR((INDEX('Spectrum 18'!$P$5:$P$111,MATCH(MAX('Spectrum 18'!$Q$5:$Q$111),'Spectrum 18'!$Q$5:$Q$111,0))), TRUE)=TRUE, "", (INDEX('Spectrum 18'!$P$5:$P$111,MATCH(MAX('Spectrum 18'!$Q$5:$Q$111),'Spectrum 18'!$Q$5:$Q$111,0))))</f>
        <v/>
      </c>
      <c r="F26" s="67" t="str">
        <f>IF(IFERROR((INDEX('Spectrum 18'!$R$5:$R$111,MATCH(MAX('Spectrum 18'!$S$5:$S$111),'Spectrum 18'!$S$5:$S$111,0))), TRUE)=TRUE, "", (INDEX('Spectrum 18'!$R$5:$R$111,MATCH(MAX('Spectrum 18'!$S$5:$S$111),'Spectrum 18'!$S$5:$S$111,0))))</f>
        <v/>
      </c>
      <c r="G26" s="68" t="str">
        <f>IF(IFERROR((INDEX('Spectrum 18'!$T$5:$T$111,MATCH(MAX('Spectrum 18'!$U$5:$U$111),'Spectrum 18'!$U$5:$U$111,0))), TRUE)=TRUE, "", (INDEX('Spectrum 18'!$T$5:$T$111,MATCH(MAX('Spectrum 18'!$U$5:$U$111),'Spectrum 18'!$U$5:$U$111,0))))</f>
        <v/>
      </c>
      <c r="H26" s="69" t="str">
        <f>IF(IFERROR((INDEX('Spectrum 18'!$V$5:$V$111,MATCH(MAX('Spectrum 18'!$W$5:$W$111),'Spectrum 18'!$W$5:$W$111,0))), TRUE)=TRUE, "", (INDEX('Spectrum 18'!$V$5:$V$111,MATCH(MAX('Spectrum 18'!$W$5:$W$111),'Spectrum 18'!$W$5:$W$111,0))))</f>
        <v/>
      </c>
      <c r="I26" s="70" t="str">
        <f>IF(IFERROR((INDEX('Spectrum 18'!$X$5:$X$111,MATCH(MAX('Spectrum 18'!$Y$5:$Y$111),'Spectrum 18'!$Y$5:$Y$111,0))), TRUE)=TRUE, "", (INDEX('Spectrum 18'!$X$5:$X$111,MATCH(MAX('Spectrum 18'!$Y$5:$Y$111),'Spectrum 18'!$Y$5:$Y$111,0))))</f>
        <v/>
      </c>
      <c r="J26" s="63" t="str">
        <f>IF(IFERROR((INDEX('Spectrum 18'!$J$5:$J$111,MATCH(LARGE('Spectrum 18'!$K$5:$K$111, 2),'Spectrum 18'!$K$5:$K$111,0))), TRUE)=TRUE, "", (INDEX('Spectrum 18'!$J$5:$J$111,MATCH(LARGE('Spectrum 18'!$K$5:$K$111, 2),'Spectrum 18'!$K$5:$K$111,0))))</f>
        <v/>
      </c>
      <c r="K26" s="64" t="str">
        <f>IF(IFERROR((INDEX('Spectrum 18'!$L$5:$L$111,MATCH(LARGE('Spectrum 18'!$M$5:$M$111, 2),'Spectrum 18'!$M$5:$M$111,0))), TRUE)=TRUE, "", (INDEX('Spectrum 18'!$L$5:$L$111,MATCH(LARGE('Spectrum 18'!$M$5:$M$111, 2),'Spectrum 18'!$M$5:$M$111,0))))</f>
        <v/>
      </c>
      <c r="L26" s="65" t="str">
        <f>IF(IFERROR((INDEX('Spectrum 18'!$N$5:$N$111,MATCH(LARGE('Spectrum 18'!$O$5:$O$111, 2),'Spectrum 18'!$O$5:$O$111,0))), TRUE)=TRUE, "", (INDEX('Spectrum 18'!$N$5:$N$111,MATCH(LARGE('Spectrum 18'!$O$5:$O$111, 2),'Spectrum 18'!$O$5:$O$111,0))))</f>
        <v/>
      </c>
      <c r="M26" s="66" t="str">
        <f>IF(IFERROR((INDEX('Spectrum 18'!$P$5:$P$111,MATCH(LARGE('Spectrum 18'!$Q$5:$Q$111, 2),'Spectrum 18'!$Q$5:$Q$111,0))), TRUE)=TRUE, "", (INDEX('Spectrum 18'!$P$5:$P$111,MATCH(LARGE('Spectrum 18'!$Q$5:$Q$111, 2),'Spectrum 18'!$Q$5:$Q$111,0))))</f>
        <v/>
      </c>
      <c r="N26" s="67" t="str">
        <f>IF(IFERROR((INDEX('Spectrum 18'!$R$5:$R$111,MATCH(LARGE('Spectrum 18'!$S$5:$S$111, 2),'Spectrum 18'!$S$5:$S$111,0))), TRUE)=TRUE, "", (INDEX('Spectrum 18'!$R$5:$R$111,MATCH(LARGE('Spectrum 18'!$S$5:$S$111, 2),'Spectrum 18'!$S$5:$S$111,0))))</f>
        <v/>
      </c>
      <c r="O26" s="68" t="str">
        <f>IF(IFERROR((INDEX('Spectrum 18'!$T$5:$T$111,MATCH(LARGE('Spectrum 18'!$U$5:$U$111, 2),'Spectrum 18'!$U$5:$U$111,0))), TRUE)=TRUE, "", (INDEX('Spectrum 18'!$T$5:$T$111,MATCH(LARGE('Spectrum 18'!$U$5:$U$111, 2),'Spectrum 18'!$U$5:$U$111,0))))</f>
        <v/>
      </c>
      <c r="P26" s="69" t="str">
        <f>IF(IFERROR((INDEX('Spectrum 18'!$V$5:$V$111,MATCH(LARGE('Spectrum 18'!$W$5:$W$111, 2),'Spectrum 18'!$W$5:$W$111,0))), TRUE)=TRUE, "", (INDEX('Spectrum 18'!$V$5:$V$111,MATCH(LARGE('Spectrum 18'!$W$5:$W$111, 2),'Spectrum 18'!$W$5:$W$111,0))))</f>
        <v/>
      </c>
      <c r="Q26" s="70" t="str">
        <f>IF(IFERROR((INDEX('Spectrum 18'!$X$5:$X$111,MATCH(LARGE('Spectrum 18'!$Y$5:$Y$111, 2),'Spectrum 18'!$Y$5:$Y$111,0))), TRUE)=TRUE, "", (INDEX('Spectrum 18'!$X$5:$X$111,MATCH(LARGE('Spectrum 18'!$Y$5:$Y$111, 2),'Spectrum 18'!$Y$5:$Y$111,0))))</f>
        <v/>
      </c>
      <c r="R26" s="63" t="str">
        <f>IF(IFERROR((INDEX('Spectrum 18'!$J$5:$J$111,MATCH(LARGE('Spectrum 18'!$K$5:$K$111, 3),'Spectrum 18'!$K$5:$K$111,0))), TRUE)=TRUE, "", (INDEX('Spectrum 18'!$J$5:$J$111,MATCH(LARGE('Spectrum 18'!$K$5:$K$111, 3),'Spectrum 18'!$K$5:$K$111,0))))</f>
        <v/>
      </c>
      <c r="S26" s="64" t="str">
        <f>IF(IFERROR((INDEX('Spectrum 18'!$L$5:$L$111,MATCH(LARGE('Spectrum 18'!$M$5:$M$111, 3),'Spectrum 18'!$M$5:$M$111,0))), TRUE)=TRUE, "", (INDEX('Spectrum 18'!$L$5:$L$111,MATCH(LARGE('Spectrum 18'!$M$5:$M$111, 3),'Spectrum 18'!$M$5:$M$111,0))))</f>
        <v/>
      </c>
      <c r="T26" s="65" t="str">
        <f>IF(IFERROR((INDEX('Spectrum 18'!$N$5:$N$111,MATCH(LARGE('Spectrum 18'!$O$5:$O$111, 3),'Spectrum 18'!$O$5:$O$111,0))), TRUE)=TRUE, "", (INDEX('Spectrum 18'!$N$5:$N$111,MATCH(LARGE('Spectrum 18'!$O$5:$O$111, 3),'Spectrum 18'!$O$5:$O$111,0))))</f>
        <v/>
      </c>
      <c r="U26" s="66" t="str">
        <f>IF(IFERROR((INDEX('Spectrum 18'!$P$5:$P$111,MATCH(LARGE('Spectrum 18'!$Q$5:$Q$111, 3),'Spectrum 18'!$Q$5:$Q$111,0))), TRUE)=TRUE, "", (INDEX('Spectrum 18'!$P$5:$P$111,MATCH(LARGE('Spectrum 18'!$Q$5:$Q$111, 3),'Spectrum 18'!$Q$5:$Q$111,0))))</f>
        <v/>
      </c>
      <c r="V26" s="67" t="str">
        <f>IF(IFERROR((INDEX('Spectrum 18'!$R$5:$R$111,MATCH(LARGE('Spectrum 18'!$S$5:$S$111, 3),'Spectrum 18'!$S$5:$S$111,0))), TRUE)=TRUE, "", (INDEX('Spectrum 18'!$R$5:$R$111,MATCH(LARGE('Spectrum 18'!$S$5:$S$111, 3),'Spectrum 18'!$S$5:$S$111,0))))</f>
        <v/>
      </c>
      <c r="W26" s="68" t="str">
        <f>IF(IFERROR((INDEX('Spectrum 18'!$T$5:$T$111,MATCH(LARGE('Spectrum 18'!$U$5:$U$111, 3),'Spectrum 18'!$U$5:$U$111,0))), TRUE)=TRUE, "", (INDEX('Spectrum 18'!$T$5:$T$111,MATCH(LARGE('Spectrum 18'!$U$5:$U$111, 3),'Spectrum 18'!$U$5:$U$111,0))))</f>
        <v/>
      </c>
      <c r="X26" s="69" t="str">
        <f>IF(IFERROR((INDEX('Spectrum 18'!$V$5:$V$111,MATCH(LARGE('Spectrum 18'!$W$5:$W$111, 3),'Spectrum 18'!$W$5:$W$111,0))), TRUE)=TRUE, "", (INDEX('Spectrum 18'!$V$5:$V$111,MATCH(LARGE('Spectrum 18'!$W$5:$W$111, 3),'Spectrum 18'!$W$5:$W$111,0))))</f>
        <v/>
      </c>
      <c r="Y26" s="70" t="str">
        <f>IF(IFERROR((INDEX('Spectrum 18'!$X$5:$X$111,MATCH(LARGE('Spectrum 18'!$Y$5:$Y$111, 3),'Spectrum 18'!$Y$5:$Y$111,0))), TRUE)=TRUE, "", (INDEX('Spectrum 18'!$X$5:$X$111,MATCH(LARGE('Spectrum 18'!$Y$5:$Y$111, 3),'Spectrum 18'!$Y$5:$Y$111,0))))</f>
        <v/>
      </c>
      <c r="Z26" s="63" t="str">
        <f>IF(IFERROR((INDEX('Spectrum 18'!$J$5:$J$111,MATCH(LARGE('Spectrum 18'!$K$5:$K$111, 4),'Spectrum 18'!$K$5:$K$111,0))), TRUE)=TRUE, "", (INDEX('Spectrum 18'!$J$5:$J$111,MATCH(LARGE('Spectrum 18'!$K$5:$K$111, 4),'Spectrum 18'!$K$5:$K$111,0))))</f>
        <v/>
      </c>
      <c r="AA26" s="64" t="str">
        <f>IF(IFERROR((INDEX('Spectrum 18'!$L$5:$L$111,MATCH(LARGE('Spectrum 18'!$M$5:$M$111, 4),'Spectrum 18'!$M$5:$M$111,0))), TRUE)=TRUE, "", (INDEX('Spectrum 18'!$L$5:$L$111,MATCH(LARGE('Spectrum 18'!$M$5:$M$111, 4),'Spectrum 18'!$M$5:$M$111,0))))</f>
        <v/>
      </c>
      <c r="AB26" s="65" t="str">
        <f>IF(IFERROR((INDEX('Spectrum 18'!$N$5:$N$111,MATCH(LARGE('Spectrum 18'!$O$5:$O$111, 4),'Spectrum 18'!$O$5:$O$111,0))), TRUE)=TRUE, "", (INDEX('Spectrum 18'!$N$5:$N$111,MATCH(LARGE('Spectrum 18'!$O$5:$O$111, 4),'Spectrum 18'!$O$5:$O$111,0))))</f>
        <v/>
      </c>
      <c r="AC26" s="66" t="str">
        <f>IF(IFERROR((INDEX('Spectrum 18'!$P$5:$P$111,MATCH(LARGE('Spectrum 18'!$Q$5:$Q$111, 4),'Spectrum 18'!$Q$5:$Q$111,0))), TRUE)=TRUE, "", (INDEX('Spectrum 18'!$P$5:$P$111,MATCH(LARGE('Spectrum 18'!$Q$5:$Q$111, 4),'Spectrum 18'!$Q$5:$Q$111,0))))</f>
        <v/>
      </c>
      <c r="AD26" s="67" t="str">
        <f>IF(IFERROR((INDEX('Spectrum 18'!$R$5:$R$111,MATCH(LARGE('Spectrum 18'!$S$5:$S$111, 4),'Spectrum 18'!$S$5:$S$111,0))), TRUE)=TRUE, "", (INDEX('Spectrum 18'!$R$5:$R$111,MATCH(LARGE('Spectrum 18'!$S$5:$S$111, 4),'Spectrum 18'!$S$5:$S$111,0))))</f>
        <v/>
      </c>
      <c r="AE26" s="68" t="str">
        <f>IF(IFERROR((INDEX('Spectrum 18'!$T$5:$T$111,MATCH(LARGE('Spectrum 18'!$U$5:$U$111, 4),'Spectrum 18'!$U$5:$U$111,0))), TRUE)=TRUE, "", (INDEX('Spectrum 18'!$T$5:$T$111,MATCH(LARGE('Spectrum 18'!$U$5:$U$111, 4),'Spectrum 18'!$U$5:$U$111,0))))</f>
        <v/>
      </c>
      <c r="AF26" s="69" t="str">
        <f>IF(IFERROR((INDEX('Spectrum 18'!$V$5:$V$111,MATCH(LARGE('Spectrum 18'!$W$5:$W$111, 4),'Spectrum 18'!$W$5:$W$111,0))), TRUE)=TRUE, "", (INDEX('Spectrum 18'!$V$5:$V$111,MATCH(LARGE('Spectrum 18'!$W$5:$W$111, 4),'Spectrum 18'!$W$5:$W$111,0))))</f>
        <v/>
      </c>
      <c r="AG26" s="70" t="str">
        <f>IF(IFERROR((INDEX('Spectrum 18'!$X$5:$X$111,MATCH(LARGE('Spectrum 18'!$Y$5:$Y$111, 4),'Spectrum 18'!$Y$5:$Y$111,0))), TRUE)=TRUE, "", (INDEX('Spectrum 18'!$X$5:$X$111,MATCH(LARGE('Spectrum 18'!$Y$5:$Y$111, 4),'Spectrum 18'!$Y$5:$Y$111,0))))</f>
        <v/>
      </c>
      <c r="AH26" s="63" t="str">
        <f>IF(IFERROR((INDEX('Spectrum 18'!$J$5:$J$111,MATCH(LARGE('Spectrum 18'!$K$5:$K$111, 5),'Spectrum 18'!$K$5:$K$111,0))), TRUE)=TRUE, "", (INDEX('Spectrum 18'!$J$5:$J$111,MATCH(LARGE('Spectrum 18'!$K$5:$K$111, 5),'Spectrum 18'!$K$5:$K$111,0))))</f>
        <v/>
      </c>
      <c r="AI26" s="64" t="str">
        <f>IF(IFERROR((INDEX('Spectrum 18'!$L$5:$L$111,MATCH(LARGE('Spectrum 18'!$M$5:$M$111, 5),'Spectrum 18'!$M$5:$M$111,0))), TRUE)=TRUE, "", (INDEX('Spectrum 18'!$L$5:$L$111,MATCH(LARGE('Spectrum 18'!$M$5:$M$111, 5),'Spectrum 18'!$M$5:$M$111,0))))</f>
        <v/>
      </c>
      <c r="AJ26" s="65" t="str">
        <f>IF(IFERROR((INDEX('Spectrum 18'!$N$5:$N$111,MATCH(LARGE('Spectrum 18'!$O$5:$O$111, 5),'Spectrum 18'!$O$5:$O$111,0))), TRUE)=TRUE, "", (INDEX('Spectrum 18'!$N$5:$N$111,MATCH(LARGE('Spectrum 18'!$O$5:$O$111, 5),'Spectrum 18'!$O$5:$O$111,0))))</f>
        <v/>
      </c>
      <c r="AK26" s="66" t="str">
        <f>IF(IFERROR((INDEX('Spectrum 18'!$P$5:$P$111,MATCH(LARGE('Spectrum 18'!$Q$5:$Q$111, 5),'Spectrum 18'!$Q$5:$Q$111,0))), TRUE)=TRUE, "", (INDEX('Spectrum 18'!$P$5:$P$111,MATCH(LARGE('Spectrum 18'!$Q$5:$Q$111, 5),'Spectrum 18'!$Q$5:$Q$111,0))))</f>
        <v/>
      </c>
      <c r="AL26" s="67" t="str">
        <f>IF(IFERROR((INDEX('Spectrum 18'!$R$5:$R$111,MATCH(LARGE('Spectrum 18'!$S$5:$S$111, 5),'Spectrum 18'!$S$5:$S$111,0))), TRUE)=TRUE, "", (INDEX('Spectrum 18'!$R$5:$R$111,MATCH(LARGE('Spectrum 18'!$S$5:$S$111, 5),'Spectrum 18'!$S$5:$S$111,0))))</f>
        <v/>
      </c>
      <c r="AM26" s="68" t="str">
        <f>IF(IFERROR((INDEX('Spectrum 18'!$T$5:$T$111,MATCH(LARGE('Spectrum 18'!$U$5:$U$111, 5),'Spectrum 18'!$U$5:$U$111,0))), TRUE)=TRUE, "", (INDEX('Spectrum 18'!$T$5:$T$111,MATCH(LARGE('Spectrum 18'!$U$5:$U$111, 5),'Spectrum 18'!$U$5:$U$111,0))))</f>
        <v/>
      </c>
      <c r="AN26" s="69" t="str">
        <f>IF(IFERROR((INDEX('Spectrum 18'!$V$5:$V$111,MATCH(LARGE('Spectrum 18'!$W$5:$W$111, 5),'Spectrum 18'!$W$5:$W$111,0))), TRUE)=TRUE, "", (INDEX('Spectrum 18'!$V$5:$V$111,MATCH(LARGE('Spectrum 18'!$W$5:$W$111, 5),'Spectrum 18'!$W$5:$W$111,0))))</f>
        <v/>
      </c>
      <c r="AO26" s="70" t="str">
        <f>IF(IFERROR((INDEX('Spectrum 18'!$X$5:$X$111,MATCH(LARGE('Spectrum 18'!$Y$5:$Y$111, 5),'Spectrum 18'!$Y$5:$Y$111,0))), TRUE)=TRUE, "", (INDEX('Spectrum 18'!$X$5:$X$111,MATCH(LARGE('Spectrum 18'!$Y$5:$Y$111, 5),'Spectrum 18'!$Y$5:$Y$111,0))))</f>
        <v/>
      </c>
      <c r="AP26" s="72"/>
    </row>
    <row r="27" spans="1:42" customFormat="1" ht="15.75" x14ac:dyDescent="0.25">
      <c r="A27" s="1">
        <v>19</v>
      </c>
      <c r="B27" s="63" t="str">
        <f>IF(IFERROR((INDEX('Spectrum 19'!$J$5:$J$111,MATCH(MAX('Spectrum 19'!$K$5:$K$111),'Spectrum 19'!$K$5:$K$111,0))), TRUE)=TRUE, "", (INDEX('Spectrum 19'!$J$5:$J$111,MATCH(MAX('Spectrum 19'!$K$5:$K$111),'Spectrum 19'!$K$5:$K$111,0))))</f>
        <v/>
      </c>
      <c r="C27" s="64" t="str">
        <f>IF(IFERROR((INDEX('Spectrum 19'!$L$5:$L$111,MATCH(MAX('Spectrum 19'!$M$5:$M$111),'Spectrum 19'!$M$5:$M$111,0))), TRUE)=TRUE, "", (INDEX('Spectrum 19'!$L$5:$L$111,MATCH(MAX('Spectrum 19'!$M$5:$M$111),'Spectrum 19'!$M$5:$M$111,0))))</f>
        <v/>
      </c>
      <c r="D27" s="65" t="str">
        <f>IF(IFERROR((INDEX('Spectrum 19'!$N$5:$N$111,MATCH(MAX('Spectrum 19'!$O$5:$O$111),'Spectrum 19'!$O$5:$O$111,0))), TRUE)=TRUE, "", (INDEX('Spectrum 19'!$N$5:$N$111,MATCH(MAX('Spectrum 19'!$O$5:$O$111),'Spectrum 19'!$O$5:$O$111,0))))</f>
        <v/>
      </c>
      <c r="E27" s="66" t="str">
        <f>IF(IFERROR((INDEX('Spectrum 19'!$P$5:$P$111,MATCH(MAX('Spectrum 19'!$Q$5:$Q$111),'Spectrum 19'!$Q$5:$Q$111,0))), TRUE)=TRUE, "", (INDEX('Spectrum 19'!$P$5:$P$111,MATCH(MAX('Spectrum 19'!$Q$5:$Q$111),'Spectrum 19'!$Q$5:$Q$111,0))))</f>
        <v/>
      </c>
      <c r="F27" s="67" t="str">
        <f>IF(IFERROR((INDEX('Spectrum 19'!$R$5:$R$111,MATCH(MAX('Spectrum 19'!$S$5:$S$111),'Spectrum 19'!$S$5:$S$111,0))), TRUE)=TRUE, "", (INDEX('Spectrum 19'!$R$5:$R$111,MATCH(MAX('Spectrum 19'!$S$5:$S$111),'Spectrum 19'!$S$5:$S$111,0))))</f>
        <v/>
      </c>
      <c r="G27" s="68" t="str">
        <f>IF(IFERROR((INDEX('Spectrum 19'!$T$5:$T$111,MATCH(MAX('Spectrum 19'!$U$5:$U$111),'Spectrum 19'!$U$5:$U$111,0))), TRUE)=TRUE, "", (INDEX('Spectrum 19'!$T$5:$T$111,MATCH(MAX('Spectrum 19'!$U$5:$U$111),'Spectrum 19'!$U$5:$U$111,0))))</f>
        <v/>
      </c>
      <c r="H27" s="69" t="str">
        <f>IF(IFERROR((INDEX('Spectrum 19'!$V$5:$V$111,MATCH(MAX('Spectrum 19'!$W$5:$W$111),'Spectrum 19'!$W$5:$W$111,0))), TRUE)=TRUE, "", (INDEX('Spectrum 19'!$V$5:$V$111,MATCH(MAX('Spectrum 19'!$W$5:$W$111),'Spectrum 19'!$W$5:$W$111,0))))</f>
        <v/>
      </c>
      <c r="I27" s="70" t="str">
        <f>IF(IFERROR((INDEX('Spectrum 19'!$X$5:$X$111,MATCH(MAX('Spectrum 19'!$Y$5:$Y$111),'Spectrum 19'!$Y$5:$Y$111,0))), TRUE)=TRUE, "", (INDEX('Spectrum 19'!$X$5:$X$111,MATCH(MAX('Spectrum 19'!$Y$5:$Y$111),'Spectrum 19'!$Y$5:$Y$111,0))))</f>
        <v/>
      </c>
      <c r="J27" s="63" t="str">
        <f>IF(IFERROR((INDEX('Spectrum 19'!$J$5:$J$111,MATCH(LARGE('Spectrum 19'!$K$5:$K$111, 2),'Spectrum 19'!$K$5:$K$111,0))), TRUE)=TRUE, "", (INDEX('Spectrum 19'!$J$5:$J$111,MATCH(LARGE('Spectrum 19'!$K$5:$K$111, 2),'Spectrum 19'!$K$5:$K$111,0))))</f>
        <v/>
      </c>
      <c r="K27" s="64" t="str">
        <f>IF(IFERROR((INDEX('Spectrum 19'!$L$5:$L$111,MATCH(LARGE('Spectrum 19'!$M$5:$M$111, 2),'Spectrum 19'!$M$5:$M$111,0))), TRUE)=TRUE, "", (INDEX('Spectrum 19'!$L$5:$L$111,MATCH(LARGE('Spectrum 19'!$M$5:$M$111, 2),'Spectrum 19'!$M$5:$M$111,0))))</f>
        <v/>
      </c>
      <c r="L27" s="65" t="str">
        <f>IF(IFERROR((INDEX('Spectrum 19'!$N$5:$N$111,MATCH(LARGE('Spectrum 19'!$O$5:$O$111, 2),'Spectrum 19'!$O$5:$O$111,0))), TRUE)=TRUE, "", (INDEX('Spectrum 19'!$N$5:$N$111,MATCH(LARGE('Spectrum 19'!$O$5:$O$111, 2),'Spectrum 19'!$O$5:$O$111,0))))</f>
        <v/>
      </c>
      <c r="M27" s="66" t="str">
        <f>IF(IFERROR((INDEX('Spectrum 19'!$P$5:$P$111,MATCH(LARGE('Spectrum 19'!$Q$5:$Q$111, 2),'Spectrum 19'!$Q$5:$Q$111,0))), TRUE)=TRUE, "", (INDEX('Spectrum 19'!$P$5:$P$111,MATCH(LARGE('Spectrum 19'!$Q$5:$Q$111, 2),'Spectrum 19'!$Q$5:$Q$111,0))))</f>
        <v/>
      </c>
      <c r="N27" s="67" t="str">
        <f>IF(IFERROR((INDEX('Spectrum 19'!$R$5:$R$111,MATCH(LARGE('Spectrum 19'!$S$5:$S$111, 2),'Spectrum 19'!$S$5:$S$111,0))), TRUE)=TRUE, "", (INDEX('Spectrum 19'!$R$5:$R$111,MATCH(LARGE('Spectrum 19'!$S$5:$S$111, 2),'Spectrum 19'!$S$5:$S$111,0))))</f>
        <v/>
      </c>
      <c r="O27" s="68" t="str">
        <f>IF(IFERROR((INDEX('Spectrum 19'!$T$5:$T$111,MATCH(LARGE('Spectrum 19'!$U$5:$U$111, 2),'Spectrum 19'!$U$5:$U$111,0))), TRUE)=TRUE, "", (INDEX('Spectrum 19'!$T$5:$T$111,MATCH(LARGE('Spectrum 19'!$U$5:$U$111, 2),'Spectrum 19'!$U$5:$U$111,0))))</f>
        <v/>
      </c>
      <c r="P27" s="69" t="str">
        <f>IF(IFERROR((INDEX('Spectrum 19'!$V$5:$V$111,MATCH(LARGE('Spectrum 19'!$W$5:$W$111, 2),'Spectrum 19'!$W$5:$W$111,0))), TRUE)=TRUE, "", (INDEX('Spectrum 19'!$V$5:$V$111,MATCH(LARGE('Spectrum 19'!$W$5:$W$111, 2),'Spectrum 19'!$W$5:$W$111,0))))</f>
        <v/>
      </c>
      <c r="Q27" s="70" t="str">
        <f>IF(IFERROR((INDEX('Spectrum 19'!$X$5:$X$111,MATCH(LARGE('Spectrum 19'!$Y$5:$Y$111, 2),'Spectrum 19'!$Y$5:$Y$111,0))), TRUE)=TRUE, "", (INDEX('Spectrum 19'!$X$5:$X$111,MATCH(LARGE('Spectrum 19'!$Y$5:$Y$111, 2),'Spectrum 19'!$Y$5:$Y$111,0))))</f>
        <v/>
      </c>
      <c r="R27" s="63" t="str">
        <f>IF(IFERROR((INDEX('Spectrum 19'!$J$5:$J$111,MATCH(LARGE('Spectrum 19'!$K$5:$K$111, 3),'Spectrum 19'!$K$5:$K$111,0))), TRUE)=TRUE, "", (INDEX('Spectrum 19'!$J$5:$J$111,MATCH(LARGE('Spectrum 19'!$K$5:$K$111, 3),'Spectrum 19'!$K$5:$K$111,0))))</f>
        <v/>
      </c>
      <c r="S27" s="64" t="str">
        <f>IF(IFERROR((INDEX('Spectrum 19'!$L$5:$L$111,MATCH(LARGE('Spectrum 19'!$M$5:$M$111, 3),'Spectrum 19'!$M$5:$M$111,0))), TRUE)=TRUE, "", (INDEX('Spectrum 19'!$L$5:$L$111,MATCH(LARGE('Spectrum 19'!$M$5:$M$111, 3),'Spectrum 19'!$M$5:$M$111,0))))</f>
        <v/>
      </c>
      <c r="T27" s="65" t="str">
        <f>IF(IFERROR((INDEX('Spectrum 19'!$N$5:$N$111,MATCH(LARGE('Spectrum 19'!$O$5:$O$111, 3),'Spectrum 19'!$O$5:$O$111,0))), TRUE)=TRUE, "", (INDEX('Spectrum 19'!$N$5:$N$111,MATCH(LARGE('Spectrum 19'!$O$5:$O$111, 3),'Spectrum 19'!$O$5:$O$111,0))))</f>
        <v/>
      </c>
      <c r="U27" s="66" t="str">
        <f>IF(IFERROR((INDEX('Spectrum 19'!$P$5:$P$111,MATCH(LARGE('Spectrum 19'!$Q$5:$Q$111, 3),'Spectrum 19'!$Q$5:$Q$111,0))), TRUE)=TRUE, "", (INDEX('Spectrum 19'!$P$5:$P$111,MATCH(LARGE('Spectrum 19'!$Q$5:$Q$111, 3),'Spectrum 19'!$Q$5:$Q$111,0))))</f>
        <v/>
      </c>
      <c r="V27" s="67" t="str">
        <f>IF(IFERROR((INDEX('Spectrum 19'!$R$5:$R$111,MATCH(LARGE('Spectrum 19'!$S$5:$S$111, 3),'Spectrum 19'!$S$5:$S$111,0))), TRUE)=TRUE, "", (INDEX('Spectrum 19'!$R$5:$R$111,MATCH(LARGE('Spectrum 19'!$S$5:$S$111, 3),'Spectrum 19'!$S$5:$S$111,0))))</f>
        <v/>
      </c>
      <c r="W27" s="68" t="str">
        <f>IF(IFERROR((INDEX('Spectrum 19'!$T$5:$T$111,MATCH(LARGE('Spectrum 19'!$U$5:$U$111, 3),'Spectrum 19'!$U$5:$U$111,0))), TRUE)=TRUE, "", (INDEX('Spectrum 19'!$T$5:$T$111,MATCH(LARGE('Spectrum 19'!$U$5:$U$111, 3),'Spectrum 19'!$U$5:$U$111,0))))</f>
        <v/>
      </c>
      <c r="X27" s="69" t="str">
        <f>IF(IFERROR((INDEX('Spectrum 19'!$V$5:$V$111,MATCH(LARGE('Spectrum 19'!$W$5:$W$111, 3),'Spectrum 19'!$W$5:$W$111,0))), TRUE)=TRUE, "", (INDEX('Spectrum 19'!$V$5:$V$111,MATCH(LARGE('Spectrum 19'!$W$5:$W$111, 3),'Spectrum 19'!$W$5:$W$111,0))))</f>
        <v/>
      </c>
      <c r="Y27" s="70" t="str">
        <f>IF(IFERROR((INDEX('Spectrum 19'!$X$5:$X$111,MATCH(LARGE('Spectrum 19'!$Y$5:$Y$111, 3),'Spectrum 19'!$Y$5:$Y$111,0))), TRUE)=TRUE, "", (INDEX('Spectrum 19'!$X$5:$X$111,MATCH(LARGE('Spectrum 19'!$Y$5:$Y$111, 3),'Spectrum 19'!$Y$5:$Y$111,0))))</f>
        <v/>
      </c>
      <c r="Z27" s="63" t="str">
        <f>IF(IFERROR((INDEX('Spectrum 19'!$J$5:$J$111,MATCH(LARGE('Spectrum 19'!$K$5:$K$111, 4),'Spectrum 19'!$K$5:$K$111,0))), TRUE)=TRUE, "", (INDEX('Spectrum 19'!$J$5:$J$111,MATCH(LARGE('Spectrum 19'!$K$5:$K$111, 4),'Spectrum 19'!$K$5:$K$111,0))))</f>
        <v/>
      </c>
      <c r="AA27" s="64" t="str">
        <f>IF(IFERROR((INDEX('Spectrum 19'!$L$5:$L$111,MATCH(LARGE('Spectrum 19'!$M$5:$M$111, 4),'Spectrum 19'!$M$5:$M$111,0))), TRUE)=TRUE, "", (INDEX('Spectrum 19'!$L$5:$L$111,MATCH(LARGE('Spectrum 19'!$M$5:$M$111, 4),'Spectrum 19'!$M$5:$M$111,0))))</f>
        <v/>
      </c>
      <c r="AB27" s="65" t="str">
        <f>IF(IFERROR((INDEX('Spectrum 19'!$N$5:$N$111,MATCH(LARGE('Spectrum 19'!$O$5:$O$111, 4),'Spectrum 19'!$O$5:$O$111,0))), TRUE)=TRUE, "", (INDEX('Spectrum 19'!$N$5:$N$111,MATCH(LARGE('Spectrum 19'!$O$5:$O$111, 4),'Spectrum 19'!$O$5:$O$111,0))))</f>
        <v/>
      </c>
      <c r="AC27" s="66" t="str">
        <f>IF(IFERROR((INDEX('Spectrum 19'!$P$5:$P$111,MATCH(LARGE('Spectrum 19'!$Q$5:$Q$111, 4),'Spectrum 19'!$Q$5:$Q$111,0))), TRUE)=TRUE, "", (INDEX('Spectrum 19'!$P$5:$P$111,MATCH(LARGE('Spectrum 19'!$Q$5:$Q$111, 4),'Spectrum 19'!$Q$5:$Q$111,0))))</f>
        <v/>
      </c>
      <c r="AD27" s="67" t="str">
        <f>IF(IFERROR((INDEX('Spectrum 19'!$R$5:$R$111,MATCH(LARGE('Spectrum 19'!$S$5:$S$111, 4),'Spectrum 19'!$S$5:$S$111,0))), TRUE)=TRUE, "", (INDEX('Spectrum 19'!$R$5:$R$111,MATCH(LARGE('Spectrum 19'!$S$5:$S$111, 4),'Spectrum 19'!$S$5:$S$111,0))))</f>
        <v/>
      </c>
      <c r="AE27" s="68" t="str">
        <f>IF(IFERROR((INDEX('Spectrum 19'!$T$5:$T$111,MATCH(LARGE('Spectrum 19'!$U$5:$U$111, 4),'Spectrum 19'!$U$5:$U$111,0))), TRUE)=TRUE, "", (INDEX('Spectrum 19'!$T$5:$T$111,MATCH(LARGE('Spectrum 19'!$U$5:$U$111, 4),'Spectrum 19'!$U$5:$U$111,0))))</f>
        <v/>
      </c>
      <c r="AF27" s="69" t="str">
        <f>IF(IFERROR((INDEX('Spectrum 19'!$V$5:$V$111,MATCH(LARGE('Spectrum 19'!$W$5:$W$111, 4),'Spectrum 19'!$W$5:$W$111,0))), TRUE)=TRUE, "", (INDEX('Spectrum 19'!$V$5:$V$111,MATCH(LARGE('Spectrum 19'!$W$5:$W$111, 4),'Spectrum 19'!$W$5:$W$111,0))))</f>
        <v/>
      </c>
      <c r="AG27" s="70" t="str">
        <f>IF(IFERROR((INDEX('Spectrum 19'!$X$5:$X$111,MATCH(LARGE('Spectrum 19'!$Y$5:$Y$111, 4),'Spectrum 19'!$Y$5:$Y$111,0))), TRUE)=TRUE, "", (INDEX('Spectrum 19'!$X$5:$X$111,MATCH(LARGE('Spectrum 19'!$Y$5:$Y$111, 4),'Spectrum 19'!$Y$5:$Y$111,0))))</f>
        <v/>
      </c>
      <c r="AH27" s="63" t="str">
        <f>IF(IFERROR((INDEX('Spectrum 19'!$J$5:$J$111,MATCH(LARGE('Spectrum 19'!$K$5:$K$111, 5),'Spectrum 19'!$K$5:$K$111,0))), TRUE)=TRUE, "", (INDEX('Spectrum 19'!$J$5:$J$111,MATCH(LARGE('Spectrum 19'!$K$5:$K$111, 5),'Spectrum 19'!$K$5:$K$111,0))))</f>
        <v/>
      </c>
      <c r="AI27" s="64" t="str">
        <f>IF(IFERROR((INDEX('Spectrum 19'!$L$5:$L$111,MATCH(LARGE('Spectrum 19'!$M$5:$M$111, 5),'Spectrum 19'!$M$5:$M$111,0))), TRUE)=TRUE, "", (INDEX('Spectrum 19'!$L$5:$L$111,MATCH(LARGE('Spectrum 19'!$M$5:$M$111, 5),'Spectrum 19'!$M$5:$M$111,0))))</f>
        <v/>
      </c>
      <c r="AJ27" s="65" t="str">
        <f>IF(IFERROR((INDEX('Spectrum 19'!$N$5:$N$111,MATCH(LARGE('Spectrum 19'!$O$5:$O$111, 5),'Spectrum 19'!$O$5:$O$111,0))), TRUE)=TRUE, "", (INDEX('Spectrum 19'!$N$5:$N$111,MATCH(LARGE('Spectrum 19'!$O$5:$O$111, 5),'Spectrum 19'!$O$5:$O$111,0))))</f>
        <v/>
      </c>
      <c r="AK27" s="66" t="str">
        <f>IF(IFERROR((INDEX('Spectrum 19'!$P$5:$P$111,MATCH(LARGE('Spectrum 19'!$Q$5:$Q$111, 5),'Spectrum 19'!$Q$5:$Q$111,0))), TRUE)=TRUE, "", (INDEX('Spectrum 19'!$P$5:$P$111,MATCH(LARGE('Spectrum 19'!$Q$5:$Q$111, 5),'Spectrum 19'!$Q$5:$Q$111,0))))</f>
        <v/>
      </c>
      <c r="AL27" s="67" t="str">
        <f>IF(IFERROR((INDEX('Spectrum 19'!$R$5:$R$111,MATCH(LARGE('Spectrum 19'!$S$5:$S$111, 5),'Spectrum 19'!$S$5:$S$111,0))), TRUE)=TRUE, "", (INDEX('Spectrum 19'!$R$5:$R$111,MATCH(LARGE('Spectrum 19'!$S$5:$S$111, 5),'Spectrum 19'!$S$5:$S$111,0))))</f>
        <v/>
      </c>
      <c r="AM27" s="68" t="str">
        <f>IF(IFERROR((INDEX('Spectrum 19'!$T$5:$T$111,MATCH(LARGE('Spectrum 19'!$U$5:$U$111, 5),'Spectrum 19'!$U$5:$U$111,0))), TRUE)=TRUE, "", (INDEX('Spectrum 19'!$T$5:$T$111,MATCH(LARGE('Spectrum 19'!$U$5:$U$111, 5),'Spectrum 19'!$U$5:$U$111,0))))</f>
        <v/>
      </c>
      <c r="AN27" s="69" t="str">
        <f>IF(IFERROR((INDEX('Spectrum 19'!$V$5:$V$111,MATCH(LARGE('Spectrum 19'!$W$5:$W$111, 5),'Spectrum 19'!$W$5:$W$111,0))), TRUE)=TRUE, "", (INDEX('Spectrum 19'!$V$5:$V$111,MATCH(LARGE('Spectrum 19'!$W$5:$W$111, 5),'Spectrum 19'!$W$5:$W$111,0))))</f>
        <v/>
      </c>
      <c r="AO27" s="70" t="str">
        <f>IF(IFERROR((INDEX('Spectrum 19'!$X$5:$X$111,MATCH(LARGE('Spectrum 19'!$Y$5:$Y$111, 5),'Spectrum 19'!$Y$5:$Y$111,0))), TRUE)=TRUE, "", (INDEX('Spectrum 19'!$X$5:$X$111,MATCH(LARGE('Spectrum 19'!$Y$5:$Y$111, 5),'Spectrum 19'!$Y$5:$Y$111,0))))</f>
        <v/>
      </c>
      <c r="AP27" s="72"/>
    </row>
    <row r="28" spans="1:42" customFormat="1" ht="15.75" x14ac:dyDescent="0.25">
      <c r="A28" s="1">
        <v>20</v>
      </c>
      <c r="B28" s="63" t="str">
        <f>IF(IFERROR((INDEX('Spectrum 20'!$J$5:$J$111,MATCH(MAX('Spectrum 20'!$K$5:$K$111),'Spectrum 20'!$K$5:$K$111,0))), TRUE)=TRUE, "", (INDEX('Spectrum 20'!$J$5:$J$111,MATCH(MAX('Spectrum 20'!$K$5:$K$111),'Spectrum 20'!$K$5:$K$111,0))))</f>
        <v/>
      </c>
      <c r="C28" s="64" t="str">
        <f>IF(IFERROR((INDEX('Spectrum 20'!$L$5:$L$111,MATCH(MAX('Spectrum 20'!$M$5:$M$111),'Spectrum 20'!$M$5:$M$111,0))), TRUE)=TRUE, "", (INDEX('Spectrum 20'!$L$5:$L$111,MATCH(MAX('Spectrum 20'!$M$5:$M$111),'Spectrum 20'!$M$5:$M$111,0))))</f>
        <v/>
      </c>
      <c r="D28" s="65" t="str">
        <f>IF(IFERROR((INDEX('Spectrum 20'!$N$5:$N$111,MATCH(MAX('Spectrum 20'!$O$5:$O$111),'Spectrum 20'!$O$5:$O$111,0))), TRUE)=TRUE, "", (INDEX('Spectrum 20'!$N$5:$N$111,MATCH(MAX('Spectrum 20'!$O$5:$O$111),'Spectrum 20'!$O$5:$O$111,0))))</f>
        <v/>
      </c>
      <c r="E28" s="66" t="str">
        <f>IF(IFERROR((INDEX('Spectrum 20'!$P$5:$P$111,MATCH(MAX('Spectrum 20'!$Q$5:$Q$111),'Spectrum 20'!$Q$5:$Q$111,0))), TRUE)=TRUE, "", (INDEX('Spectrum 20'!$P$5:$P$111,MATCH(MAX('Spectrum 20'!$Q$5:$Q$111),'Spectrum 20'!$Q$5:$Q$111,0))))</f>
        <v/>
      </c>
      <c r="F28" s="67" t="str">
        <f>IF(IFERROR((INDEX('Spectrum 20'!$R$5:$R$111,MATCH(MAX('Spectrum 20'!$S$5:$S$111),'Spectrum 20'!$S$5:$S$111,0))), TRUE)=TRUE, "", (INDEX('Spectrum 20'!$R$5:$R$111,MATCH(MAX('Spectrum 20'!$S$5:$S$111),'Spectrum 20'!$S$5:$S$111,0))))</f>
        <v/>
      </c>
      <c r="G28" s="68" t="str">
        <f>IF(IFERROR((INDEX('Spectrum 20'!$T$5:$T$111,MATCH(MAX('Spectrum 20'!$U$5:$U$111),'Spectrum 20'!$U$5:$U$111,0))), TRUE)=TRUE, "", (INDEX('Spectrum 20'!$T$5:$T$111,MATCH(MAX('Spectrum 20'!$U$5:$U$111),'Spectrum 20'!$U$5:$U$111,0))))</f>
        <v/>
      </c>
      <c r="H28" s="69" t="str">
        <f>IF(IFERROR((INDEX('Spectrum 20'!$V$5:$V$111,MATCH(MAX('Spectrum 20'!$W$5:$W$111),'Spectrum 20'!$W$5:$W$111,0))), TRUE)=TRUE, "", (INDEX('Spectrum 20'!$V$5:$V$111,MATCH(MAX('Spectrum 20'!$W$5:$W$111),'Spectrum 20'!$W$5:$W$111,0))))</f>
        <v/>
      </c>
      <c r="I28" s="70" t="str">
        <f>IF(IFERROR((INDEX('Spectrum 20'!$X$5:$X$111,MATCH(MAX('Spectrum 20'!$Y$5:$Y$111),'Spectrum 20'!$Y$5:$Y$111,0))), TRUE)=TRUE, "", (INDEX('Spectrum 20'!$X$5:$X$111,MATCH(MAX('Spectrum 20'!$Y$5:$Y$111),'Spectrum 20'!$Y$5:$Y$111,0))))</f>
        <v/>
      </c>
      <c r="J28" s="63" t="str">
        <f>IF(IFERROR((INDEX('Spectrum 20'!$J$5:$J$111,MATCH(LARGE('Spectrum 20'!$K$5:$K$111, 2),'Spectrum 20'!$K$5:$K$111,0))), TRUE)=TRUE, "", (INDEX('Spectrum 20'!$J$5:$J$111,MATCH(LARGE('Spectrum 20'!$K$5:$K$111, 2),'Spectrum 20'!$K$5:$K$111,0))))</f>
        <v/>
      </c>
      <c r="K28" s="64" t="str">
        <f>IF(IFERROR((INDEX('Spectrum 20'!$L$5:$L$111,MATCH(LARGE('Spectrum 20'!$M$5:$M$111, 2),'Spectrum 20'!$M$5:$M$111,0))), TRUE)=TRUE, "", (INDEX('Spectrum 20'!$L$5:$L$111,MATCH(LARGE('Spectrum 20'!$M$5:$M$111, 2),'Spectrum 20'!$M$5:$M$111,0))))</f>
        <v/>
      </c>
      <c r="L28" s="65" t="str">
        <f>IF(IFERROR((INDEX('Spectrum 20'!$N$5:$N$111,MATCH(LARGE('Spectrum 20'!$O$5:$O$111, 2),'Spectrum 20'!$O$5:$O$111,0))), TRUE)=TRUE, "", (INDEX('Spectrum 20'!$N$5:$N$111,MATCH(LARGE('Spectrum 20'!$O$5:$O$111, 2),'Spectrum 20'!$O$5:$O$111,0))))</f>
        <v/>
      </c>
      <c r="M28" s="66" t="str">
        <f>IF(IFERROR((INDEX('Spectrum 20'!$P$5:$P$111,MATCH(LARGE('Spectrum 20'!$Q$5:$Q$111, 2),'Spectrum 20'!$Q$5:$Q$111,0))), TRUE)=TRUE, "", (INDEX('Spectrum 20'!$P$5:$P$111,MATCH(LARGE('Spectrum 20'!$Q$5:$Q$111, 2),'Spectrum 20'!$Q$5:$Q$111,0))))</f>
        <v/>
      </c>
      <c r="N28" s="67" t="str">
        <f>IF(IFERROR((INDEX('Spectrum 20'!$R$5:$R$111,MATCH(LARGE('Spectrum 20'!$S$5:$S$111, 2),'Spectrum 20'!$S$5:$S$111,0))), TRUE)=TRUE, "", (INDEX('Spectrum 20'!$R$5:$R$111,MATCH(LARGE('Spectrum 20'!$S$5:$S$111, 2),'Spectrum 20'!$S$5:$S$111,0))))</f>
        <v/>
      </c>
      <c r="O28" s="68" t="str">
        <f>IF(IFERROR((INDEX('Spectrum 20'!$T$5:$T$111,MATCH(LARGE('Spectrum 20'!$U$5:$U$111, 2),'Spectrum 20'!$U$5:$U$111,0))), TRUE)=TRUE, "", (INDEX('Spectrum 20'!$T$5:$T$111,MATCH(LARGE('Spectrum 20'!$U$5:$U$111, 2),'Spectrum 20'!$U$5:$U$111,0))))</f>
        <v/>
      </c>
      <c r="P28" s="69" t="str">
        <f>IF(IFERROR((INDEX('Spectrum 20'!$V$5:$V$111,MATCH(LARGE('Spectrum 20'!$W$5:$W$111, 2),'Spectrum 20'!$W$5:$W$111,0))), TRUE)=TRUE, "", (INDEX('Spectrum 20'!$V$5:$V$111,MATCH(LARGE('Spectrum 20'!$W$5:$W$111, 2),'Spectrum 20'!$W$5:$W$111,0))))</f>
        <v/>
      </c>
      <c r="Q28" s="70" t="str">
        <f>IF(IFERROR((INDEX('Spectrum 20'!$X$5:$X$111,MATCH(LARGE('Spectrum 20'!$Y$5:$Y$111, 2),'Spectrum 20'!$Y$5:$Y$111,0))), TRUE)=TRUE, "", (INDEX('Spectrum 20'!$X$5:$X$111,MATCH(LARGE('Spectrum 20'!$Y$5:$Y$111, 2),'Spectrum 20'!$Y$5:$Y$111,0))))</f>
        <v/>
      </c>
      <c r="R28" s="63" t="str">
        <f>IF(IFERROR((INDEX('Spectrum 20'!$J$5:$J$111,MATCH(LARGE('Spectrum 20'!$K$5:$K$111, 3),'Spectrum 20'!$K$5:$K$111,0))), TRUE)=TRUE, "", (INDEX('Spectrum 20'!$J$5:$J$111,MATCH(LARGE('Spectrum 20'!$K$5:$K$111, 3),'Spectrum 20'!$K$5:$K$111,0))))</f>
        <v/>
      </c>
      <c r="S28" s="64" t="str">
        <f>IF(IFERROR((INDEX('Spectrum 20'!$L$5:$L$111,MATCH(LARGE('Spectrum 20'!$M$5:$M$111, 3),'Spectrum 20'!$M$5:$M$111,0))), TRUE)=TRUE, "", (INDEX('Spectrum 20'!$L$5:$L$111,MATCH(LARGE('Spectrum 20'!$M$5:$M$111, 3),'Spectrum 20'!$M$5:$M$111,0))))</f>
        <v/>
      </c>
      <c r="T28" s="65" t="str">
        <f>IF(IFERROR((INDEX('Spectrum 20'!$N$5:$N$111,MATCH(LARGE('Spectrum 20'!$O$5:$O$111, 3),'Spectrum 20'!$O$5:$O$111,0))), TRUE)=TRUE, "", (INDEX('Spectrum 20'!$N$5:$N$111,MATCH(LARGE('Spectrum 20'!$O$5:$O$111, 3),'Spectrum 20'!$O$5:$O$111,0))))</f>
        <v/>
      </c>
      <c r="U28" s="66" t="str">
        <f>IF(IFERROR((INDEX('Spectrum 20'!$P$5:$P$111,MATCH(LARGE('Spectrum 20'!$Q$5:$Q$111, 3),'Spectrum 20'!$Q$5:$Q$111,0))), TRUE)=TRUE, "", (INDEX('Spectrum 20'!$P$5:$P$111,MATCH(LARGE('Spectrum 20'!$Q$5:$Q$111, 3),'Spectrum 20'!$Q$5:$Q$111,0))))</f>
        <v/>
      </c>
      <c r="V28" s="67" t="str">
        <f>IF(IFERROR((INDEX('Spectrum 20'!$R$5:$R$111,MATCH(LARGE('Spectrum 20'!$S$5:$S$111, 3),'Spectrum 20'!$S$5:$S$111,0))), TRUE)=TRUE, "", (INDEX('Spectrum 20'!$R$5:$R$111,MATCH(LARGE('Spectrum 20'!$S$5:$S$111, 3),'Spectrum 20'!$S$5:$S$111,0))))</f>
        <v/>
      </c>
      <c r="W28" s="68" t="str">
        <f>IF(IFERROR((INDEX('Spectrum 20'!$T$5:$T$111,MATCH(LARGE('Spectrum 20'!$U$5:$U$111, 3),'Spectrum 20'!$U$5:$U$111,0))), TRUE)=TRUE, "", (INDEX('Spectrum 20'!$T$5:$T$111,MATCH(LARGE('Spectrum 20'!$U$5:$U$111, 3),'Spectrum 20'!$U$5:$U$111,0))))</f>
        <v/>
      </c>
      <c r="X28" s="69" t="str">
        <f>IF(IFERROR((INDEX('Spectrum 20'!$V$5:$V$111,MATCH(LARGE('Spectrum 20'!$W$5:$W$111, 3),'Spectrum 20'!$W$5:$W$111,0))), TRUE)=TRUE, "", (INDEX('Spectrum 20'!$V$5:$V$111,MATCH(LARGE('Spectrum 20'!$W$5:$W$111, 3),'Spectrum 20'!$W$5:$W$111,0))))</f>
        <v/>
      </c>
      <c r="Y28" s="70" t="str">
        <f>IF(IFERROR((INDEX('Spectrum 20'!$X$5:$X$111,MATCH(LARGE('Spectrum 20'!$Y$5:$Y$111, 3),'Spectrum 20'!$Y$5:$Y$111,0))), TRUE)=TRUE, "", (INDEX('Spectrum 20'!$X$5:$X$111,MATCH(LARGE('Spectrum 20'!$Y$5:$Y$111, 3),'Spectrum 20'!$Y$5:$Y$111,0))))</f>
        <v/>
      </c>
      <c r="Z28" s="63" t="str">
        <f>IF(IFERROR((INDEX('Spectrum 20'!$J$5:$J$111,MATCH(LARGE('Spectrum 20'!$K$5:$K$111, 4),'Spectrum 20'!$K$5:$K$111,0))), TRUE)=TRUE, "", (INDEX('Spectrum 20'!$J$5:$J$111,MATCH(LARGE('Spectrum 20'!$K$5:$K$111, 4),'Spectrum 20'!$K$5:$K$111,0))))</f>
        <v/>
      </c>
      <c r="AA28" s="64" t="str">
        <f>IF(IFERROR((INDEX('Spectrum 20'!$L$5:$L$111,MATCH(LARGE('Spectrum 20'!$M$5:$M$111, 4),'Spectrum 20'!$M$5:$M$111,0))), TRUE)=TRUE, "", (INDEX('Spectrum 20'!$L$5:$L$111,MATCH(LARGE('Spectrum 20'!$M$5:$M$111, 4),'Spectrum 20'!$M$5:$M$111,0))))</f>
        <v/>
      </c>
      <c r="AB28" s="65" t="str">
        <f>IF(IFERROR((INDEX('Spectrum 20'!$N$5:$N$111,MATCH(LARGE('Spectrum 20'!$O$5:$O$111, 4),'Spectrum 20'!$O$5:$O$111,0))), TRUE)=TRUE, "", (INDEX('Spectrum 20'!$N$5:$N$111,MATCH(LARGE('Spectrum 20'!$O$5:$O$111, 4),'Spectrum 20'!$O$5:$O$111,0))))</f>
        <v/>
      </c>
      <c r="AC28" s="66" t="str">
        <f>IF(IFERROR((INDEX('Spectrum 20'!$P$5:$P$111,MATCH(LARGE('Spectrum 20'!$Q$5:$Q$111, 4),'Spectrum 20'!$Q$5:$Q$111,0))), TRUE)=TRUE, "", (INDEX('Spectrum 20'!$P$5:$P$111,MATCH(LARGE('Spectrum 20'!$Q$5:$Q$111, 4),'Spectrum 20'!$Q$5:$Q$111,0))))</f>
        <v/>
      </c>
      <c r="AD28" s="67" t="str">
        <f>IF(IFERROR((INDEX('Spectrum 20'!$R$5:$R$111,MATCH(LARGE('Spectrum 20'!$S$5:$S$111, 4),'Spectrum 20'!$S$5:$S$111,0))), TRUE)=TRUE, "", (INDEX('Spectrum 20'!$R$5:$R$111,MATCH(LARGE('Spectrum 20'!$S$5:$S$111, 4),'Spectrum 20'!$S$5:$S$111,0))))</f>
        <v/>
      </c>
      <c r="AE28" s="68" t="str">
        <f>IF(IFERROR((INDEX('Spectrum 20'!$T$5:$T$111,MATCH(LARGE('Spectrum 20'!$U$5:$U$111, 4),'Spectrum 20'!$U$5:$U$111,0))), TRUE)=TRUE, "", (INDEX('Spectrum 20'!$T$5:$T$111,MATCH(LARGE('Spectrum 20'!$U$5:$U$111, 4),'Spectrum 20'!$U$5:$U$111,0))))</f>
        <v/>
      </c>
      <c r="AF28" s="69" t="str">
        <f>IF(IFERROR((INDEX('Spectrum 20'!$V$5:$V$111,MATCH(LARGE('Spectrum 20'!$W$5:$W$111, 4),'Spectrum 20'!$W$5:$W$111,0))), TRUE)=TRUE, "", (INDEX('Spectrum 20'!$V$5:$V$111,MATCH(LARGE('Spectrum 20'!$W$5:$W$111, 4),'Spectrum 20'!$W$5:$W$111,0))))</f>
        <v/>
      </c>
      <c r="AG28" s="70" t="str">
        <f>IF(IFERROR((INDEX('Spectrum 20'!$X$5:$X$111,MATCH(LARGE('Spectrum 20'!$Y$5:$Y$111, 4),'Spectrum 20'!$Y$5:$Y$111,0))), TRUE)=TRUE, "", (INDEX('Spectrum 20'!$X$5:$X$111,MATCH(LARGE('Spectrum 20'!$Y$5:$Y$111, 4),'Spectrum 20'!$Y$5:$Y$111,0))))</f>
        <v/>
      </c>
      <c r="AH28" s="63" t="str">
        <f>IF(IFERROR((INDEX('Spectrum 20'!$J$5:$J$111,MATCH(LARGE('Spectrum 20'!$K$5:$K$111, 5),'Spectrum 20'!$K$5:$K$111,0))), TRUE)=TRUE, "", (INDEX('Spectrum 20'!$J$5:$J$111,MATCH(LARGE('Spectrum 20'!$K$5:$K$111, 5),'Spectrum 20'!$K$5:$K$111,0))))</f>
        <v/>
      </c>
      <c r="AI28" s="64" t="str">
        <f>IF(IFERROR((INDEX('Spectrum 20'!$L$5:$L$111,MATCH(LARGE('Spectrum 20'!$M$5:$M$111, 5),'Spectrum 20'!$M$5:$M$111,0))), TRUE)=TRUE, "", (INDEX('Spectrum 20'!$L$5:$L$111,MATCH(LARGE('Spectrum 20'!$M$5:$M$111, 5),'Spectrum 20'!$M$5:$M$111,0))))</f>
        <v/>
      </c>
      <c r="AJ28" s="65" t="str">
        <f>IF(IFERROR((INDEX('Spectrum 20'!$N$5:$N$111,MATCH(LARGE('Spectrum 20'!$O$5:$O$111, 5),'Spectrum 20'!$O$5:$O$111,0))), TRUE)=TRUE, "", (INDEX('Spectrum 20'!$N$5:$N$111,MATCH(LARGE('Spectrum 20'!$O$5:$O$111, 5),'Spectrum 20'!$O$5:$O$111,0))))</f>
        <v/>
      </c>
      <c r="AK28" s="66" t="str">
        <f>IF(IFERROR((INDEX('Spectrum 20'!$P$5:$P$111,MATCH(LARGE('Spectrum 20'!$Q$5:$Q$111, 5),'Spectrum 20'!$Q$5:$Q$111,0))), TRUE)=TRUE, "", (INDEX('Spectrum 20'!$P$5:$P$111,MATCH(LARGE('Spectrum 20'!$Q$5:$Q$111, 5),'Spectrum 20'!$Q$5:$Q$111,0))))</f>
        <v/>
      </c>
      <c r="AL28" s="67" t="str">
        <f>IF(IFERROR((INDEX('Spectrum 20'!$R$5:$R$111,MATCH(LARGE('Spectrum 20'!$S$5:$S$111, 5),'Spectrum 20'!$S$5:$S$111,0))), TRUE)=TRUE, "", (INDEX('Spectrum 20'!$R$5:$R$111,MATCH(LARGE('Spectrum 20'!$S$5:$S$111, 5),'Spectrum 20'!$S$5:$S$111,0))))</f>
        <v/>
      </c>
      <c r="AM28" s="68" t="str">
        <f>IF(IFERROR((INDEX('Spectrum 20'!$T$5:$T$111,MATCH(LARGE('Spectrum 20'!$U$5:$U$111, 5),'Spectrum 20'!$U$5:$U$111,0))), TRUE)=TRUE, "", (INDEX('Spectrum 20'!$T$5:$T$111,MATCH(LARGE('Spectrum 20'!$U$5:$U$111, 5),'Spectrum 20'!$U$5:$U$111,0))))</f>
        <v/>
      </c>
      <c r="AN28" s="69" t="str">
        <f>IF(IFERROR((INDEX('Spectrum 20'!$V$5:$V$111,MATCH(LARGE('Spectrum 20'!$W$5:$W$111, 5),'Spectrum 20'!$W$5:$W$111,0))), TRUE)=TRUE, "", (INDEX('Spectrum 20'!$V$5:$V$111,MATCH(LARGE('Spectrum 20'!$W$5:$W$111, 5),'Spectrum 20'!$W$5:$W$111,0))))</f>
        <v/>
      </c>
      <c r="AO28" s="70" t="str">
        <f>IF(IFERROR((INDEX('Spectrum 20'!$X$5:$X$111,MATCH(LARGE('Spectrum 20'!$Y$5:$Y$111, 5),'Spectrum 20'!$Y$5:$Y$111,0))), TRUE)=TRUE, "", (INDEX('Spectrum 20'!$X$5:$X$111,MATCH(LARGE('Spectrum 20'!$Y$5:$Y$111, 5),'Spectrum 20'!$Y$5:$Y$111,0))))</f>
        <v/>
      </c>
      <c r="AP28" s="72"/>
    </row>
    <row r="29" spans="1:42" customFormat="1" ht="15.75" x14ac:dyDescent="0.25">
      <c r="A29" s="1">
        <v>21</v>
      </c>
      <c r="B29" s="63" t="str">
        <f>IF(IFERROR((INDEX('Spectrum 21'!$J$5:$J$111,MATCH(MAX('Spectrum 21'!$K$5:$K$111),'Spectrum 21'!$K$5:$K$111,0))), TRUE)=TRUE, "", (INDEX('Spectrum 21'!$J$5:$J$111,MATCH(MAX('Spectrum 21'!$K$5:$K$111),'Spectrum 21'!$K$5:$K$111,0))))</f>
        <v/>
      </c>
      <c r="C29" s="64" t="str">
        <f>IF(IFERROR((INDEX('Spectrum 21'!$L$5:$L$111,MATCH(MAX('Spectrum 21'!$M$5:$M$111),'Spectrum 21'!$M$5:$M$111,0))), TRUE)=TRUE, "", (INDEX('Spectrum 21'!$L$5:$L$111,MATCH(MAX('Spectrum 21'!$M$5:$M$111),'Spectrum 21'!$M$5:$M$111,0))))</f>
        <v/>
      </c>
      <c r="D29" s="65" t="str">
        <f>IF(IFERROR((INDEX('Spectrum 21'!$N$5:$N$111,MATCH(MAX('Spectrum 21'!$O$5:$O$111),'Spectrum 21'!$O$5:$O$111,0))), TRUE)=TRUE, "", (INDEX('Spectrum 21'!$N$5:$N$111,MATCH(MAX('Spectrum 21'!$O$5:$O$111),'Spectrum 21'!$O$5:$O$111,0))))</f>
        <v/>
      </c>
      <c r="E29" s="66" t="str">
        <f>IF(IFERROR((INDEX('Spectrum 21'!$P$5:$P$111,MATCH(MAX('Spectrum 21'!$Q$5:$Q$111),'Spectrum 21'!$Q$5:$Q$111,0))), TRUE)=TRUE, "", (INDEX('Spectrum 21'!$P$5:$P$111,MATCH(MAX('Spectrum 21'!$Q$5:$Q$111),'Spectrum 21'!$Q$5:$Q$111,0))))</f>
        <v/>
      </c>
      <c r="F29" s="67" t="str">
        <f>IF(IFERROR((INDEX('Spectrum 21'!$R$5:$R$111,MATCH(MAX('Spectrum 21'!$S$5:$S$111),'Spectrum 21'!$S$5:$S$111,0))), TRUE)=TRUE, "", (INDEX('Spectrum 21'!$R$5:$R$111,MATCH(MAX('Spectrum 21'!$S$5:$S$111),'Spectrum 21'!$S$5:$S$111,0))))</f>
        <v/>
      </c>
      <c r="G29" s="68" t="str">
        <f>IF(IFERROR((INDEX('Spectrum 21'!$T$5:$T$111,MATCH(MAX('Spectrum 21'!$U$5:$U$111),'Spectrum 21'!$U$5:$U$111,0))), TRUE)=TRUE, "", (INDEX('Spectrum 21'!$T$5:$T$111,MATCH(MAX('Spectrum 21'!$U$5:$U$111),'Spectrum 21'!$U$5:$U$111,0))))</f>
        <v/>
      </c>
      <c r="H29" s="69" t="str">
        <f>IF(IFERROR((INDEX('Spectrum 21'!$V$5:$V$111,MATCH(MAX('Spectrum 21'!$W$5:$W$111),'Spectrum 21'!$W$5:$W$111,0))), TRUE)=TRUE, "", (INDEX('Spectrum 21'!$V$5:$V$111,MATCH(MAX('Spectrum 21'!$W$5:$W$111),'Spectrum 21'!$W$5:$W$111,0))))</f>
        <v/>
      </c>
      <c r="I29" s="70" t="str">
        <f>IF(IFERROR((INDEX('Spectrum 21'!$X$5:$X$111,MATCH(MAX('Spectrum 21'!$Y$5:$Y$111),'Spectrum 21'!$Y$5:$Y$111,0))), TRUE)=TRUE, "", (INDEX('Spectrum 21'!$X$5:$X$111,MATCH(MAX('Spectrum 21'!$Y$5:$Y$111),'Spectrum 21'!$Y$5:$Y$111,0))))</f>
        <v/>
      </c>
      <c r="J29" s="63" t="str">
        <f>IF(IFERROR((INDEX('Spectrum 21'!$J$5:$J$111,MATCH(LARGE('Spectrum 21'!$K$5:$K$111, 2),'Spectrum 21'!$K$5:$K$111,0))), TRUE)=TRUE, "", (INDEX('Spectrum 21'!$J$5:$J$111,MATCH(LARGE('Spectrum 21'!$K$5:$K$111, 2),'Spectrum 21'!$K$5:$K$111,0))))</f>
        <v/>
      </c>
      <c r="K29" s="64" t="str">
        <f>IF(IFERROR((INDEX('Spectrum 21'!$L$5:$L$111,MATCH(LARGE('Spectrum 21'!$M$5:$M$111, 2),'Spectrum 21'!$M$5:$M$111,0))), TRUE)=TRUE, "", (INDEX('Spectrum 21'!$L$5:$L$111,MATCH(LARGE('Spectrum 21'!$M$5:$M$111, 2),'Spectrum 21'!$M$5:$M$111,0))))</f>
        <v/>
      </c>
      <c r="L29" s="65" t="str">
        <f>IF(IFERROR((INDEX('Spectrum 21'!$N$5:$N$111,MATCH(LARGE('Spectrum 21'!$O$5:$O$111, 2),'Spectrum 21'!$O$5:$O$111,0))), TRUE)=TRUE, "", (INDEX('Spectrum 21'!$N$5:$N$111,MATCH(LARGE('Spectrum 21'!$O$5:$O$111, 2),'Spectrum 21'!$O$5:$O$111,0))))</f>
        <v/>
      </c>
      <c r="M29" s="66" t="str">
        <f>IF(IFERROR((INDEX('Spectrum 21'!$P$5:$P$111,MATCH(LARGE('Spectrum 21'!$Q$5:$Q$111, 2),'Spectrum 21'!$Q$5:$Q$111,0))), TRUE)=TRUE, "", (INDEX('Spectrum 21'!$P$5:$P$111,MATCH(LARGE('Spectrum 21'!$Q$5:$Q$111, 2),'Spectrum 21'!$Q$5:$Q$111,0))))</f>
        <v/>
      </c>
      <c r="N29" s="67" t="str">
        <f>IF(IFERROR((INDEX('Spectrum 21'!$R$5:$R$111,MATCH(LARGE('Spectrum 21'!$S$5:$S$111, 2),'Spectrum 21'!$S$5:$S$111,0))), TRUE)=TRUE, "", (INDEX('Spectrum 21'!$R$5:$R$111,MATCH(LARGE('Spectrum 21'!$S$5:$S$111, 2),'Spectrum 21'!$S$5:$S$111,0))))</f>
        <v/>
      </c>
      <c r="O29" s="68" t="str">
        <f>IF(IFERROR((INDEX('Spectrum 21'!$T$5:$T$111,MATCH(LARGE('Spectrum 21'!$U$5:$U$111, 2),'Spectrum 21'!$U$5:$U$111,0))), TRUE)=TRUE, "", (INDEX('Spectrum 21'!$T$5:$T$111,MATCH(LARGE('Spectrum 21'!$U$5:$U$111, 2),'Spectrum 21'!$U$5:$U$111,0))))</f>
        <v/>
      </c>
      <c r="P29" s="69" t="str">
        <f>IF(IFERROR((INDEX('Spectrum 21'!$V$5:$V$111,MATCH(LARGE('Spectrum 21'!$W$5:$W$111, 2),'Spectrum 21'!$W$5:$W$111,0))), TRUE)=TRUE, "", (INDEX('Spectrum 21'!$V$5:$V$111,MATCH(LARGE('Spectrum 21'!$W$5:$W$111, 2),'Spectrum 21'!$W$5:$W$111,0))))</f>
        <v/>
      </c>
      <c r="Q29" s="70" t="str">
        <f>IF(IFERROR((INDEX('Spectrum 21'!$X$5:$X$111,MATCH(LARGE('Spectrum 21'!$Y$5:$Y$111, 2),'Spectrum 21'!$Y$5:$Y$111,0))), TRUE)=TRUE, "", (INDEX('Spectrum 21'!$X$5:$X$111,MATCH(LARGE('Spectrum 21'!$Y$5:$Y$111, 2),'Spectrum 21'!$Y$5:$Y$111,0))))</f>
        <v/>
      </c>
      <c r="R29" s="63" t="str">
        <f>IF(IFERROR((INDEX('Spectrum 21'!$J$5:$J$111,MATCH(LARGE('Spectrum 21'!$K$5:$K$111, 3),'Spectrum 21'!$K$5:$K$111,0))), TRUE)=TRUE, "", (INDEX('Spectrum 21'!$J$5:$J$111,MATCH(LARGE('Spectrum 21'!$K$5:$K$111, 3),'Spectrum 21'!$K$5:$K$111,0))))</f>
        <v/>
      </c>
      <c r="S29" s="64" t="str">
        <f>IF(IFERROR((INDEX('Spectrum 21'!$L$5:$L$111,MATCH(LARGE('Spectrum 21'!$M$5:$M$111, 3),'Spectrum 21'!$M$5:$M$111,0))), TRUE)=TRUE, "", (INDEX('Spectrum 21'!$L$5:$L$111,MATCH(LARGE('Spectrum 21'!$M$5:$M$111, 3),'Spectrum 21'!$M$5:$M$111,0))))</f>
        <v/>
      </c>
      <c r="T29" s="65" t="str">
        <f>IF(IFERROR((INDEX('Spectrum 21'!$N$5:$N$111,MATCH(LARGE('Spectrum 21'!$O$5:$O$111, 3),'Spectrum 21'!$O$5:$O$111,0))), TRUE)=TRUE, "", (INDEX('Spectrum 21'!$N$5:$N$111,MATCH(LARGE('Spectrum 21'!$O$5:$O$111, 3),'Spectrum 21'!$O$5:$O$111,0))))</f>
        <v/>
      </c>
      <c r="U29" s="66" t="str">
        <f>IF(IFERROR((INDEX('Spectrum 21'!$P$5:$P$111,MATCH(LARGE('Spectrum 21'!$Q$5:$Q$111, 3),'Spectrum 21'!$Q$5:$Q$111,0))), TRUE)=TRUE, "", (INDEX('Spectrum 21'!$P$5:$P$111,MATCH(LARGE('Spectrum 21'!$Q$5:$Q$111, 3),'Spectrum 21'!$Q$5:$Q$111,0))))</f>
        <v/>
      </c>
      <c r="V29" s="67" t="str">
        <f>IF(IFERROR((INDEX('Spectrum 21'!$R$5:$R$111,MATCH(LARGE('Spectrum 21'!$S$5:$S$111, 3),'Spectrum 21'!$S$5:$S$111,0))), TRUE)=TRUE, "", (INDEX('Spectrum 21'!$R$5:$R$111,MATCH(LARGE('Spectrum 21'!$S$5:$S$111, 3),'Spectrum 21'!$S$5:$S$111,0))))</f>
        <v/>
      </c>
      <c r="W29" s="68" t="str">
        <f>IF(IFERROR((INDEX('Spectrum 21'!$T$5:$T$111,MATCH(LARGE('Spectrum 21'!$U$5:$U$111, 3),'Spectrum 21'!$U$5:$U$111,0))), TRUE)=TRUE, "", (INDEX('Spectrum 21'!$T$5:$T$111,MATCH(LARGE('Spectrum 21'!$U$5:$U$111, 3),'Spectrum 21'!$U$5:$U$111,0))))</f>
        <v/>
      </c>
      <c r="X29" s="69" t="str">
        <f>IF(IFERROR((INDEX('Spectrum 21'!$V$5:$V$111,MATCH(LARGE('Spectrum 21'!$W$5:$W$111, 3),'Spectrum 21'!$W$5:$W$111,0))), TRUE)=TRUE, "", (INDEX('Spectrum 21'!$V$5:$V$111,MATCH(LARGE('Spectrum 21'!$W$5:$W$111, 3),'Spectrum 21'!$W$5:$W$111,0))))</f>
        <v/>
      </c>
      <c r="Y29" s="70" t="str">
        <f>IF(IFERROR((INDEX('Spectrum 21'!$X$5:$X$111,MATCH(LARGE('Spectrum 21'!$Y$5:$Y$111, 3),'Spectrum 21'!$Y$5:$Y$111,0))), TRUE)=TRUE, "", (INDEX('Spectrum 21'!$X$5:$X$111,MATCH(LARGE('Spectrum 21'!$Y$5:$Y$111, 3),'Spectrum 21'!$Y$5:$Y$111,0))))</f>
        <v/>
      </c>
      <c r="Z29" s="63" t="str">
        <f>IF(IFERROR((INDEX('Spectrum 21'!$J$5:$J$111,MATCH(LARGE('Spectrum 21'!$K$5:$K$111, 4),'Spectrum 21'!$K$5:$K$111,0))), TRUE)=TRUE, "", (INDEX('Spectrum 21'!$J$5:$J$111,MATCH(LARGE('Spectrum 21'!$K$5:$K$111, 4),'Spectrum 21'!$K$5:$K$111,0))))</f>
        <v/>
      </c>
      <c r="AA29" s="64" t="str">
        <f>IF(IFERROR((INDEX('Spectrum 21'!$L$5:$L$111,MATCH(LARGE('Spectrum 21'!$M$5:$M$111, 4),'Spectrum 21'!$M$5:$M$111,0))), TRUE)=TRUE, "", (INDEX('Spectrum 21'!$L$5:$L$111,MATCH(LARGE('Spectrum 21'!$M$5:$M$111, 4),'Spectrum 21'!$M$5:$M$111,0))))</f>
        <v/>
      </c>
      <c r="AB29" s="65" t="str">
        <f>IF(IFERROR((INDEX('Spectrum 21'!$N$5:$N$111,MATCH(LARGE('Spectrum 21'!$O$5:$O$111, 4),'Spectrum 21'!$O$5:$O$111,0))), TRUE)=TRUE, "", (INDEX('Spectrum 21'!$N$5:$N$111,MATCH(LARGE('Spectrum 21'!$O$5:$O$111, 4),'Spectrum 21'!$O$5:$O$111,0))))</f>
        <v/>
      </c>
      <c r="AC29" s="66" t="str">
        <f>IF(IFERROR((INDEX('Spectrum 21'!$P$5:$P$111,MATCH(LARGE('Spectrum 21'!$Q$5:$Q$111, 4),'Spectrum 21'!$Q$5:$Q$111,0))), TRUE)=TRUE, "", (INDEX('Spectrum 21'!$P$5:$P$111,MATCH(LARGE('Spectrum 21'!$Q$5:$Q$111, 4),'Spectrum 21'!$Q$5:$Q$111,0))))</f>
        <v/>
      </c>
      <c r="AD29" s="67" t="str">
        <f>IF(IFERROR((INDEX('Spectrum 21'!$R$5:$R$111,MATCH(LARGE('Spectrum 21'!$S$5:$S$111, 4),'Spectrum 21'!$S$5:$S$111,0))), TRUE)=TRUE, "", (INDEX('Spectrum 21'!$R$5:$R$111,MATCH(LARGE('Spectrum 21'!$S$5:$S$111, 4),'Spectrum 21'!$S$5:$S$111,0))))</f>
        <v/>
      </c>
      <c r="AE29" s="68" t="str">
        <f>IF(IFERROR((INDEX('Spectrum 21'!$T$5:$T$111,MATCH(LARGE('Spectrum 21'!$U$5:$U$111, 4),'Spectrum 21'!$U$5:$U$111,0))), TRUE)=TRUE, "", (INDEX('Spectrum 21'!$T$5:$T$111,MATCH(LARGE('Spectrum 21'!$U$5:$U$111, 4),'Spectrum 21'!$U$5:$U$111,0))))</f>
        <v/>
      </c>
      <c r="AF29" s="69" t="str">
        <f>IF(IFERROR((INDEX('Spectrum 21'!$V$5:$V$111,MATCH(LARGE('Spectrum 21'!$W$5:$W$111, 4),'Spectrum 21'!$W$5:$W$111,0))), TRUE)=TRUE, "", (INDEX('Spectrum 21'!$V$5:$V$111,MATCH(LARGE('Spectrum 21'!$W$5:$W$111, 4),'Spectrum 21'!$W$5:$W$111,0))))</f>
        <v/>
      </c>
      <c r="AG29" s="70" t="str">
        <f>IF(IFERROR((INDEX('Spectrum 21'!$X$5:$X$111,MATCH(LARGE('Spectrum 21'!$Y$5:$Y$111, 4),'Spectrum 21'!$Y$5:$Y$111,0))), TRUE)=TRUE, "", (INDEX('Spectrum 21'!$X$5:$X$111,MATCH(LARGE('Spectrum 21'!$Y$5:$Y$111, 4),'Spectrum 21'!$Y$5:$Y$111,0))))</f>
        <v/>
      </c>
      <c r="AH29" s="63" t="str">
        <f>IF(IFERROR((INDEX('Spectrum 21'!$J$5:$J$111,MATCH(LARGE('Spectrum 21'!$K$5:$K$111, 5),'Spectrum 21'!$K$5:$K$111,0))), TRUE)=TRUE, "", (INDEX('Spectrum 21'!$J$5:$J$111,MATCH(LARGE('Spectrum 21'!$K$5:$K$111, 5),'Spectrum 21'!$K$5:$K$111,0))))</f>
        <v/>
      </c>
      <c r="AI29" s="64" t="str">
        <f>IF(IFERROR((INDEX('Spectrum 21'!$L$5:$L$111,MATCH(LARGE('Spectrum 21'!$M$5:$M$111, 5),'Spectrum 21'!$M$5:$M$111,0))), TRUE)=TRUE, "", (INDEX('Spectrum 21'!$L$5:$L$111,MATCH(LARGE('Spectrum 21'!$M$5:$M$111, 5),'Spectrum 21'!$M$5:$M$111,0))))</f>
        <v/>
      </c>
      <c r="AJ29" s="65" t="str">
        <f>IF(IFERROR((INDEX('Spectrum 21'!$N$5:$N$111,MATCH(LARGE('Spectrum 21'!$O$5:$O$111, 5),'Spectrum 21'!$O$5:$O$111,0))), TRUE)=TRUE, "", (INDEX('Spectrum 21'!$N$5:$N$111,MATCH(LARGE('Spectrum 21'!$O$5:$O$111, 5),'Spectrum 21'!$O$5:$O$111,0))))</f>
        <v/>
      </c>
      <c r="AK29" s="66" t="str">
        <f>IF(IFERROR((INDEX('Spectrum 21'!$P$5:$P$111,MATCH(LARGE('Spectrum 21'!$Q$5:$Q$111, 5),'Spectrum 21'!$Q$5:$Q$111,0))), TRUE)=TRUE, "", (INDEX('Spectrum 21'!$P$5:$P$111,MATCH(LARGE('Spectrum 21'!$Q$5:$Q$111, 5),'Spectrum 21'!$Q$5:$Q$111,0))))</f>
        <v/>
      </c>
      <c r="AL29" s="67" t="str">
        <f>IF(IFERROR((INDEX('Spectrum 21'!$R$5:$R$111,MATCH(LARGE('Spectrum 21'!$S$5:$S$111, 5),'Spectrum 21'!$S$5:$S$111,0))), TRUE)=TRUE, "", (INDEX('Spectrum 21'!$R$5:$R$111,MATCH(LARGE('Spectrum 21'!$S$5:$S$111, 5),'Spectrum 21'!$S$5:$S$111,0))))</f>
        <v/>
      </c>
      <c r="AM29" s="68" t="str">
        <f>IF(IFERROR((INDEX('Spectrum 21'!$T$5:$T$111,MATCH(LARGE('Spectrum 21'!$U$5:$U$111, 5),'Spectrum 21'!$U$5:$U$111,0))), TRUE)=TRUE, "", (INDEX('Spectrum 21'!$T$5:$T$111,MATCH(LARGE('Spectrum 21'!$U$5:$U$111, 5),'Spectrum 21'!$U$5:$U$111,0))))</f>
        <v/>
      </c>
      <c r="AN29" s="69" t="str">
        <f>IF(IFERROR((INDEX('Spectrum 21'!$V$5:$V$111,MATCH(LARGE('Spectrum 21'!$W$5:$W$111, 5),'Spectrum 21'!$W$5:$W$111,0))), TRUE)=TRUE, "", (INDEX('Spectrum 21'!$V$5:$V$111,MATCH(LARGE('Spectrum 21'!$W$5:$W$111, 5),'Spectrum 21'!$W$5:$W$111,0))))</f>
        <v/>
      </c>
      <c r="AO29" s="70" t="str">
        <f>IF(IFERROR((INDEX('Spectrum 21'!$X$5:$X$111,MATCH(LARGE('Spectrum 21'!$Y$5:$Y$111, 5),'Spectrum 21'!$Y$5:$Y$111,0))), TRUE)=TRUE, "", (INDEX('Spectrum 21'!$X$5:$X$111,MATCH(LARGE('Spectrum 21'!$Y$5:$Y$111, 5),'Spectrum 21'!$Y$5:$Y$111,0))))</f>
        <v/>
      </c>
      <c r="AP29" s="72"/>
    </row>
    <row r="30" spans="1:42" customFormat="1" ht="15.75" x14ac:dyDescent="0.25">
      <c r="A30" s="1">
        <v>22</v>
      </c>
      <c r="B30" s="63" t="str">
        <f>IF(IFERROR((INDEX('Spectrum 22'!$J$5:$J$111,MATCH(MAX('Spectrum 22'!$K$5:$K$111),'Spectrum 22'!$K$5:$K$111,0))), TRUE)=TRUE, "", (INDEX('Spectrum 22'!$J$5:$J$111,MATCH(MAX('Spectrum 22'!$K$5:$K$111),'Spectrum 22'!$K$5:$K$111,0))))</f>
        <v/>
      </c>
      <c r="C30" s="64" t="str">
        <f>IF(IFERROR((INDEX('Spectrum 22'!$L$5:$L$111,MATCH(MAX('Spectrum 22'!$M$5:$M$111),'Spectrum 22'!$M$5:$M$111,0))), TRUE)=TRUE, "", (INDEX('Spectrum 22'!$L$5:$L$111,MATCH(MAX('Spectrum 22'!$M$5:$M$111),'Spectrum 22'!$M$5:$M$111,0))))</f>
        <v/>
      </c>
      <c r="D30" s="65" t="str">
        <f>IF(IFERROR((INDEX('Spectrum 22'!$N$5:$N$111,MATCH(MAX('Spectrum 22'!$O$5:$O$111),'Spectrum 22'!$O$5:$O$111,0))), TRUE)=TRUE, "", (INDEX('Spectrum 22'!$N$5:$N$111,MATCH(MAX('Spectrum 22'!$O$5:$O$111),'Spectrum 22'!$O$5:$O$111,0))))</f>
        <v/>
      </c>
      <c r="E30" s="66" t="str">
        <f>IF(IFERROR((INDEX('Spectrum 22'!$P$5:$P$111,MATCH(MAX('Spectrum 22'!$Q$5:$Q$111),'Spectrum 22'!$Q$5:$Q$111,0))), TRUE)=TRUE, "", (INDEX('Spectrum 22'!$P$5:$P$111,MATCH(MAX('Spectrum 22'!$Q$5:$Q$111),'Spectrum 22'!$Q$5:$Q$111,0))))</f>
        <v/>
      </c>
      <c r="F30" s="67" t="str">
        <f>IF(IFERROR((INDEX('Spectrum 22'!$R$5:$R$111,MATCH(MAX('Spectrum 22'!$S$5:$S$111),'Spectrum 22'!$S$5:$S$111,0))), TRUE)=TRUE, "", (INDEX('Spectrum 22'!$R$5:$R$111,MATCH(MAX('Spectrum 22'!$S$5:$S$111),'Spectrum 22'!$S$5:$S$111,0))))</f>
        <v/>
      </c>
      <c r="G30" s="68" t="str">
        <f>IF(IFERROR((INDEX('Spectrum 22'!$T$5:$T$111,MATCH(MAX('Spectrum 22'!$U$5:$U$111),'Spectrum 22'!$U$5:$U$111,0))), TRUE)=TRUE, "", (INDEX('Spectrum 22'!$T$5:$T$111,MATCH(MAX('Spectrum 22'!$U$5:$U$111),'Spectrum 22'!$U$5:$U$111,0))))</f>
        <v/>
      </c>
      <c r="H30" s="69" t="str">
        <f>IF(IFERROR((INDEX('Spectrum 22'!$V$5:$V$111,MATCH(MAX('Spectrum 22'!$W$5:$W$111),'Spectrum 22'!$W$5:$W$111,0))), TRUE)=TRUE, "", (INDEX('Spectrum 22'!$V$5:$V$111,MATCH(MAX('Spectrum 22'!$W$5:$W$111),'Spectrum 22'!$W$5:$W$111,0))))</f>
        <v/>
      </c>
      <c r="I30" s="70" t="str">
        <f>IF(IFERROR((INDEX('Spectrum 22'!$X$5:$X$111,MATCH(MAX('Spectrum 22'!$Y$5:$Y$111),'Spectrum 22'!$Y$5:$Y$111,0))), TRUE)=TRUE, "", (INDEX('Spectrum 22'!$X$5:$X$111,MATCH(MAX('Spectrum 22'!$Y$5:$Y$111),'Spectrum 22'!$Y$5:$Y$111,0))))</f>
        <v/>
      </c>
      <c r="J30" s="63" t="str">
        <f>IF(IFERROR((INDEX('Spectrum 22'!$J$5:$J$111,MATCH(LARGE('Spectrum 22'!$K$5:$K$111, 2),'Spectrum 22'!$K$5:$K$111,0))), TRUE)=TRUE, "", (INDEX('Spectrum 22'!$J$5:$J$111,MATCH(LARGE('Spectrum 22'!$K$5:$K$111, 2),'Spectrum 22'!$K$5:$K$111,0))))</f>
        <v/>
      </c>
      <c r="K30" s="64" t="str">
        <f>IF(IFERROR((INDEX('Spectrum 22'!$L$5:$L$111,MATCH(LARGE('Spectrum 22'!$M$5:$M$111, 2),'Spectrum 22'!$M$5:$M$111,0))), TRUE)=TRUE, "", (INDEX('Spectrum 22'!$L$5:$L$111,MATCH(LARGE('Spectrum 22'!$M$5:$M$111, 2),'Spectrum 22'!$M$5:$M$111,0))))</f>
        <v/>
      </c>
      <c r="L30" s="65" t="str">
        <f>IF(IFERROR((INDEX('Spectrum 22'!$N$5:$N$111,MATCH(LARGE('Spectrum 22'!$O$5:$O$111, 2),'Spectrum 22'!$O$5:$O$111,0))), TRUE)=TRUE, "", (INDEX('Spectrum 22'!$N$5:$N$111,MATCH(LARGE('Spectrum 22'!$O$5:$O$111, 2),'Spectrum 22'!$O$5:$O$111,0))))</f>
        <v/>
      </c>
      <c r="M30" s="66" t="str">
        <f>IF(IFERROR((INDEX('Spectrum 22'!$P$5:$P$111,MATCH(LARGE('Spectrum 22'!$Q$5:$Q$111, 2),'Spectrum 22'!$Q$5:$Q$111,0))), TRUE)=TRUE, "", (INDEX('Spectrum 22'!$P$5:$P$111,MATCH(LARGE('Spectrum 22'!$Q$5:$Q$111, 2),'Spectrum 22'!$Q$5:$Q$111,0))))</f>
        <v/>
      </c>
      <c r="N30" s="67" t="str">
        <f>IF(IFERROR((INDEX('Spectrum 22'!$R$5:$R$111,MATCH(LARGE('Spectrum 22'!$S$5:$S$111, 2),'Spectrum 22'!$S$5:$S$111,0))), TRUE)=TRUE, "", (INDEX('Spectrum 22'!$R$5:$R$111,MATCH(LARGE('Spectrum 22'!$S$5:$S$111, 2),'Spectrum 22'!$S$5:$S$111,0))))</f>
        <v/>
      </c>
      <c r="O30" s="68" t="str">
        <f>IF(IFERROR((INDEX('Spectrum 22'!$T$5:$T$111,MATCH(LARGE('Spectrum 22'!$U$5:$U$111, 2),'Spectrum 22'!$U$5:$U$111,0))), TRUE)=TRUE, "", (INDEX('Spectrum 22'!$T$5:$T$111,MATCH(LARGE('Spectrum 22'!$U$5:$U$111, 2),'Spectrum 22'!$U$5:$U$111,0))))</f>
        <v/>
      </c>
      <c r="P30" s="69" t="str">
        <f>IF(IFERROR((INDEX('Spectrum 22'!$V$5:$V$111,MATCH(LARGE('Spectrum 22'!$W$5:$W$111, 2),'Spectrum 22'!$W$5:$W$111,0))), TRUE)=TRUE, "", (INDEX('Spectrum 22'!$V$5:$V$111,MATCH(LARGE('Spectrum 22'!$W$5:$W$111, 2),'Spectrum 22'!$W$5:$W$111,0))))</f>
        <v/>
      </c>
      <c r="Q30" s="70" t="str">
        <f>IF(IFERROR((INDEX('Spectrum 22'!$X$5:$X$111,MATCH(LARGE('Spectrum 22'!$Y$5:$Y$111, 2),'Spectrum 22'!$Y$5:$Y$111,0))), TRUE)=TRUE, "", (INDEX('Spectrum 22'!$X$5:$X$111,MATCH(LARGE('Spectrum 22'!$Y$5:$Y$111, 2),'Spectrum 22'!$Y$5:$Y$111,0))))</f>
        <v/>
      </c>
      <c r="R30" s="63" t="str">
        <f>IF(IFERROR((INDEX('Spectrum 22'!$J$5:$J$111,MATCH(LARGE('Spectrum 22'!$K$5:$K$111, 3),'Spectrum 22'!$K$5:$K$111,0))), TRUE)=TRUE, "", (INDEX('Spectrum 22'!$J$5:$J$111,MATCH(LARGE('Spectrum 22'!$K$5:$K$111, 3),'Spectrum 22'!$K$5:$K$111,0))))</f>
        <v/>
      </c>
      <c r="S30" s="64" t="str">
        <f>IF(IFERROR((INDEX('Spectrum 22'!$L$5:$L$111,MATCH(LARGE('Spectrum 22'!$M$5:$M$111, 3),'Spectrum 22'!$M$5:$M$111,0))), TRUE)=TRUE, "", (INDEX('Spectrum 22'!$L$5:$L$111,MATCH(LARGE('Spectrum 22'!$M$5:$M$111, 3),'Spectrum 22'!$M$5:$M$111,0))))</f>
        <v/>
      </c>
      <c r="T30" s="65" t="str">
        <f>IF(IFERROR((INDEX('Spectrum 22'!$N$5:$N$111,MATCH(LARGE('Spectrum 22'!$O$5:$O$111, 3),'Spectrum 22'!$O$5:$O$111,0))), TRUE)=TRUE, "", (INDEX('Spectrum 22'!$N$5:$N$111,MATCH(LARGE('Spectrum 22'!$O$5:$O$111, 3),'Spectrum 22'!$O$5:$O$111,0))))</f>
        <v/>
      </c>
      <c r="U30" s="66" t="str">
        <f>IF(IFERROR((INDEX('Spectrum 22'!$P$5:$P$111,MATCH(LARGE('Spectrum 22'!$Q$5:$Q$111, 3),'Spectrum 22'!$Q$5:$Q$111,0))), TRUE)=TRUE, "", (INDEX('Spectrum 22'!$P$5:$P$111,MATCH(LARGE('Spectrum 22'!$Q$5:$Q$111, 3),'Spectrum 22'!$Q$5:$Q$111,0))))</f>
        <v/>
      </c>
      <c r="V30" s="67" t="str">
        <f>IF(IFERROR((INDEX('Spectrum 22'!$R$5:$R$111,MATCH(LARGE('Spectrum 22'!$S$5:$S$111, 3),'Spectrum 22'!$S$5:$S$111,0))), TRUE)=TRUE, "", (INDEX('Spectrum 22'!$R$5:$R$111,MATCH(LARGE('Spectrum 22'!$S$5:$S$111, 3),'Spectrum 22'!$S$5:$S$111,0))))</f>
        <v/>
      </c>
      <c r="W30" s="68" t="str">
        <f>IF(IFERROR((INDEX('Spectrum 22'!$T$5:$T$111,MATCH(LARGE('Spectrum 22'!$U$5:$U$111, 3),'Spectrum 22'!$U$5:$U$111,0))), TRUE)=TRUE, "", (INDEX('Spectrum 22'!$T$5:$T$111,MATCH(LARGE('Spectrum 22'!$U$5:$U$111, 3),'Spectrum 22'!$U$5:$U$111,0))))</f>
        <v/>
      </c>
      <c r="X30" s="69" t="str">
        <f>IF(IFERROR((INDEX('Spectrum 22'!$V$5:$V$111,MATCH(LARGE('Spectrum 22'!$W$5:$W$111, 3),'Spectrum 22'!$W$5:$W$111,0))), TRUE)=TRUE, "", (INDEX('Spectrum 22'!$V$5:$V$111,MATCH(LARGE('Spectrum 22'!$W$5:$W$111, 3),'Spectrum 22'!$W$5:$W$111,0))))</f>
        <v/>
      </c>
      <c r="Y30" s="70" t="str">
        <f>IF(IFERROR((INDEX('Spectrum 22'!$X$5:$X$111,MATCH(LARGE('Spectrum 22'!$Y$5:$Y$111, 3),'Spectrum 22'!$Y$5:$Y$111,0))), TRUE)=TRUE, "", (INDEX('Spectrum 22'!$X$5:$X$111,MATCH(LARGE('Spectrum 22'!$Y$5:$Y$111, 3),'Spectrum 22'!$Y$5:$Y$111,0))))</f>
        <v/>
      </c>
      <c r="Z30" s="63" t="str">
        <f>IF(IFERROR((INDEX('Spectrum 22'!$J$5:$J$111,MATCH(LARGE('Spectrum 22'!$K$5:$K$111, 4),'Spectrum 22'!$K$5:$K$111,0))), TRUE)=TRUE, "", (INDEX('Spectrum 22'!$J$5:$J$111,MATCH(LARGE('Spectrum 22'!$K$5:$K$111, 4),'Spectrum 22'!$K$5:$K$111,0))))</f>
        <v/>
      </c>
      <c r="AA30" s="64" t="str">
        <f>IF(IFERROR((INDEX('Spectrum 22'!$L$5:$L$111,MATCH(LARGE('Spectrum 22'!$M$5:$M$111, 4),'Spectrum 22'!$M$5:$M$111,0))), TRUE)=TRUE, "", (INDEX('Spectrum 22'!$L$5:$L$111,MATCH(LARGE('Spectrum 22'!$M$5:$M$111, 4),'Spectrum 22'!$M$5:$M$111,0))))</f>
        <v/>
      </c>
      <c r="AB30" s="65" t="str">
        <f>IF(IFERROR((INDEX('Spectrum 22'!$N$5:$N$111,MATCH(LARGE('Spectrum 22'!$O$5:$O$111, 4),'Spectrum 22'!$O$5:$O$111,0))), TRUE)=TRUE, "", (INDEX('Spectrum 22'!$N$5:$N$111,MATCH(LARGE('Spectrum 22'!$O$5:$O$111, 4),'Spectrum 22'!$O$5:$O$111,0))))</f>
        <v/>
      </c>
      <c r="AC30" s="66" t="str">
        <f>IF(IFERROR((INDEX('Spectrum 22'!$P$5:$P$111,MATCH(LARGE('Spectrum 22'!$Q$5:$Q$111, 4),'Spectrum 22'!$Q$5:$Q$111,0))), TRUE)=TRUE, "", (INDEX('Spectrum 22'!$P$5:$P$111,MATCH(LARGE('Spectrum 22'!$Q$5:$Q$111, 4),'Spectrum 22'!$Q$5:$Q$111,0))))</f>
        <v/>
      </c>
      <c r="AD30" s="67" t="str">
        <f>IF(IFERROR((INDEX('Spectrum 22'!$R$5:$R$111,MATCH(LARGE('Spectrum 22'!$S$5:$S$111, 4),'Spectrum 22'!$S$5:$S$111,0))), TRUE)=TRUE, "", (INDEX('Spectrum 22'!$R$5:$R$111,MATCH(LARGE('Spectrum 22'!$S$5:$S$111, 4),'Spectrum 22'!$S$5:$S$111,0))))</f>
        <v/>
      </c>
      <c r="AE30" s="68" t="str">
        <f>IF(IFERROR((INDEX('Spectrum 22'!$T$5:$T$111,MATCH(LARGE('Spectrum 22'!$U$5:$U$111, 4),'Spectrum 22'!$U$5:$U$111,0))), TRUE)=TRUE, "", (INDEX('Spectrum 22'!$T$5:$T$111,MATCH(LARGE('Spectrum 22'!$U$5:$U$111, 4),'Spectrum 22'!$U$5:$U$111,0))))</f>
        <v/>
      </c>
      <c r="AF30" s="69" t="str">
        <f>IF(IFERROR((INDEX('Spectrum 22'!$V$5:$V$111,MATCH(LARGE('Spectrum 22'!$W$5:$W$111, 4),'Spectrum 22'!$W$5:$W$111,0))), TRUE)=TRUE, "", (INDEX('Spectrum 22'!$V$5:$V$111,MATCH(LARGE('Spectrum 22'!$W$5:$W$111, 4),'Spectrum 22'!$W$5:$W$111,0))))</f>
        <v/>
      </c>
      <c r="AG30" s="70" t="str">
        <f>IF(IFERROR((INDEX('Spectrum 22'!$X$5:$X$111,MATCH(LARGE('Spectrum 22'!$Y$5:$Y$111, 4),'Spectrum 22'!$Y$5:$Y$111,0))), TRUE)=TRUE, "", (INDEX('Spectrum 22'!$X$5:$X$111,MATCH(LARGE('Spectrum 22'!$Y$5:$Y$111, 4),'Spectrum 22'!$Y$5:$Y$111,0))))</f>
        <v/>
      </c>
      <c r="AH30" s="63" t="str">
        <f>IF(IFERROR((INDEX('Spectrum 22'!$J$5:$J$111,MATCH(LARGE('Spectrum 22'!$K$5:$K$111, 5),'Spectrum 22'!$K$5:$K$111,0))), TRUE)=TRUE, "", (INDEX('Spectrum 22'!$J$5:$J$111,MATCH(LARGE('Spectrum 22'!$K$5:$K$111, 5),'Spectrum 22'!$K$5:$K$111,0))))</f>
        <v/>
      </c>
      <c r="AI30" s="64" t="str">
        <f>IF(IFERROR((INDEX('Spectrum 22'!$L$5:$L$111,MATCH(LARGE('Spectrum 22'!$M$5:$M$111, 5),'Spectrum 22'!$M$5:$M$111,0))), TRUE)=TRUE, "", (INDEX('Spectrum 22'!$L$5:$L$111,MATCH(LARGE('Spectrum 22'!$M$5:$M$111, 5),'Spectrum 22'!$M$5:$M$111,0))))</f>
        <v/>
      </c>
      <c r="AJ30" s="65" t="str">
        <f>IF(IFERROR((INDEX('Spectrum 22'!$N$5:$N$111,MATCH(LARGE('Spectrum 22'!$O$5:$O$111, 5),'Spectrum 22'!$O$5:$O$111,0))), TRUE)=TRUE, "", (INDEX('Spectrum 22'!$N$5:$N$111,MATCH(LARGE('Spectrum 22'!$O$5:$O$111, 5),'Spectrum 22'!$O$5:$O$111,0))))</f>
        <v/>
      </c>
      <c r="AK30" s="66" t="str">
        <f>IF(IFERROR((INDEX('Spectrum 22'!$P$5:$P$111,MATCH(LARGE('Spectrum 22'!$Q$5:$Q$111, 5),'Spectrum 22'!$Q$5:$Q$111,0))), TRUE)=TRUE, "", (INDEX('Spectrum 22'!$P$5:$P$111,MATCH(LARGE('Spectrum 22'!$Q$5:$Q$111, 5),'Spectrum 22'!$Q$5:$Q$111,0))))</f>
        <v/>
      </c>
      <c r="AL30" s="67" t="str">
        <f>IF(IFERROR((INDEX('Spectrum 22'!$R$5:$R$111,MATCH(LARGE('Spectrum 22'!$S$5:$S$111, 5),'Spectrum 22'!$S$5:$S$111,0))), TRUE)=TRUE, "", (INDEX('Spectrum 22'!$R$5:$R$111,MATCH(LARGE('Spectrum 22'!$S$5:$S$111, 5),'Spectrum 22'!$S$5:$S$111,0))))</f>
        <v/>
      </c>
      <c r="AM30" s="68" t="str">
        <f>IF(IFERROR((INDEX('Spectrum 22'!$T$5:$T$111,MATCH(LARGE('Spectrum 22'!$U$5:$U$111, 5),'Spectrum 22'!$U$5:$U$111,0))), TRUE)=TRUE, "", (INDEX('Spectrum 22'!$T$5:$T$111,MATCH(LARGE('Spectrum 22'!$U$5:$U$111, 5),'Spectrum 22'!$U$5:$U$111,0))))</f>
        <v/>
      </c>
      <c r="AN30" s="69" t="str">
        <f>IF(IFERROR((INDEX('Spectrum 22'!$V$5:$V$111,MATCH(LARGE('Spectrum 22'!$W$5:$W$111, 5),'Spectrum 22'!$W$5:$W$111,0))), TRUE)=TRUE, "", (INDEX('Spectrum 22'!$V$5:$V$111,MATCH(LARGE('Spectrum 22'!$W$5:$W$111, 5),'Spectrum 22'!$W$5:$W$111,0))))</f>
        <v/>
      </c>
      <c r="AO30" s="70" t="str">
        <f>IF(IFERROR((INDEX('Spectrum 22'!$X$5:$X$111,MATCH(LARGE('Spectrum 22'!$Y$5:$Y$111, 5),'Spectrum 22'!$Y$5:$Y$111,0))), TRUE)=TRUE, "", (INDEX('Spectrum 22'!$X$5:$X$111,MATCH(LARGE('Spectrum 22'!$Y$5:$Y$111, 5),'Spectrum 22'!$Y$5:$Y$111,0))))</f>
        <v/>
      </c>
      <c r="AP30" s="72"/>
    </row>
    <row r="31" spans="1:42" customFormat="1" ht="15.75" x14ac:dyDescent="0.25">
      <c r="A31" s="1">
        <v>23</v>
      </c>
      <c r="B31" s="63" t="str">
        <f>IF(IFERROR((INDEX('Spectrum 23'!$J$5:$J$111,MATCH(MAX('Spectrum 23'!$K$5:$K$111),'Spectrum 23'!$K$5:$K$111,0))), TRUE)=TRUE, "", (INDEX('Spectrum 23'!$J$5:$J$111,MATCH(MAX('Spectrum 23'!$K$5:$K$111),'Spectrum 23'!$K$5:$K$111,0))))</f>
        <v/>
      </c>
      <c r="C31" s="64" t="str">
        <f>IF(IFERROR((INDEX('Spectrum 23'!$L$5:$L$111,MATCH(MAX('Spectrum 23'!$M$5:$M$111),'Spectrum 23'!$M$5:$M$111,0))), TRUE)=TRUE, "", (INDEX('Spectrum 23'!$L$5:$L$111,MATCH(MAX('Spectrum 23'!$M$5:$M$111),'Spectrum 23'!$M$5:$M$111,0))))</f>
        <v/>
      </c>
      <c r="D31" s="65" t="str">
        <f>IF(IFERROR((INDEX('Spectrum 23'!$N$5:$N$111,MATCH(MAX('Spectrum 23'!$O$5:$O$111),'Spectrum 23'!$O$5:$O$111,0))), TRUE)=TRUE, "", (INDEX('Spectrum 23'!$N$5:$N$111,MATCH(MAX('Spectrum 23'!$O$5:$O$111),'Spectrum 23'!$O$5:$O$111,0))))</f>
        <v/>
      </c>
      <c r="E31" s="66" t="str">
        <f>IF(IFERROR((INDEX('Spectrum 23'!$P$5:$P$111,MATCH(MAX('Spectrum 23'!$Q$5:$Q$111),'Spectrum 23'!$Q$5:$Q$111,0))), TRUE)=TRUE, "", (INDEX('Spectrum 23'!$P$5:$P$111,MATCH(MAX('Spectrum 23'!$Q$5:$Q$111),'Spectrum 23'!$Q$5:$Q$111,0))))</f>
        <v/>
      </c>
      <c r="F31" s="67" t="str">
        <f>IF(IFERROR((INDEX('Spectrum 23'!$R$5:$R$111,MATCH(MAX('Spectrum 23'!$S$5:$S$111),'Spectrum 23'!$S$5:$S$111,0))), TRUE)=TRUE, "", (INDEX('Spectrum 23'!$R$5:$R$111,MATCH(MAX('Spectrum 23'!$S$5:$S$111),'Spectrum 23'!$S$5:$S$111,0))))</f>
        <v/>
      </c>
      <c r="G31" s="68" t="str">
        <f>IF(IFERROR((INDEX('Spectrum 23'!$T$5:$T$111,MATCH(MAX('Spectrum 23'!$U$5:$U$111),'Spectrum 23'!$U$5:$U$111,0))), TRUE)=TRUE, "", (INDEX('Spectrum 23'!$T$5:$T$111,MATCH(MAX('Spectrum 23'!$U$5:$U$111),'Spectrum 23'!$U$5:$U$111,0))))</f>
        <v/>
      </c>
      <c r="H31" s="69" t="str">
        <f>IF(IFERROR((INDEX('Spectrum 23'!$V$5:$V$111,MATCH(MAX('Spectrum 23'!$W$5:$W$111),'Spectrum 23'!$W$5:$W$111,0))), TRUE)=TRUE, "", (INDEX('Spectrum 23'!$V$5:$V$111,MATCH(MAX('Spectrum 23'!$W$5:$W$111),'Spectrum 23'!$W$5:$W$111,0))))</f>
        <v/>
      </c>
      <c r="I31" s="70" t="str">
        <f>IF(IFERROR((INDEX('Spectrum 23'!$X$5:$X$111,MATCH(MAX('Spectrum 23'!$Y$5:$Y$111),'Spectrum 23'!$Y$5:$Y$111,0))), TRUE)=TRUE, "", (INDEX('Spectrum 23'!$X$5:$X$111,MATCH(MAX('Spectrum 23'!$Y$5:$Y$111),'Spectrum 23'!$Y$5:$Y$111,0))))</f>
        <v/>
      </c>
      <c r="J31" s="63" t="str">
        <f>IF(IFERROR((INDEX('Spectrum 23'!$J$5:$J$111,MATCH(LARGE('Spectrum 23'!$K$5:$K$111, 2),'Spectrum 23'!$K$5:$K$111,0))), TRUE)=TRUE, "", (INDEX('Spectrum 23'!$J$5:$J$111,MATCH(LARGE('Spectrum 23'!$K$5:$K$111, 2),'Spectrum 23'!$K$5:$K$111,0))))</f>
        <v/>
      </c>
      <c r="K31" s="64" t="str">
        <f>IF(IFERROR((INDEX('Spectrum 23'!$L$5:$L$111,MATCH(LARGE('Spectrum 23'!$M$5:$M$111, 2),'Spectrum 23'!$M$5:$M$111,0))), TRUE)=TRUE, "", (INDEX('Spectrum 23'!$L$5:$L$111,MATCH(LARGE('Spectrum 23'!$M$5:$M$111, 2),'Spectrum 23'!$M$5:$M$111,0))))</f>
        <v/>
      </c>
      <c r="L31" s="65" t="str">
        <f>IF(IFERROR((INDEX('Spectrum 23'!$N$5:$N$111,MATCH(LARGE('Spectrum 23'!$O$5:$O$111, 2),'Spectrum 23'!$O$5:$O$111,0))), TRUE)=TRUE, "", (INDEX('Spectrum 23'!$N$5:$N$111,MATCH(LARGE('Spectrum 23'!$O$5:$O$111, 2),'Spectrum 23'!$O$5:$O$111,0))))</f>
        <v/>
      </c>
      <c r="M31" s="66" t="str">
        <f>IF(IFERROR((INDEX('Spectrum 23'!$P$5:$P$111,MATCH(LARGE('Spectrum 23'!$Q$5:$Q$111, 2),'Spectrum 23'!$Q$5:$Q$111,0))), TRUE)=TRUE, "", (INDEX('Spectrum 23'!$P$5:$P$111,MATCH(LARGE('Spectrum 23'!$Q$5:$Q$111, 2),'Spectrum 23'!$Q$5:$Q$111,0))))</f>
        <v/>
      </c>
      <c r="N31" s="67" t="str">
        <f>IF(IFERROR((INDEX('Spectrum 23'!$R$5:$R$111,MATCH(LARGE('Spectrum 23'!$S$5:$S$111, 2),'Spectrum 23'!$S$5:$S$111,0))), TRUE)=TRUE, "", (INDEX('Spectrum 23'!$R$5:$R$111,MATCH(LARGE('Spectrum 23'!$S$5:$S$111, 2),'Spectrum 23'!$S$5:$S$111,0))))</f>
        <v/>
      </c>
      <c r="O31" s="68" t="str">
        <f>IF(IFERROR((INDEX('Spectrum 23'!$T$5:$T$111,MATCH(LARGE('Spectrum 23'!$U$5:$U$111, 2),'Spectrum 23'!$U$5:$U$111,0))), TRUE)=TRUE, "", (INDEX('Spectrum 23'!$T$5:$T$111,MATCH(LARGE('Spectrum 23'!$U$5:$U$111, 2),'Spectrum 23'!$U$5:$U$111,0))))</f>
        <v/>
      </c>
      <c r="P31" s="69" t="str">
        <f>IF(IFERROR((INDEX('Spectrum 23'!$V$5:$V$111,MATCH(LARGE('Spectrum 23'!$W$5:$W$111, 2),'Spectrum 23'!$W$5:$W$111,0))), TRUE)=TRUE, "", (INDEX('Spectrum 23'!$V$5:$V$111,MATCH(LARGE('Spectrum 23'!$W$5:$W$111, 2),'Spectrum 23'!$W$5:$W$111,0))))</f>
        <v/>
      </c>
      <c r="Q31" s="70" t="str">
        <f>IF(IFERROR((INDEX('Spectrum 23'!$X$5:$X$111,MATCH(LARGE('Spectrum 23'!$Y$5:$Y$111, 2),'Spectrum 23'!$Y$5:$Y$111,0))), TRUE)=TRUE, "", (INDEX('Spectrum 23'!$X$5:$X$111,MATCH(LARGE('Spectrum 23'!$Y$5:$Y$111, 2),'Spectrum 23'!$Y$5:$Y$111,0))))</f>
        <v/>
      </c>
      <c r="R31" s="63" t="str">
        <f>IF(IFERROR((INDEX('Spectrum 23'!$J$5:$J$111,MATCH(LARGE('Spectrum 23'!$K$5:$K$111, 3),'Spectrum 23'!$K$5:$K$111,0))), TRUE)=TRUE, "", (INDEX('Spectrum 23'!$J$5:$J$111,MATCH(LARGE('Spectrum 23'!$K$5:$K$111, 3),'Spectrum 23'!$K$5:$K$111,0))))</f>
        <v/>
      </c>
      <c r="S31" s="64" t="str">
        <f>IF(IFERROR((INDEX('Spectrum 23'!$L$5:$L$111,MATCH(LARGE('Spectrum 23'!$M$5:$M$111, 3),'Spectrum 23'!$M$5:$M$111,0))), TRUE)=TRUE, "", (INDEX('Spectrum 23'!$L$5:$L$111,MATCH(LARGE('Spectrum 23'!$M$5:$M$111, 3),'Spectrum 23'!$M$5:$M$111,0))))</f>
        <v/>
      </c>
      <c r="T31" s="65" t="str">
        <f>IF(IFERROR((INDEX('Spectrum 23'!$N$5:$N$111,MATCH(LARGE('Spectrum 23'!$O$5:$O$111, 3),'Spectrum 23'!$O$5:$O$111,0))), TRUE)=TRUE, "", (INDEX('Spectrum 23'!$N$5:$N$111,MATCH(LARGE('Spectrum 23'!$O$5:$O$111, 3),'Spectrum 23'!$O$5:$O$111,0))))</f>
        <v/>
      </c>
      <c r="U31" s="66" t="str">
        <f>IF(IFERROR((INDEX('Spectrum 23'!$P$5:$P$111,MATCH(LARGE('Spectrum 23'!$Q$5:$Q$111, 3),'Spectrum 23'!$Q$5:$Q$111,0))), TRUE)=TRUE, "", (INDEX('Spectrum 23'!$P$5:$P$111,MATCH(LARGE('Spectrum 23'!$Q$5:$Q$111, 3),'Spectrum 23'!$Q$5:$Q$111,0))))</f>
        <v/>
      </c>
      <c r="V31" s="67" t="str">
        <f>IF(IFERROR((INDEX('Spectrum 23'!$R$5:$R$111,MATCH(LARGE('Spectrum 23'!$S$5:$S$111, 3),'Spectrum 23'!$S$5:$S$111,0))), TRUE)=TRUE, "", (INDEX('Spectrum 23'!$R$5:$R$111,MATCH(LARGE('Spectrum 23'!$S$5:$S$111, 3),'Spectrum 23'!$S$5:$S$111,0))))</f>
        <v/>
      </c>
      <c r="W31" s="68" t="str">
        <f>IF(IFERROR((INDEX('Spectrum 23'!$T$5:$T$111,MATCH(LARGE('Spectrum 23'!$U$5:$U$111, 3),'Spectrum 23'!$U$5:$U$111,0))), TRUE)=TRUE, "", (INDEX('Spectrum 23'!$T$5:$T$111,MATCH(LARGE('Spectrum 23'!$U$5:$U$111, 3),'Spectrum 23'!$U$5:$U$111,0))))</f>
        <v/>
      </c>
      <c r="X31" s="69" t="str">
        <f>IF(IFERROR((INDEX('Spectrum 23'!$V$5:$V$111,MATCH(LARGE('Spectrum 23'!$W$5:$W$111, 3),'Spectrum 23'!$W$5:$W$111,0))), TRUE)=TRUE, "", (INDEX('Spectrum 23'!$V$5:$V$111,MATCH(LARGE('Spectrum 23'!$W$5:$W$111, 3),'Spectrum 23'!$W$5:$W$111,0))))</f>
        <v/>
      </c>
      <c r="Y31" s="70" t="str">
        <f>IF(IFERROR((INDEX('Spectrum 23'!$X$5:$X$111,MATCH(LARGE('Spectrum 23'!$Y$5:$Y$111, 3),'Spectrum 23'!$Y$5:$Y$111,0))), TRUE)=TRUE, "", (INDEX('Spectrum 23'!$X$5:$X$111,MATCH(LARGE('Spectrum 23'!$Y$5:$Y$111, 3),'Spectrum 23'!$Y$5:$Y$111,0))))</f>
        <v/>
      </c>
      <c r="Z31" s="63" t="str">
        <f>IF(IFERROR((INDEX('Spectrum 23'!$J$5:$J$111,MATCH(LARGE('Spectrum 23'!$K$5:$K$111, 4),'Spectrum 23'!$K$5:$K$111,0))), TRUE)=TRUE, "", (INDEX('Spectrum 23'!$J$5:$J$111,MATCH(LARGE('Spectrum 23'!$K$5:$K$111, 4),'Spectrum 23'!$K$5:$K$111,0))))</f>
        <v/>
      </c>
      <c r="AA31" s="64" t="str">
        <f>IF(IFERROR((INDEX('Spectrum 23'!$L$5:$L$111,MATCH(LARGE('Spectrum 23'!$M$5:$M$111, 4),'Spectrum 23'!$M$5:$M$111,0))), TRUE)=TRUE, "", (INDEX('Spectrum 23'!$L$5:$L$111,MATCH(LARGE('Spectrum 23'!$M$5:$M$111, 4),'Spectrum 23'!$M$5:$M$111,0))))</f>
        <v/>
      </c>
      <c r="AB31" s="65" t="str">
        <f>IF(IFERROR((INDEX('Spectrum 23'!$N$5:$N$111,MATCH(LARGE('Spectrum 23'!$O$5:$O$111, 4),'Spectrum 23'!$O$5:$O$111,0))), TRUE)=TRUE, "", (INDEX('Spectrum 23'!$N$5:$N$111,MATCH(LARGE('Spectrum 23'!$O$5:$O$111, 4),'Spectrum 23'!$O$5:$O$111,0))))</f>
        <v/>
      </c>
      <c r="AC31" s="66" t="str">
        <f>IF(IFERROR((INDEX('Spectrum 23'!$P$5:$P$111,MATCH(LARGE('Spectrum 23'!$Q$5:$Q$111, 4),'Spectrum 23'!$Q$5:$Q$111,0))), TRUE)=TRUE, "", (INDEX('Spectrum 23'!$P$5:$P$111,MATCH(LARGE('Spectrum 23'!$Q$5:$Q$111, 4),'Spectrum 23'!$Q$5:$Q$111,0))))</f>
        <v/>
      </c>
      <c r="AD31" s="67" t="str">
        <f>IF(IFERROR((INDEX('Spectrum 23'!$R$5:$R$111,MATCH(LARGE('Spectrum 23'!$S$5:$S$111, 4),'Spectrum 23'!$S$5:$S$111,0))), TRUE)=TRUE, "", (INDEX('Spectrum 23'!$R$5:$R$111,MATCH(LARGE('Spectrum 23'!$S$5:$S$111, 4),'Spectrum 23'!$S$5:$S$111,0))))</f>
        <v/>
      </c>
      <c r="AE31" s="68" t="str">
        <f>IF(IFERROR((INDEX('Spectrum 23'!$T$5:$T$111,MATCH(LARGE('Spectrum 23'!$U$5:$U$111, 4),'Spectrum 23'!$U$5:$U$111,0))), TRUE)=TRUE, "", (INDEX('Spectrum 23'!$T$5:$T$111,MATCH(LARGE('Spectrum 23'!$U$5:$U$111, 4),'Spectrum 23'!$U$5:$U$111,0))))</f>
        <v/>
      </c>
      <c r="AF31" s="69" t="str">
        <f>IF(IFERROR((INDEX('Spectrum 23'!$V$5:$V$111,MATCH(LARGE('Spectrum 23'!$W$5:$W$111, 4),'Spectrum 23'!$W$5:$W$111,0))), TRUE)=TRUE, "", (INDEX('Spectrum 23'!$V$5:$V$111,MATCH(LARGE('Spectrum 23'!$W$5:$W$111, 4),'Spectrum 23'!$W$5:$W$111,0))))</f>
        <v/>
      </c>
      <c r="AG31" s="70" t="str">
        <f>IF(IFERROR((INDEX('Spectrum 23'!$X$5:$X$111,MATCH(LARGE('Spectrum 23'!$Y$5:$Y$111, 4),'Spectrum 23'!$Y$5:$Y$111,0))), TRUE)=TRUE, "", (INDEX('Spectrum 23'!$X$5:$X$111,MATCH(LARGE('Spectrum 23'!$Y$5:$Y$111, 4),'Spectrum 23'!$Y$5:$Y$111,0))))</f>
        <v/>
      </c>
      <c r="AH31" s="63" t="str">
        <f>IF(IFERROR((INDEX('Spectrum 23'!$J$5:$J$111,MATCH(LARGE('Spectrum 23'!$K$5:$K$111, 5),'Spectrum 23'!$K$5:$K$111,0))), TRUE)=TRUE, "", (INDEX('Spectrum 23'!$J$5:$J$111,MATCH(LARGE('Spectrum 23'!$K$5:$K$111, 5),'Spectrum 23'!$K$5:$K$111,0))))</f>
        <v/>
      </c>
      <c r="AI31" s="64" t="str">
        <f>IF(IFERROR((INDEX('Spectrum 23'!$L$5:$L$111,MATCH(LARGE('Spectrum 23'!$M$5:$M$111, 5),'Spectrum 23'!$M$5:$M$111,0))), TRUE)=TRUE, "", (INDEX('Spectrum 23'!$L$5:$L$111,MATCH(LARGE('Spectrum 23'!$M$5:$M$111, 5),'Spectrum 23'!$M$5:$M$111,0))))</f>
        <v/>
      </c>
      <c r="AJ31" s="65" t="str">
        <f>IF(IFERROR((INDEX('Spectrum 23'!$N$5:$N$111,MATCH(LARGE('Spectrum 23'!$O$5:$O$111, 5),'Spectrum 23'!$O$5:$O$111,0))), TRUE)=TRUE, "", (INDEX('Spectrum 23'!$N$5:$N$111,MATCH(LARGE('Spectrum 23'!$O$5:$O$111, 5),'Spectrum 23'!$O$5:$O$111,0))))</f>
        <v/>
      </c>
      <c r="AK31" s="66" t="str">
        <f>IF(IFERROR((INDEX('Spectrum 23'!$P$5:$P$111,MATCH(LARGE('Spectrum 23'!$Q$5:$Q$111, 5),'Spectrum 23'!$Q$5:$Q$111,0))), TRUE)=TRUE, "", (INDEX('Spectrum 23'!$P$5:$P$111,MATCH(LARGE('Spectrum 23'!$Q$5:$Q$111, 5),'Spectrum 23'!$Q$5:$Q$111,0))))</f>
        <v/>
      </c>
      <c r="AL31" s="67" t="str">
        <f>IF(IFERROR((INDEX('Spectrum 23'!$R$5:$R$111,MATCH(LARGE('Spectrum 23'!$S$5:$S$111, 5),'Spectrum 23'!$S$5:$S$111,0))), TRUE)=TRUE, "", (INDEX('Spectrum 23'!$R$5:$R$111,MATCH(LARGE('Spectrum 23'!$S$5:$S$111, 5),'Spectrum 23'!$S$5:$S$111,0))))</f>
        <v/>
      </c>
      <c r="AM31" s="68" t="str">
        <f>IF(IFERROR((INDEX('Spectrum 23'!$T$5:$T$111,MATCH(LARGE('Spectrum 23'!$U$5:$U$111, 5),'Spectrum 23'!$U$5:$U$111,0))), TRUE)=TRUE, "", (INDEX('Spectrum 23'!$T$5:$T$111,MATCH(LARGE('Spectrum 23'!$U$5:$U$111, 5),'Spectrum 23'!$U$5:$U$111,0))))</f>
        <v/>
      </c>
      <c r="AN31" s="69" t="str">
        <f>IF(IFERROR((INDEX('Spectrum 23'!$V$5:$V$111,MATCH(LARGE('Spectrum 23'!$W$5:$W$111, 5),'Spectrum 23'!$W$5:$W$111,0))), TRUE)=TRUE, "", (INDEX('Spectrum 23'!$V$5:$V$111,MATCH(LARGE('Spectrum 23'!$W$5:$W$111, 5),'Spectrum 23'!$W$5:$W$111,0))))</f>
        <v/>
      </c>
      <c r="AO31" s="70" t="str">
        <f>IF(IFERROR((INDEX('Spectrum 23'!$X$5:$X$111,MATCH(LARGE('Spectrum 23'!$Y$5:$Y$111, 5),'Spectrum 23'!$Y$5:$Y$111,0))), TRUE)=TRUE, "", (INDEX('Spectrum 23'!$X$5:$X$111,MATCH(LARGE('Spectrum 23'!$Y$5:$Y$111, 5),'Spectrum 23'!$Y$5:$Y$111,0))))</f>
        <v/>
      </c>
      <c r="AP31" s="72"/>
    </row>
    <row r="32" spans="1:42" customFormat="1" ht="15.75" x14ac:dyDescent="0.25">
      <c r="A32" s="1">
        <v>24</v>
      </c>
      <c r="B32" s="63" t="str">
        <f>IF(IFERROR((INDEX('Spectrum 24'!$J$5:$J$111,MATCH(MAX('Spectrum 24'!$K$5:$K$111),'Spectrum 24'!$K$5:$K$111,0))), TRUE)=TRUE, "", (INDEX('Spectrum 24'!$J$5:$J$111,MATCH(MAX('Spectrum 24'!$K$5:$K$111),'Spectrum 24'!$K$5:$K$111,0))))</f>
        <v/>
      </c>
      <c r="C32" s="64" t="str">
        <f>IF(IFERROR((INDEX('Spectrum 24'!$L$5:$L$111,MATCH(MAX('Spectrum 24'!$M$5:$M$111),'Spectrum 24'!$M$5:$M$111,0))), TRUE)=TRUE, "", (INDEX('Spectrum 24'!$L$5:$L$111,MATCH(MAX('Spectrum 24'!$M$5:$M$111),'Spectrum 24'!$M$5:$M$111,0))))</f>
        <v/>
      </c>
      <c r="D32" s="65" t="str">
        <f>IF(IFERROR((INDEX('Spectrum 24'!$N$5:$N$111,MATCH(MAX('Spectrum 24'!$O$5:$O$111),'Spectrum 24'!$O$5:$O$111,0))), TRUE)=TRUE, "", (INDEX('Spectrum 24'!$N$5:$N$111,MATCH(MAX('Spectrum 24'!$O$5:$O$111),'Spectrum 24'!$O$5:$O$111,0))))</f>
        <v/>
      </c>
      <c r="E32" s="66" t="str">
        <f>IF(IFERROR((INDEX('Spectrum 24'!$P$5:$P$111,MATCH(MAX('Spectrum 24'!$Q$5:$Q$111),'Spectrum 24'!$Q$5:$Q$111,0))), TRUE)=TRUE, "", (INDEX('Spectrum 24'!$P$5:$P$111,MATCH(MAX('Spectrum 24'!$Q$5:$Q$111),'Spectrum 24'!$Q$5:$Q$111,0))))</f>
        <v/>
      </c>
      <c r="F32" s="67" t="str">
        <f>IF(IFERROR((INDEX('Spectrum 24'!$R$5:$R$111,MATCH(MAX('Spectrum 24'!$S$5:$S$111),'Spectrum 24'!$S$5:$S$111,0))), TRUE)=TRUE, "", (INDEX('Spectrum 24'!$R$5:$R$111,MATCH(MAX('Spectrum 24'!$S$5:$S$111),'Spectrum 24'!$S$5:$S$111,0))))</f>
        <v/>
      </c>
      <c r="G32" s="68" t="str">
        <f>IF(IFERROR((INDEX('Spectrum 24'!$T$5:$T$111,MATCH(MAX('Spectrum 24'!$U$5:$U$111),'Spectrum 24'!$U$5:$U$111,0))), TRUE)=TRUE, "", (INDEX('Spectrum 24'!$T$5:$T$111,MATCH(MAX('Spectrum 24'!$U$5:$U$111),'Spectrum 24'!$U$5:$U$111,0))))</f>
        <v/>
      </c>
      <c r="H32" s="69" t="str">
        <f>IF(IFERROR((INDEX('Spectrum 24'!$V$5:$V$111,MATCH(MAX('Spectrum 24'!$W$5:$W$111),'Spectrum 24'!$W$5:$W$111,0))), TRUE)=TRUE, "", (INDEX('Spectrum 24'!$V$5:$V$111,MATCH(MAX('Spectrum 24'!$W$5:$W$111),'Spectrum 24'!$W$5:$W$111,0))))</f>
        <v/>
      </c>
      <c r="I32" s="70" t="str">
        <f>IF(IFERROR((INDEX('Spectrum 24'!$X$5:$X$111,MATCH(MAX('Spectrum 24'!$Y$5:$Y$111),'Spectrum 24'!$Y$5:$Y$111,0))), TRUE)=TRUE, "", (INDEX('Spectrum 24'!$X$5:$X$111,MATCH(MAX('Spectrum 24'!$Y$5:$Y$111),'Spectrum 24'!$Y$5:$Y$111,0))))</f>
        <v/>
      </c>
      <c r="J32" s="63" t="str">
        <f>IF(IFERROR((INDEX('Spectrum 24'!$J$5:$J$111,MATCH(LARGE('Spectrum 24'!$K$5:$K$111, 2),'Spectrum 24'!$K$5:$K$111,0))), TRUE)=TRUE, "", (INDEX('Spectrum 24'!$J$5:$J$111,MATCH(LARGE('Spectrum 24'!$K$5:$K$111, 2),'Spectrum 24'!$K$5:$K$111,0))))</f>
        <v/>
      </c>
      <c r="K32" s="64" t="str">
        <f>IF(IFERROR((INDEX('Spectrum 24'!$L$5:$L$111,MATCH(LARGE('Spectrum 24'!$M$5:$M$111, 2),'Spectrum 24'!$M$5:$M$111,0))), TRUE)=TRUE, "", (INDEX('Spectrum 24'!$L$5:$L$111,MATCH(LARGE('Spectrum 24'!$M$5:$M$111, 2),'Spectrum 24'!$M$5:$M$111,0))))</f>
        <v/>
      </c>
      <c r="L32" s="65" t="str">
        <f>IF(IFERROR((INDEX('Spectrum 24'!$N$5:$N$111,MATCH(LARGE('Spectrum 24'!$O$5:$O$111, 2),'Spectrum 24'!$O$5:$O$111,0))), TRUE)=TRUE, "", (INDEX('Spectrum 24'!$N$5:$N$111,MATCH(LARGE('Spectrum 24'!$O$5:$O$111, 2),'Spectrum 24'!$O$5:$O$111,0))))</f>
        <v/>
      </c>
      <c r="M32" s="66" t="str">
        <f>IF(IFERROR((INDEX('Spectrum 24'!$P$5:$P$111,MATCH(LARGE('Spectrum 24'!$Q$5:$Q$111, 2),'Spectrum 24'!$Q$5:$Q$111,0))), TRUE)=TRUE, "", (INDEX('Spectrum 24'!$P$5:$P$111,MATCH(LARGE('Spectrum 24'!$Q$5:$Q$111, 2),'Spectrum 24'!$Q$5:$Q$111,0))))</f>
        <v/>
      </c>
      <c r="N32" s="67" t="str">
        <f>IF(IFERROR((INDEX('Spectrum 24'!$R$5:$R$111,MATCH(LARGE('Spectrum 24'!$S$5:$S$111, 2),'Spectrum 24'!$S$5:$S$111,0))), TRUE)=TRUE, "", (INDEX('Spectrum 24'!$R$5:$R$111,MATCH(LARGE('Spectrum 24'!$S$5:$S$111, 2),'Spectrum 24'!$S$5:$S$111,0))))</f>
        <v/>
      </c>
      <c r="O32" s="68" t="str">
        <f>IF(IFERROR((INDEX('Spectrum 24'!$T$5:$T$111,MATCH(LARGE('Spectrum 24'!$U$5:$U$111, 2),'Spectrum 24'!$U$5:$U$111,0))), TRUE)=TRUE, "", (INDEX('Spectrum 24'!$T$5:$T$111,MATCH(LARGE('Spectrum 24'!$U$5:$U$111, 2),'Spectrum 24'!$U$5:$U$111,0))))</f>
        <v/>
      </c>
      <c r="P32" s="69" t="str">
        <f>IF(IFERROR((INDEX('Spectrum 24'!$V$5:$V$111,MATCH(LARGE('Spectrum 24'!$W$5:$W$111, 2),'Spectrum 24'!$W$5:$W$111,0))), TRUE)=TRUE, "", (INDEX('Spectrum 24'!$V$5:$V$111,MATCH(LARGE('Spectrum 24'!$W$5:$W$111, 2),'Spectrum 24'!$W$5:$W$111,0))))</f>
        <v/>
      </c>
      <c r="Q32" s="70" t="str">
        <f>IF(IFERROR((INDEX('Spectrum 24'!$X$5:$X$111,MATCH(LARGE('Spectrum 24'!$Y$5:$Y$111, 2),'Spectrum 24'!$Y$5:$Y$111,0))), TRUE)=TRUE, "", (INDEX('Spectrum 24'!$X$5:$X$111,MATCH(LARGE('Spectrum 24'!$Y$5:$Y$111, 2),'Spectrum 24'!$Y$5:$Y$111,0))))</f>
        <v/>
      </c>
      <c r="R32" s="63" t="str">
        <f>IF(IFERROR((INDEX('Spectrum 24'!$J$5:$J$111,MATCH(LARGE('Spectrum 24'!$K$5:$K$111, 3),'Spectrum 24'!$K$5:$K$111,0))), TRUE)=TRUE, "", (INDEX('Spectrum 24'!$J$5:$J$111,MATCH(LARGE('Spectrum 24'!$K$5:$K$111, 3),'Spectrum 24'!$K$5:$K$111,0))))</f>
        <v/>
      </c>
      <c r="S32" s="64" t="str">
        <f>IF(IFERROR((INDEX('Spectrum 24'!$L$5:$L$111,MATCH(LARGE('Spectrum 24'!$M$5:$M$111, 3),'Spectrum 24'!$M$5:$M$111,0))), TRUE)=TRUE, "", (INDEX('Spectrum 24'!$L$5:$L$111,MATCH(LARGE('Spectrum 24'!$M$5:$M$111, 3),'Spectrum 24'!$M$5:$M$111,0))))</f>
        <v/>
      </c>
      <c r="T32" s="65" t="str">
        <f>IF(IFERROR((INDEX('Spectrum 24'!$N$5:$N$111,MATCH(LARGE('Spectrum 24'!$O$5:$O$111, 3),'Spectrum 24'!$O$5:$O$111,0))), TRUE)=TRUE, "", (INDEX('Spectrum 24'!$N$5:$N$111,MATCH(LARGE('Spectrum 24'!$O$5:$O$111, 3),'Spectrum 24'!$O$5:$O$111,0))))</f>
        <v/>
      </c>
      <c r="U32" s="66" t="str">
        <f>IF(IFERROR((INDEX('Spectrum 24'!$P$5:$P$111,MATCH(LARGE('Spectrum 24'!$Q$5:$Q$111, 3),'Spectrum 24'!$Q$5:$Q$111,0))), TRUE)=TRUE, "", (INDEX('Spectrum 24'!$P$5:$P$111,MATCH(LARGE('Spectrum 24'!$Q$5:$Q$111, 3),'Spectrum 24'!$Q$5:$Q$111,0))))</f>
        <v/>
      </c>
      <c r="V32" s="67" t="str">
        <f>IF(IFERROR((INDEX('Spectrum 24'!$R$5:$R$111,MATCH(LARGE('Spectrum 24'!$S$5:$S$111, 3),'Spectrum 24'!$S$5:$S$111,0))), TRUE)=TRUE, "", (INDEX('Spectrum 24'!$R$5:$R$111,MATCH(LARGE('Spectrum 24'!$S$5:$S$111, 3),'Spectrum 24'!$S$5:$S$111,0))))</f>
        <v/>
      </c>
      <c r="W32" s="68" t="str">
        <f>IF(IFERROR((INDEX('Spectrum 24'!$T$5:$T$111,MATCH(LARGE('Spectrum 24'!$U$5:$U$111, 3),'Spectrum 24'!$U$5:$U$111,0))), TRUE)=TRUE, "", (INDEX('Spectrum 24'!$T$5:$T$111,MATCH(LARGE('Spectrum 24'!$U$5:$U$111, 3),'Spectrum 24'!$U$5:$U$111,0))))</f>
        <v/>
      </c>
      <c r="X32" s="69" t="str">
        <f>IF(IFERROR((INDEX('Spectrum 24'!$V$5:$V$111,MATCH(LARGE('Spectrum 24'!$W$5:$W$111, 3),'Spectrum 24'!$W$5:$W$111,0))), TRUE)=TRUE, "", (INDEX('Spectrum 24'!$V$5:$V$111,MATCH(LARGE('Spectrum 24'!$W$5:$W$111, 3),'Spectrum 24'!$W$5:$W$111,0))))</f>
        <v/>
      </c>
      <c r="Y32" s="70" t="str">
        <f>IF(IFERROR((INDEX('Spectrum 24'!$X$5:$X$111,MATCH(LARGE('Spectrum 24'!$Y$5:$Y$111, 3),'Spectrum 24'!$Y$5:$Y$111,0))), TRUE)=TRUE, "", (INDEX('Spectrum 24'!$X$5:$X$111,MATCH(LARGE('Spectrum 24'!$Y$5:$Y$111, 3),'Spectrum 24'!$Y$5:$Y$111,0))))</f>
        <v/>
      </c>
      <c r="Z32" s="63" t="str">
        <f>IF(IFERROR((INDEX('Spectrum 24'!$J$5:$J$111,MATCH(LARGE('Spectrum 24'!$K$5:$K$111, 4),'Spectrum 24'!$K$5:$K$111,0))), TRUE)=TRUE, "", (INDEX('Spectrum 24'!$J$5:$J$111,MATCH(LARGE('Spectrum 24'!$K$5:$K$111, 4),'Spectrum 24'!$K$5:$K$111,0))))</f>
        <v/>
      </c>
      <c r="AA32" s="64" t="str">
        <f>IF(IFERROR((INDEX('Spectrum 24'!$L$5:$L$111,MATCH(LARGE('Spectrum 24'!$M$5:$M$111, 4),'Spectrum 24'!$M$5:$M$111,0))), TRUE)=TRUE, "", (INDEX('Spectrum 24'!$L$5:$L$111,MATCH(LARGE('Spectrum 24'!$M$5:$M$111, 4),'Spectrum 24'!$M$5:$M$111,0))))</f>
        <v/>
      </c>
      <c r="AB32" s="65" t="str">
        <f>IF(IFERROR((INDEX('Spectrum 24'!$N$5:$N$111,MATCH(LARGE('Spectrum 24'!$O$5:$O$111, 4),'Spectrum 24'!$O$5:$O$111,0))), TRUE)=TRUE, "", (INDEX('Spectrum 24'!$N$5:$N$111,MATCH(LARGE('Spectrum 24'!$O$5:$O$111, 4),'Spectrum 24'!$O$5:$O$111,0))))</f>
        <v/>
      </c>
      <c r="AC32" s="66" t="str">
        <f>IF(IFERROR((INDEX('Spectrum 24'!$P$5:$P$111,MATCH(LARGE('Spectrum 24'!$Q$5:$Q$111, 4),'Spectrum 24'!$Q$5:$Q$111,0))), TRUE)=TRUE, "", (INDEX('Spectrum 24'!$P$5:$P$111,MATCH(LARGE('Spectrum 24'!$Q$5:$Q$111, 4),'Spectrum 24'!$Q$5:$Q$111,0))))</f>
        <v/>
      </c>
      <c r="AD32" s="67" t="str">
        <f>IF(IFERROR((INDEX('Spectrum 24'!$R$5:$R$111,MATCH(LARGE('Spectrum 24'!$S$5:$S$111, 4),'Spectrum 24'!$S$5:$S$111,0))), TRUE)=TRUE, "", (INDEX('Spectrum 24'!$R$5:$R$111,MATCH(LARGE('Spectrum 24'!$S$5:$S$111, 4),'Spectrum 24'!$S$5:$S$111,0))))</f>
        <v/>
      </c>
      <c r="AE32" s="68" t="str">
        <f>IF(IFERROR((INDEX('Spectrum 24'!$T$5:$T$111,MATCH(LARGE('Spectrum 24'!$U$5:$U$111, 4),'Spectrum 24'!$U$5:$U$111,0))), TRUE)=TRUE, "", (INDEX('Spectrum 24'!$T$5:$T$111,MATCH(LARGE('Spectrum 24'!$U$5:$U$111, 4),'Spectrum 24'!$U$5:$U$111,0))))</f>
        <v/>
      </c>
      <c r="AF32" s="69" t="str">
        <f>IF(IFERROR((INDEX('Spectrum 24'!$V$5:$V$111,MATCH(LARGE('Spectrum 24'!$W$5:$W$111, 4),'Spectrum 24'!$W$5:$W$111,0))), TRUE)=TRUE, "", (INDEX('Spectrum 24'!$V$5:$V$111,MATCH(LARGE('Spectrum 24'!$W$5:$W$111, 4),'Spectrum 24'!$W$5:$W$111,0))))</f>
        <v/>
      </c>
      <c r="AG32" s="70" t="str">
        <f>IF(IFERROR((INDEX('Spectrum 24'!$X$5:$X$111,MATCH(LARGE('Spectrum 24'!$Y$5:$Y$111, 4),'Spectrum 24'!$Y$5:$Y$111,0))), TRUE)=TRUE, "", (INDEX('Spectrum 24'!$X$5:$X$111,MATCH(LARGE('Spectrum 24'!$Y$5:$Y$111, 4),'Spectrum 24'!$Y$5:$Y$111,0))))</f>
        <v/>
      </c>
      <c r="AH32" s="63" t="str">
        <f>IF(IFERROR((INDEX('Spectrum 24'!$J$5:$J$111,MATCH(LARGE('Spectrum 24'!$K$5:$K$111, 5),'Spectrum 24'!$K$5:$K$111,0))), TRUE)=TRUE, "", (INDEX('Spectrum 24'!$J$5:$J$111,MATCH(LARGE('Spectrum 24'!$K$5:$K$111, 5),'Spectrum 24'!$K$5:$K$111,0))))</f>
        <v/>
      </c>
      <c r="AI32" s="64" t="str">
        <f>IF(IFERROR((INDEX('Spectrum 24'!$L$5:$L$111,MATCH(LARGE('Spectrum 24'!$M$5:$M$111, 5),'Spectrum 24'!$M$5:$M$111,0))), TRUE)=TRUE, "", (INDEX('Spectrum 24'!$L$5:$L$111,MATCH(LARGE('Spectrum 24'!$M$5:$M$111, 5),'Spectrum 24'!$M$5:$M$111,0))))</f>
        <v/>
      </c>
      <c r="AJ32" s="65" t="str">
        <f>IF(IFERROR((INDEX('Spectrum 24'!$N$5:$N$111,MATCH(LARGE('Spectrum 24'!$O$5:$O$111, 5),'Spectrum 24'!$O$5:$O$111,0))), TRUE)=TRUE, "", (INDEX('Spectrum 24'!$N$5:$N$111,MATCH(LARGE('Spectrum 24'!$O$5:$O$111, 5),'Spectrum 24'!$O$5:$O$111,0))))</f>
        <v/>
      </c>
      <c r="AK32" s="66" t="str">
        <f>IF(IFERROR((INDEX('Spectrum 24'!$P$5:$P$111,MATCH(LARGE('Spectrum 24'!$Q$5:$Q$111, 5),'Spectrum 24'!$Q$5:$Q$111,0))), TRUE)=TRUE, "", (INDEX('Spectrum 24'!$P$5:$P$111,MATCH(LARGE('Spectrum 24'!$Q$5:$Q$111, 5),'Spectrum 24'!$Q$5:$Q$111,0))))</f>
        <v/>
      </c>
      <c r="AL32" s="67" t="str">
        <f>IF(IFERROR((INDEX('Spectrum 24'!$R$5:$R$111,MATCH(LARGE('Spectrum 24'!$S$5:$S$111, 5),'Spectrum 24'!$S$5:$S$111,0))), TRUE)=TRUE, "", (INDEX('Spectrum 24'!$R$5:$R$111,MATCH(LARGE('Spectrum 24'!$S$5:$S$111, 5),'Spectrum 24'!$S$5:$S$111,0))))</f>
        <v/>
      </c>
      <c r="AM32" s="68" t="str">
        <f>IF(IFERROR((INDEX('Spectrum 24'!$T$5:$T$111,MATCH(LARGE('Spectrum 24'!$U$5:$U$111, 5),'Spectrum 24'!$U$5:$U$111,0))), TRUE)=TRUE, "", (INDEX('Spectrum 24'!$T$5:$T$111,MATCH(LARGE('Spectrum 24'!$U$5:$U$111, 5),'Spectrum 24'!$U$5:$U$111,0))))</f>
        <v/>
      </c>
      <c r="AN32" s="69" t="str">
        <f>IF(IFERROR((INDEX('Spectrum 24'!$V$5:$V$111,MATCH(LARGE('Spectrum 24'!$W$5:$W$111, 5),'Spectrum 24'!$W$5:$W$111,0))), TRUE)=TRUE, "", (INDEX('Spectrum 24'!$V$5:$V$111,MATCH(LARGE('Spectrum 24'!$W$5:$W$111, 5),'Spectrum 24'!$W$5:$W$111,0))))</f>
        <v/>
      </c>
      <c r="AO32" s="70" t="str">
        <f>IF(IFERROR((INDEX('Spectrum 24'!$X$5:$X$111,MATCH(LARGE('Spectrum 24'!$Y$5:$Y$111, 5),'Spectrum 24'!$Y$5:$Y$111,0))), TRUE)=TRUE, "", (INDEX('Spectrum 24'!$X$5:$X$111,MATCH(LARGE('Spectrum 24'!$Y$5:$Y$111, 5),'Spectrum 24'!$Y$5:$Y$111,0))))</f>
        <v/>
      </c>
      <c r="AP32" s="72"/>
    </row>
    <row r="33" spans="1:42" customFormat="1" ht="15.75" x14ac:dyDescent="0.25">
      <c r="A33" s="1">
        <v>25</v>
      </c>
      <c r="B33" s="63" t="str">
        <f>IF(IFERROR((INDEX('Spectrum 25'!$J$5:$J$111,MATCH(MAX('Spectrum 25'!$K$5:$K$111),'Spectrum 25'!$K$5:$K$111,0))), TRUE)=TRUE, "", (INDEX('Spectrum 25'!$J$5:$J$111,MATCH(MAX('Spectrum 25'!$K$5:$K$111),'Spectrum 25'!$K$5:$K$111,0))))</f>
        <v/>
      </c>
      <c r="C33" s="64" t="str">
        <f>IF(IFERROR((INDEX('Spectrum 25'!$L$5:$L$111,MATCH(MAX('Spectrum 25'!$M$5:$M$111),'Spectrum 25'!$M$5:$M$111,0))), TRUE)=TRUE, "", (INDEX('Spectrum 25'!$L$5:$L$111,MATCH(MAX('Spectrum 25'!$M$5:$M$111),'Spectrum 25'!$M$5:$M$111,0))))</f>
        <v/>
      </c>
      <c r="D33" s="65" t="str">
        <f>IF(IFERROR((INDEX('Spectrum 25'!$N$5:$N$111,MATCH(MAX('Spectrum 25'!$O$5:$O$111),'Spectrum 25'!$O$5:$O$111,0))), TRUE)=TRUE, "", (INDEX('Spectrum 25'!$N$5:$N$111,MATCH(MAX('Spectrum 25'!$O$5:$O$111),'Spectrum 25'!$O$5:$O$111,0))))</f>
        <v/>
      </c>
      <c r="E33" s="66" t="str">
        <f>IF(IFERROR((INDEX('Spectrum 25'!$P$5:$P$111,MATCH(MAX('Spectrum 25'!$Q$5:$Q$111),'Spectrum 25'!$Q$5:$Q$111,0))), TRUE)=TRUE, "", (INDEX('Spectrum 25'!$P$5:$P$111,MATCH(MAX('Spectrum 25'!$Q$5:$Q$111),'Spectrum 25'!$Q$5:$Q$111,0))))</f>
        <v/>
      </c>
      <c r="F33" s="67" t="str">
        <f>IF(IFERROR((INDEX('Spectrum 25'!$R$5:$R$111,MATCH(MAX('Spectrum 25'!$S$5:$S$111),'Spectrum 25'!$S$5:$S$111,0))), TRUE)=TRUE, "", (INDEX('Spectrum 25'!$R$5:$R$111,MATCH(MAX('Spectrum 25'!$S$5:$S$111),'Spectrum 25'!$S$5:$S$111,0))))</f>
        <v/>
      </c>
      <c r="G33" s="68" t="str">
        <f>IF(IFERROR((INDEX('Spectrum 25'!$T$5:$T$111,MATCH(MAX('Spectrum 25'!$U$5:$U$111),'Spectrum 25'!$U$5:$U$111,0))), TRUE)=TRUE, "", (INDEX('Spectrum 25'!$T$5:$T$111,MATCH(MAX('Spectrum 25'!$U$5:$U$111),'Spectrum 25'!$U$5:$U$111,0))))</f>
        <v/>
      </c>
      <c r="H33" s="69" t="str">
        <f>IF(IFERROR((INDEX('Spectrum 25'!$V$5:$V$111,MATCH(MAX('Spectrum 25'!$W$5:$W$111),'Spectrum 25'!$W$5:$W$111,0))), TRUE)=TRUE, "", (INDEX('Spectrum 25'!$V$5:$V$111,MATCH(MAX('Spectrum 25'!$W$5:$W$111),'Spectrum 25'!$W$5:$W$111,0))))</f>
        <v/>
      </c>
      <c r="I33" s="70" t="str">
        <f>IF(IFERROR((INDEX('Spectrum 25'!$X$5:$X$111,MATCH(MAX('Spectrum 25'!$Y$5:$Y$111),'Spectrum 25'!$Y$5:$Y$111,0))), TRUE)=TRUE, "", (INDEX('Spectrum 25'!$X$5:$X$111,MATCH(MAX('Spectrum 25'!$Y$5:$Y$111),'Spectrum 25'!$Y$5:$Y$111,0))))</f>
        <v/>
      </c>
      <c r="J33" s="63" t="str">
        <f>IF(IFERROR((INDEX('Spectrum 25'!$J$5:$J$111,MATCH(LARGE('Spectrum 25'!$K$5:$K$111, 2),'Spectrum 25'!$K$5:$K$111,0))), TRUE)=TRUE, "", (INDEX('Spectrum 25'!$J$5:$J$111,MATCH(LARGE('Spectrum 25'!$K$5:$K$111, 2),'Spectrum 25'!$K$5:$K$111,0))))</f>
        <v/>
      </c>
      <c r="K33" s="64" t="str">
        <f>IF(IFERROR((INDEX('Spectrum 25'!$L$5:$L$111,MATCH(LARGE('Spectrum 25'!$M$5:$M$111, 2),'Spectrum 25'!$M$5:$M$111,0))), TRUE)=TRUE, "", (INDEX('Spectrum 25'!$L$5:$L$111,MATCH(LARGE('Spectrum 25'!$M$5:$M$111, 2),'Spectrum 25'!$M$5:$M$111,0))))</f>
        <v/>
      </c>
      <c r="L33" s="65" t="str">
        <f>IF(IFERROR((INDEX('Spectrum 25'!$N$5:$N$111,MATCH(LARGE('Spectrum 25'!$O$5:$O$111, 2),'Spectrum 25'!$O$5:$O$111,0))), TRUE)=TRUE, "", (INDEX('Spectrum 25'!$N$5:$N$111,MATCH(LARGE('Spectrum 25'!$O$5:$O$111, 2),'Spectrum 25'!$O$5:$O$111,0))))</f>
        <v/>
      </c>
      <c r="M33" s="66" t="str">
        <f>IF(IFERROR((INDEX('Spectrum 25'!$P$5:$P$111,MATCH(LARGE('Spectrum 25'!$Q$5:$Q$111, 2),'Spectrum 25'!$Q$5:$Q$111,0))), TRUE)=TRUE, "", (INDEX('Spectrum 25'!$P$5:$P$111,MATCH(LARGE('Spectrum 25'!$Q$5:$Q$111, 2),'Spectrum 25'!$Q$5:$Q$111,0))))</f>
        <v/>
      </c>
      <c r="N33" s="67" t="str">
        <f>IF(IFERROR((INDEX('Spectrum 25'!$R$5:$R$111,MATCH(LARGE('Spectrum 25'!$S$5:$S$111, 2),'Spectrum 25'!$S$5:$S$111,0))), TRUE)=TRUE, "", (INDEX('Spectrum 25'!$R$5:$R$111,MATCH(LARGE('Spectrum 25'!$S$5:$S$111, 2),'Spectrum 25'!$S$5:$S$111,0))))</f>
        <v/>
      </c>
      <c r="O33" s="68" t="str">
        <f>IF(IFERROR((INDEX('Spectrum 25'!$T$5:$T$111,MATCH(LARGE('Spectrum 25'!$U$5:$U$111, 2),'Spectrum 25'!$U$5:$U$111,0))), TRUE)=TRUE, "", (INDEX('Spectrum 25'!$T$5:$T$111,MATCH(LARGE('Spectrum 25'!$U$5:$U$111, 2),'Spectrum 25'!$U$5:$U$111,0))))</f>
        <v/>
      </c>
      <c r="P33" s="69" t="str">
        <f>IF(IFERROR((INDEX('Spectrum 25'!$V$5:$V$111,MATCH(LARGE('Spectrum 25'!$W$5:$W$111, 2),'Spectrum 25'!$W$5:$W$111,0))), TRUE)=TRUE, "", (INDEX('Spectrum 25'!$V$5:$V$111,MATCH(LARGE('Spectrum 25'!$W$5:$W$111, 2),'Spectrum 25'!$W$5:$W$111,0))))</f>
        <v/>
      </c>
      <c r="Q33" s="70" t="str">
        <f>IF(IFERROR((INDEX('Spectrum 25'!$X$5:$X$111,MATCH(LARGE('Spectrum 25'!$Y$5:$Y$111, 2),'Spectrum 25'!$Y$5:$Y$111,0))), TRUE)=TRUE, "", (INDEX('Spectrum 25'!$X$5:$X$111,MATCH(LARGE('Spectrum 25'!$Y$5:$Y$111, 2),'Spectrum 25'!$Y$5:$Y$111,0))))</f>
        <v/>
      </c>
      <c r="R33" s="63" t="str">
        <f>IF(IFERROR((INDEX('Spectrum 25'!$J$5:$J$111,MATCH(LARGE('Spectrum 25'!$K$5:$K$111, 3),'Spectrum 25'!$K$5:$K$111,0))), TRUE)=TRUE, "", (INDEX('Spectrum 25'!$J$5:$J$111,MATCH(LARGE('Spectrum 25'!$K$5:$K$111, 3),'Spectrum 25'!$K$5:$K$111,0))))</f>
        <v/>
      </c>
      <c r="S33" s="64" t="str">
        <f>IF(IFERROR((INDEX('Spectrum 25'!$L$5:$L$111,MATCH(LARGE('Spectrum 25'!$M$5:$M$111, 3),'Spectrum 25'!$M$5:$M$111,0))), TRUE)=TRUE, "", (INDEX('Spectrum 25'!$L$5:$L$111,MATCH(LARGE('Spectrum 25'!$M$5:$M$111, 3),'Spectrum 25'!$M$5:$M$111,0))))</f>
        <v/>
      </c>
      <c r="T33" s="65" t="str">
        <f>IF(IFERROR((INDEX('Spectrum 25'!$N$5:$N$111,MATCH(LARGE('Spectrum 25'!$O$5:$O$111, 3),'Spectrum 25'!$O$5:$O$111,0))), TRUE)=TRUE, "", (INDEX('Spectrum 25'!$N$5:$N$111,MATCH(LARGE('Spectrum 25'!$O$5:$O$111, 3),'Spectrum 25'!$O$5:$O$111,0))))</f>
        <v/>
      </c>
      <c r="U33" s="66" t="str">
        <f>IF(IFERROR((INDEX('Spectrum 25'!$P$5:$P$111,MATCH(LARGE('Spectrum 25'!$Q$5:$Q$111, 3),'Spectrum 25'!$Q$5:$Q$111,0))), TRUE)=TRUE, "", (INDEX('Spectrum 25'!$P$5:$P$111,MATCH(LARGE('Spectrum 25'!$Q$5:$Q$111, 3),'Spectrum 25'!$Q$5:$Q$111,0))))</f>
        <v/>
      </c>
      <c r="V33" s="67" t="str">
        <f>IF(IFERROR((INDEX('Spectrum 25'!$R$5:$R$111,MATCH(LARGE('Spectrum 25'!$S$5:$S$111, 3),'Spectrum 25'!$S$5:$S$111,0))), TRUE)=TRUE, "", (INDEX('Spectrum 25'!$R$5:$R$111,MATCH(LARGE('Spectrum 25'!$S$5:$S$111, 3),'Spectrum 25'!$S$5:$S$111,0))))</f>
        <v/>
      </c>
      <c r="W33" s="68" t="str">
        <f>IF(IFERROR((INDEX('Spectrum 25'!$T$5:$T$111,MATCH(LARGE('Spectrum 25'!$U$5:$U$111, 3),'Spectrum 25'!$U$5:$U$111,0))), TRUE)=TRUE, "", (INDEX('Spectrum 25'!$T$5:$T$111,MATCH(LARGE('Spectrum 25'!$U$5:$U$111, 3),'Spectrum 25'!$U$5:$U$111,0))))</f>
        <v/>
      </c>
      <c r="X33" s="69" t="str">
        <f>IF(IFERROR((INDEX('Spectrum 25'!$V$5:$V$111,MATCH(LARGE('Spectrum 25'!$W$5:$W$111, 3),'Spectrum 25'!$W$5:$W$111,0))), TRUE)=TRUE, "", (INDEX('Spectrum 25'!$V$5:$V$111,MATCH(LARGE('Spectrum 25'!$W$5:$W$111, 3),'Spectrum 25'!$W$5:$W$111,0))))</f>
        <v/>
      </c>
      <c r="Y33" s="70" t="str">
        <f>IF(IFERROR((INDEX('Spectrum 25'!$X$5:$X$111,MATCH(LARGE('Spectrum 25'!$Y$5:$Y$111, 3),'Spectrum 25'!$Y$5:$Y$111,0))), TRUE)=TRUE, "", (INDEX('Spectrum 25'!$X$5:$X$111,MATCH(LARGE('Spectrum 25'!$Y$5:$Y$111, 3),'Spectrum 25'!$Y$5:$Y$111,0))))</f>
        <v/>
      </c>
      <c r="Z33" s="63" t="str">
        <f>IF(IFERROR((INDEX('Spectrum 25'!$J$5:$J$111,MATCH(LARGE('Spectrum 25'!$K$5:$K$111, 4),'Spectrum 25'!$K$5:$K$111,0))), TRUE)=TRUE, "", (INDEX('Spectrum 25'!$J$5:$J$111,MATCH(LARGE('Spectrum 25'!$K$5:$K$111, 4),'Spectrum 25'!$K$5:$K$111,0))))</f>
        <v/>
      </c>
      <c r="AA33" s="64" t="str">
        <f>IF(IFERROR((INDEX('Spectrum 25'!$L$5:$L$111,MATCH(LARGE('Spectrum 25'!$M$5:$M$111, 4),'Spectrum 25'!$M$5:$M$111,0))), TRUE)=TRUE, "", (INDEX('Spectrum 25'!$L$5:$L$111,MATCH(LARGE('Spectrum 25'!$M$5:$M$111, 4),'Spectrum 25'!$M$5:$M$111,0))))</f>
        <v/>
      </c>
      <c r="AB33" s="65" t="str">
        <f>IF(IFERROR((INDEX('Spectrum 25'!$N$5:$N$111,MATCH(LARGE('Spectrum 25'!$O$5:$O$111, 4),'Spectrum 25'!$O$5:$O$111,0))), TRUE)=TRUE, "", (INDEX('Spectrum 25'!$N$5:$N$111,MATCH(LARGE('Spectrum 25'!$O$5:$O$111, 4),'Spectrum 25'!$O$5:$O$111,0))))</f>
        <v/>
      </c>
      <c r="AC33" s="66" t="str">
        <f>IF(IFERROR((INDEX('Spectrum 25'!$P$5:$P$111,MATCH(LARGE('Spectrum 25'!$Q$5:$Q$111, 4),'Spectrum 25'!$Q$5:$Q$111,0))), TRUE)=TRUE, "", (INDEX('Spectrum 25'!$P$5:$P$111,MATCH(LARGE('Spectrum 25'!$Q$5:$Q$111, 4),'Spectrum 25'!$Q$5:$Q$111,0))))</f>
        <v/>
      </c>
      <c r="AD33" s="67" t="str">
        <f>IF(IFERROR((INDEX('Spectrum 25'!$R$5:$R$111,MATCH(LARGE('Spectrum 25'!$S$5:$S$111, 4),'Spectrum 25'!$S$5:$S$111,0))), TRUE)=TRUE, "", (INDEX('Spectrum 25'!$R$5:$R$111,MATCH(LARGE('Spectrum 25'!$S$5:$S$111, 4),'Spectrum 25'!$S$5:$S$111,0))))</f>
        <v/>
      </c>
      <c r="AE33" s="68" t="str">
        <f>IF(IFERROR((INDEX('Spectrum 25'!$T$5:$T$111,MATCH(LARGE('Spectrum 25'!$U$5:$U$111, 4),'Spectrum 25'!$U$5:$U$111,0))), TRUE)=TRUE, "", (INDEX('Spectrum 25'!$T$5:$T$111,MATCH(LARGE('Spectrum 25'!$U$5:$U$111, 4),'Spectrum 25'!$U$5:$U$111,0))))</f>
        <v/>
      </c>
      <c r="AF33" s="69" t="str">
        <f>IF(IFERROR((INDEX('Spectrum 25'!$V$5:$V$111,MATCH(LARGE('Spectrum 25'!$W$5:$W$111, 4),'Spectrum 25'!$W$5:$W$111,0))), TRUE)=TRUE, "", (INDEX('Spectrum 25'!$V$5:$V$111,MATCH(LARGE('Spectrum 25'!$W$5:$W$111, 4),'Spectrum 25'!$W$5:$W$111,0))))</f>
        <v/>
      </c>
      <c r="AG33" s="70" t="str">
        <f>IF(IFERROR((INDEX('Spectrum 25'!$X$5:$X$111,MATCH(LARGE('Spectrum 25'!$Y$5:$Y$111, 4),'Spectrum 25'!$Y$5:$Y$111,0))), TRUE)=TRUE, "", (INDEX('Spectrum 25'!$X$5:$X$111,MATCH(LARGE('Spectrum 25'!$Y$5:$Y$111, 4),'Spectrum 25'!$Y$5:$Y$111,0))))</f>
        <v/>
      </c>
      <c r="AH33" s="63" t="str">
        <f>IF(IFERROR((INDEX('Spectrum 25'!$J$5:$J$111,MATCH(LARGE('Spectrum 25'!$K$5:$K$111, 5),'Spectrum 25'!$K$5:$K$111,0))), TRUE)=TRUE, "", (INDEX('Spectrum 25'!$J$5:$J$111,MATCH(LARGE('Spectrum 25'!$K$5:$K$111, 5),'Spectrum 25'!$K$5:$K$111,0))))</f>
        <v/>
      </c>
      <c r="AI33" s="64" t="str">
        <f>IF(IFERROR((INDEX('Spectrum 25'!$L$5:$L$111,MATCH(LARGE('Spectrum 25'!$M$5:$M$111, 5),'Spectrum 25'!$M$5:$M$111,0))), TRUE)=TRUE, "", (INDEX('Spectrum 25'!$L$5:$L$111,MATCH(LARGE('Spectrum 25'!$M$5:$M$111, 5),'Spectrum 25'!$M$5:$M$111,0))))</f>
        <v/>
      </c>
      <c r="AJ33" s="65" t="str">
        <f>IF(IFERROR((INDEX('Spectrum 25'!$N$5:$N$111,MATCH(LARGE('Spectrum 25'!$O$5:$O$111, 5),'Spectrum 25'!$O$5:$O$111,0))), TRUE)=TRUE, "", (INDEX('Spectrum 25'!$N$5:$N$111,MATCH(LARGE('Spectrum 25'!$O$5:$O$111, 5),'Spectrum 25'!$O$5:$O$111,0))))</f>
        <v/>
      </c>
      <c r="AK33" s="66" t="str">
        <f>IF(IFERROR((INDEX('Spectrum 25'!$P$5:$P$111,MATCH(LARGE('Spectrum 25'!$Q$5:$Q$111, 5),'Spectrum 25'!$Q$5:$Q$111,0))), TRUE)=TRUE, "", (INDEX('Spectrum 25'!$P$5:$P$111,MATCH(LARGE('Spectrum 25'!$Q$5:$Q$111, 5),'Spectrum 25'!$Q$5:$Q$111,0))))</f>
        <v/>
      </c>
      <c r="AL33" s="67" t="str">
        <f>IF(IFERROR((INDEX('Spectrum 25'!$R$5:$R$111,MATCH(LARGE('Spectrum 25'!$S$5:$S$111, 5),'Spectrum 25'!$S$5:$S$111,0))), TRUE)=TRUE, "", (INDEX('Spectrum 25'!$R$5:$R$111,MATCH(LARGE('Spectrum 25'!$S$5:$S$111, 5),'Spectrum 25'!$S$5:$S$111,0))))</f>
        <v/>
      </c>
      <c r="AM33" s="68" t="str">
        <f>IF(IFERROR((INDEX('Spectrum 25'!$T$5:$T$111,MATCH(LARGE('Spectrum 25'!$U$5:$U$111, 5),'Spectrum 25'!$U$5:$U$111,0))), TRUE)=TRUE, "", (INDEX('Spectrum 25'!$T$5:$T$111,MATCH(LARGE('Spectrum 25'!$U$5:$U$111, 5),'Spectrum 25'!$U$5:$U$111,0))))</f>
        <v/>
      </c>
      <c r="AN33" s="69" t="str">
        <f>IF(IFERROR((INDEX('Spectrum 25'!$V$5:$V$111,MATCH(LARGE('Spectrum 25'!$W$5:$W$111, 5),'Spectrum 25'!$W$5:$W$111,0))), TRUE)=TRUE, "", (INDEX('Spectrum 25'!$V$5:$V$111,MATCH(LARGE('Spectrum 25'!$W$5:$W$111, 5),'Spectrum 25'!$W$5:$W$111,0))))</f>
        <v/>
      </c>
      <c r="AO33" s="70" t="str">
        <f>IF(IFERROR((INDEX('Spectrum 25'!$X$5:$X$111,MATCH(LARGE('Spectrum 25'!$Y$5:$Y$111, 5),'Spectrum 25'!$Y$5:$Y$111,0))), TRUE)=TRUE, "", (INDEX('Spectrum 25'!$X$5:$X$111,MATCH(LARGE('Spectrum 25'!$Y$5:$Y$111, 5),'Spectrum 25'!$Y$5:$Y$111,0))))</f>
        <v/>
      </c>
      <c r="AP33" s="72"/>
    </row>
    <row r="34" spans="1:42" x14ac:dyDescent="0.25">
      <c r="A34" s="106"/>
      <c r="B34" s="109"/>
      <c r="C34" s="109"/>
      <c r="D34" s="72"/>
      <c r="E34" s="72"/>
      <c r="F34" s="72"/>
      <c r="G34" s="72"/>
      <c r="H34" s="72"/>
      <c r="I34" s="72"/>
    </row>
    <row r="35" spans="1:42" x14ac:dyDescent="0.25">
      <c r="A35" s="106"/>
      <c r="B35" s="72"/>
      <c r="C35" s="72"/>
      <c r="D35" s="72"/>
      <c r="E35" s="72"/>
      <c r="F35" s="72"/>
      <c r="G35" s="72"/>
      <c r="H35" s="72"/>
      <c r="I35" s="72"/>
    </row>
    <row r="36" spans="1:42" x14ac:dyDescent="0.25">
      <c r="A36" s="106"/>
      <c r="B36" s="72"/>
      <c r="C36" s="72"/>
      <c r="D36" s="72"/>
      <c r="E36" s="72"/>
      <c r="F36" s="72"/>
      <c r="G36" s="72"/>
      <c r="H36" s="72"/>
      <c r="I36" s="72"/>
    </row>
    <row r="37" spans="1:42" x14ac:dyDescent="0.25">
      <c r="A37" s="106"/>
      <c r="B37" s="72"/>
      <c r="C37" s="72"/>
      <c r="D37" s="72"/>
      <c r="E37" s="72"/>
      <c r="F37" s="72"/>
      <c r="G37" s="72"/>
      <c r="H37" s="72"/>
      <c r="I37" s="72"/>
    </row>
    <row r="38" spans="1:42" ht="15.75" thickBot="1" x14ac:dyDescent="0.3">
      <c r="A38" s="106"/>
      <c r="B38" s="72"/>
      <c r="C38" s="72"/>
      <c r="D38" s="72"/>
      <c r="E38" s="72"/>
      <c r="F38" s="72"/>
      <c r="G38" s="72"/>
      <c r="H38" s="72"/>
      <c r="I38" s="72"/>
    </row>
    <row r="39" spans="1:42" ht="19.5" x14ac:dyDescent="0.25">
      <c r="A39" s="256" t="s">
        <v>92</v>
      </c>
      <c r="B39" s="257"/>
      <c r="C39" s="257"/>
      <c r="D39" s="257"/>
      <c r="E39" s="257"/>
      <c r="F39" s="257"/>
      <c r="G39" s="257"/>
      <c r="H39" s="257"/>
      <c r="I39" s="258"/>
      <c r="L39" s="256" t="s">
        <v>91</v>
      </c>
      <c r="M39" s="257"/>
      <c r="N39" s="257"/>
      <c r="O39" s="257"/>
      <c r="P39" s="257"/>
      <c r="Q39" s="257"/>
      <c r="R39" s="257"/>
      <c r="S39" s="258"/>
    </row>
    <row r="40" spans="1:42" ht="19.5" x14ac:dyDescent="0.25">
      <c r="A40" s="50"/>
      <c r="B40" s="51" t="s">
        <v>0</v>
      </c>
      <c r="C40" s="49" t="s">
        <v>1</v>
      </c>
      <c r="D40" s="49" t="s">
        <v>2</v>
      </c>
      <c r="E40" s="49" t="s">
        <v>3</v>
      </c>
      <c r="F40" s="49" t="s">
        <v>4</v>
      </c>
      <c r="G40" s="49" t="s">
        <v>5</v>
      </c>
      <c r="H40" s="49" t="s">
        <v>6</v>
      </c>
      <c r="I40" s="52" t="s">
        <v>7</v>
      </c>
      <c r="L40" s="51" t="s">
        <v>0</v>
      </c>
      <c r="M40" s="49" t="s">
        <v>1</v>
      </c>
      <c r="N40" s="49" t="s">
        <v>2</v>
      </c>
      <c r="O40" s="49" t="s">
        <v>3</v>
      </c>
      <c r="P40" s="49" t="s">
        <v>4</v>
      </c>
      <c r="Q40" s="49" t="s">
        <v>5</v>
      </c>
      <c r="R40" s="49" t="s">
        <v>6</v>
      </c>
      <c r="S40" s="52" t="s">
        <v>7</v>
      </c>
    </row>
    <row r="41" spans="1:42" x14ac:dyDescent="0.25">
      <c r="A41" s="252">
        <v>1</v>
      </c>
      <c r="B41" t="str">
        <f>$B$9</f>
        <v/>
      </c>
      <c r="C41" t="str">
        <f>$C$9</f>
        <v/>
      </c>
      <c r="D41" t="str">
        <f>$D$9</f>
        <v/>
      </c>
      <c r="E41" t="str">
        <f>$E$9</f>
        <v/>
      </c>
      <c r="F41" t="str">
        <f>$F$9</f>
        <v/>
      </c>
      <c r="G41" t="str">
        <f>$G$9</f>
        <v/>
      </c>
      <c r="H41" t="str">
        <f>$H$9</f>
        <v/>
      </c>
      <c r="I41" s="9" t="str">
        <f>$I$9</f>
        <v/>
      </c>
      <c r="L41" s="5" t="str">
        <f>IF(ISNUMBER(B41)=TRUE, B41, IF(ISNUMBER(B66)=TRUE, B66, IF(ISNUMBER(B91)=TRUE, B91, IF(ISNUMBER(B116)=TRUE, B116, IF(ISNUMBER(B141)=TRUE, B141, "")))))</f>
        <v/>
      </c>
      <c r="M41" s="1" t="str">
        <f t="shared" ref="M41:S41" si="1">IF(ISNUMBER(C41)=TRUE, C41, IF(ISNUMBER(C66)=TRUE, C66, IF(ISNUMBER(C91)=TRUE, C91, IF(ISNUMBER(C116)=TRUE, C116, IF(ISNUMBER(C141)=TRUE, C141, "")))))</f>
        <v/>
      </c>
      <c r="N41" s="1" t="str">
        <f t="shared" si="1"/>
        <v/>
      </c>
      <c r="O41" s="1" t="str">
        <f t="shared" si="1"/>
        <v/>
      </c>
      <c r="P41" s="1" t="str">
        <f t="shared" si="1"/>
        <v/>
      </c>
      <c r="Q41" s="1" t="str">
        <f t="shared" si="1"/>
        <v/>
      </c>
      <c r="R41" s="1" t="str">
        <f t="shared" si="1"/>
        <v/>
      </c>
      <c r="S41" s="6" t="str">
        <f t="shared" si="1"/>
        <v/>
      </c>
    </row>
    <row r="42" spans="1:42" x14ac:dyDescent="0.25">
      <c r="A42" s="252"/>
      <c r="B42" t="str">
        <f t="shared" ref="B42:I42" si="2">IF(ISNUMBER(B$41)=TRUE, IF(B10+2&gt;B$41, IF(B10-2&lt;B$41, B10, ""),""), "")</f>
        <v/>
      </c>
      <c r="C42" t="str">
        <f t="shared" si="2"/>
        <v/>
      </c>
      <c r="D42" t="str">
        <f t="shared" si="2"/>
        <v/>
      </c>
      <c r="E42" t="str">
        <f t="shared" si="2"/>
        <v/>
      </c>
      <c r="F42" t="str">
        <f t="shared" si="2"/>
        <v/>
      </c>
      <c r="G42" t="str">
        <f t="shared" si="2"/>
        <v/>
      </c>
      <c r="H42" t="str">
        <f t="shared" si="2"/>
        <v/>
      </c>
      <c r="I42" s="9" t="str">
        <f t="shared" si="2"/>
        <v/>
      </c>
      <c r="L42" s="5" t="str">
        <f t="shared" ref="L42:L65" si="3">IF(ISNUMBER(B42)=TRUE, B42, IF(ISNUMBER(B67)=TRUE, B67, IF(ISNUMBER(B92)=TRUE, B92, IF(ISNUMBER(B117)=TRUE, B117, IF(ISNUMBER(B142)=TRUE, B142, "")))))</f>
        <v/>
      </c>
      <c r="M42" s="1" t="str">
        <f t="shared" ref="M42:M65" si="4">IF(ISNUMBER(C42)=TRUE, C42, IF(ISNUMBER(C67)=TRUE, C67, IF(ISNUMBER(C92)=TRUE, C92, IF(ISNUMBER(C117)=TRUE, C117, IF(ISNUMBER(C142)=TRUE, C142, "")))))</f>
        <v/>
      </c>
      <c r="N42" s="1" t="str">
        <f t="shared" ref="N42:N65" si="5">IF(ISNUMBER(D42)=TRUE, D42, IF(ISNUMBER(D67)=TRUE, D67, IF(ISNUMBER(D92)=TRUE, D92, IF(ISNUMBER(D117)=TRUE, D117, IF(ISNUMBER(D142)=TRUE, D142, "")))))</f>
        <v/>
      </c>
      <c r="O42" s="1" t="str">
        <f t="shared" ref="O42:O65" si="6">IF(ISNUMBER(E42)=TRUE, E42, IF(ISNUMBER(E67)=TRUE, E67, IF(ISNUMBER(E92)=TRUE, E92, IF(ISNUMBER(E117)=TRUE, E117, IF(ISNUMBER(E142)=TRUE, E142, "")))))</f>
        <v/>
      </c>
      <c r="P42" s="1" t="str">
        <f t="shared" ref="P42:P65" si="7">IF(ISNUMBER(F42)=TRUE, F42, IF(ISNUMBER(F67)=TRUE, F67, IF(ISNUMBER(F92)=TRUE, F92, IF(ISNUMBER(F117)=TRUE, F117, IF(ISNUMBER(F142)=TRUE, F142, "")))))</f>
        <v/>
      </c>
      <c r="Q42" s="1" t="str">
        <f t="shared" ref="Q42:Q65" si="8">IF(ISNUMBER(G42)=TRUE, G42, IF(ISNUMBER(G67)=TRUE, G67, IF(ISNUMBER(G92)=TRUE, G92, IF(ISNUMBER(G117)=TRUE, G117, IF(ISNUMBER(G142)=TRUE, G142, "")))))</f>
        <v/>
      </c>
      <c r="R42" s="1" t="str">
        <f t="shared" ref="R42:R65" si="9">IF(ISNUMBER(H42)=TRUE, H42, IF(ISNUMBER(H67)=TRUE, H67, IF(ISNUMBER(H92)=TRUE, H92, IF(ISNUMBER(H117)=TRUE, H117, IF(ISNUMBER(H142)=TRUE, H142, "")))))</f>
        <v/>
      </c>
      <c r="S42" s="6" t="str">
        <f t="shared" ref="S42:S65" si="10">IF(ISNUMBER(I42)=TRUE, I42, IF(ISNUMBER(I67)=TRUE, I67, IF(ISNUMBER(I92)=TRUE, I92, IF(ISNUMBER(I117)=TRUE, I117, IF(ISNUMBER(I142)=TRUE, I142, "")))))</f>
        <v/>
      </c>
    </row>
    <row r="43" spans="1:42" x14ac:dyDescent="0.25">
      <c r="A43" s="252"/>
      <c r="B43" t="str">
        <f t="shared" ref="B43:I43" si="11">IF(ISNUMBER(B$41)=TRUE, IF(B11+2&gt;B$41, IF(B11-2&lt;B$41, B11, ""),""), "")</f>
        <v/>
      </c>
      <c r="C43" t="str">
        <f t="shared" si="11"/>
        <v/>
      </c>
      <c r="D43" t="str">
        <f t="shared" si="11"/>
        <v/>
      </c>
      <c r="E43" t="str">
        <f t="shared" si="11"/>
        <v/>
      </c>
      <c r="F43" t="str">
        <f t="shared" si="11"/>
        <v/>
      </c>
      <c r="G43" t="str">
        <f t="shared" si="11"/>
        <v/>
      </c>
      <c r="H43" t="str">
        <f t="shared" si="11"/>
        <v/>
      </c>
      <c r="I43" s="9" t="str">
        <f t="shared" si="11"/>
        <v/>
      </c>
      <c r="L43" s="5" t="str">
        <f t="shared" si="3"/>
        <v/>
      </c>
      <c r="M43" s="1" t="str">
        <f t="shared" si="4"/>
        <v/>
      </c>
      <c r="N43" s="1" t="str">
        <f t="shared" si="5"/>
        <v/>
      </c>
      <c r="O43" s="1" t="str">
        <f t="shared" si="6"/>
        <v/>
      </c>
      <c r="P43" s="1" t="str">
        <f t="shared" si="7"/>
        <v/>
      </c>
      <c r="Q43" s="1" t="str">
        <f t="shared" si="8"/>
        <v/>
      </c>
      <c r="R43" s="1" t="str">
        <f t="shared" si="9"/>
        <v/>
      </c>
      <c r="S43" s="6" t="str">
        <f t="shared" si="10"/>
        <v/>
      </c>
    </row>
    <row r="44" spans="1:42" x14ac:dyDescent="0.25">
      <c r="A44" s="252"/>
      <c r="B44" t="str">
        <f t="shared" ref="B44:I44" si="12">IF(ISNUMBER(B$41)=TRUE, IF(B12+2&gt;B$41, IF(B12-2&lt;B$41, B12, ""),""), "")</f>
        <v/>
      </c>
      <c r="C44" t="str">
        <f t="shared" si="12"/>
        <v/>
      </c>
      <c r="D44" t="str">
        <f t="shared" si="12"/>
        <v/>
      </c>
      <c r="E44" t="str">
        <f t="shared" si="12"/>
        <v/>
      </c>
      <c r="F44" t="str">
        <f t="shared" si="12"/>
        <v/>
      </c>
      <c r="G44" t="str">
        <f t="shared" si="12"/>
        <v/>
      </c>
      <c r="H44" t="str">
        <f t="shared" si="12"/>
        <v/>
      </c>
      <c r="I44" s="9" t="str">
        <f t="shared" si="12"/>
        <v/>
      </c>
      <c r="L44" s="5" t="str">
        <f t="shared" si="3"/>
        <v/>
      </c>
      <c r="M44" s="1" t="str">
        <f t="shared" si="4"/>
        <v/>
      </c>
      <c r="N44" s="1" t="str">
        <f t="shared" si="5"/>
        <v/>
      </c>
      <c r="O44" s="1" t="str">
        <f t="shared" si="6"/>
        <v/>
      </c>
      <c r="P44" s="1" t="str">
        <f t="shared" si="7"/>
        <v/>
      </c>
      <c r="Q44" s="1" t="str">
        <f t="shared" si="8"/>
        <v/>
      </c>
      <c r="R44" s="1" t="str">
        <f t="shared" si="9"/>
        <v/>
      </c>
      <c r="S44" s="6" t="str">
        <f t="shared" si="10"/>
        <v/>
      </c>
    </row>
    <row r="45" spans="1:42" x14ac:dyDescent="0.25">
      <c r="A45" s="252"/>
      <c r="B45" t="str">
        <f t="shared" ref="B45:I45" si="13">IF(ISNUMBER(B$41)=TRUE, IF(B13+2&gt;B$41, IF(B13-2&lt;B$41, B13, ""),""), "")</f>
        <v/>
      </c>
      <c r="C45" t="str">
        <f t="shared" si="13"/>
        <v/>
      </c>
      <c r="D45" t="str">
        <f t="shared" si="13"/>
        <v/>
      </c>
      <c r="E45" t="str">
        <f t="shared" si="13"/>
        <v/>
      </c>
      <c r="F45" t="str">
        <f t="shared" si="13"/>
        <v/>
      </c>
      <c r="G45" t="str">
        <f t="shared" si="13"/>
        <v/>
      </c>
      <c r="H45" t="str">
        <f t="shared" si="13"/>
        <v/>
      </c>
      <c r="I45" s="9" t="str">
        <f t="shared" si="13"/>
        <v/>
      </c>
      <c r="L45" s="5" t="str">
        <f t="shared" si="3"/>
        <v/>
      </c>
      <c r="M45" s="1" t="str">
        <f t="shared" si="4"/>
        <v/>
      </c>
      <c r="N45" s="1" t="str">
        <f t="shared" si="5"/>
        <v/>
      </c>
      <c r="O45" s="1" t="str">
        <f t="shared" si="6"/>
        <v/>
      </c>
      <c r="P45" s="1" t="str">
        <f t="shared" si="7"/>
        <v/>
      </c>
      <c r="Q45" s="1" t="str">
        <f t="shared" si="8"/>
        <v/>
      </c>
      <c r="R45" s="1" t="str">
        <f t="shared" si="9"/>
        <v/>
      </c>
      <c r="S45" s="6" t="str">
        <f t="shared" si="10"/>
        <v/>
      </c>
    </row>
    <row r="46" spans="1:42" x14ac:dyDescent="0.25">
      <c r="A46" s="252"/>
      <c r="B46" t="str">
        <f t="shared" ref="B46:I46" si="14">IF(ISNUMBER(B$41)=TRUE, IF(B14+2&gt;B$41, IF(B14-2&lt;B$41, B14, ""),""), "")</f>
        <v/>
      </c>
      <c r="C46" t="str">
        <f t="shared" si="14"/>
        <v/>
      </c>
      <c r="D46" t="str">
        <f t="shared" si="14"/>
        <v/>
      </c>
      <c r="E46" t="str">
        <f t="shared" si="14"/>
        <v/>
      </c>
      <c r="F46" t="str">
        <f t="shared" si="14"/>
        <v/>
      </c>
      <c r="G46" t="str">
        <f t="shared" si="14"/>
        <v/>
      </c>
      <c r="H46" t="str">
        <f t="shared" si="14"/>
        <v/>
      </c>
      <c r="I46" s="9" t="str">
        <f t="shared" si="14"/>
        <v/>
      </c>
      <c r="L46" s="5" t="str">
        <f t="shared" si="3"/>
        <v/>
      </c>
      <c r="M46" s="1" t="str">
        <f t="shared" si="4"/>
        <v/>
      </c>
      <c r="N46" s="1" t="str">
        <f t="shared" si="5"/>
        <v/>
      </c>
      <c r="O46" s="1" t="str">
        <f t="shared" si="6"/>
        <v/>
      </c>
      <c r="P46" s="1" t="str">
        <f t="shared" si="7"/>
        <v/>
      </c>
      <c r="Q46" s="1" t="str">
        <f t="shared" si="8"/>
        <v/>
      </c>
      <c r="R46" s="1" t="str">
        <f t="shared" si="9"/>
        <v/>
      </c>
      <c r="S46" s="6" t="str">
        <f t="shared" si="10"/>
        <v/>
      </c>
    </row>
    <row r="47" spans="1:42" x14ac:dyDescent="0.25">
      <c r="A47" s="252"/>
      <c r="B47" t="str">
        <f t="shared" ref="B47:I47" si="15">IF(ISNUMBER(B$41)=TRUE, IF(B15+2&gt;B$41, IF(B15-2&lt;B$41, B15, ""),""), "")</f>
        <v/>
      </c>
      <c r="C47" t="str">
        <f t="shared" si="15"/>
        <v/>
      </c>
      <c r="D47" t="str">
        <f t="shared" si="15"/>
        <v/>
      </c>
      <c r="E47" t="str">
        <f t="shared" si="15"/>
        <v/>
      </c>
      <c r="F47" t="str">
        <f t="shared" si="15"/>
        <v/>
      </c>
      <c r="G47" t="str">
        <f t="shared" si="15"/>
        <v/>
      </c>
      <c r="H47" t="str">
        <f t="shared" si="15"/>
        <v/>
      </c>
      <c r="I47" s="9" t="str">
        <f t="shared" si="15"/>
        <v/>
      </c>
      <c r="L47" s="5" t="str">
        <f t="shared" si="3"/>
        <v/>
      </c>
      <c r="M47" s="1" t="str">
        <f t="shared" si="4"/>
        <v/>
      </c>
      <c r="N47" s="1" t="str">
        <f t="shared" si="5"/>
        <v/>
      </c>
      <c r="O47" s="1" t="str">
        <f t="shared" si="6"/>
        <v/>
      </c>
      <c r="P47" s="1" t="str">
        <f t="shared" si="7"/>
        <v/>
      </c>
      <c r="Q47" s="1" t="str">
        <f t="shared" si="8"/>
        <v/>
      </c>
      <c r="R47" s="1" t="str">
        <f t="shared" si="9"/>
        <v/>
      </c>
      <c r="S47" s="6" t="str">
        <f t="shared" si="10"/>
        <v/>
      </c>
    </row>
    <row r="48" spans="1:42" x14ac:dyDescent="0.25">
      <c r="A48" s="252"/>
      <c r="B48" t="str">
        <f t="shared" ref="B48:I48" si="16">IF(ISNUMBER(B$41)=TRUE, IF(B16+2&gt;B$41, IF(B16-2&lt;B$41, B16, ""),""), "")</f>
        <v/>
      </c>
      <c r="C48" t="str">
        <f t="shared" si="16"/>
        <v/>
      </c>
      <c r="D48" t="str">
        <f t="shared" si="16"/>
        <v/>
      </c>
      <c r="E48" t="str">
        <f t="shared" si="16"/>
        <v/>
      </c>
      <c r="F48" t="str">
        <f t="shared" si="16"/>
        <v/>
      </c>
      <c r="G48" t="str">
        <f t="shared" si="16"/>
        <v/>
      </c>
      <c r="H48" t="str">
        <f t="shared" si="16"/>
        <v/>
      </c>
      <c r="I48" s="9" t="str">
        <f t="shared" si="16"/>
        <v/>
      </c>
      <c r="L48" s="5" t="str">
        <f t="shared" si="3"/>
        <v/>
      </c>
      <c r="M48" s="1" t="str">
        <f t="shared" si="4"/>
        <v/>
      </c>
      <c r="N48" s="1" t="str">
        <f t="shared" si="5"/>
        <v/>
      </c>
      <c r="O48" s="1" t="str">
        <f t="shared" si="6"/>
        <v/>
      </c>
      <c r="P48" s="1" t="str">
        <f t="shared" si="7"/>
        <v/>
      </c>
      <c r="Q48" s="1" t="str">
        <f t="shared" si="8"/>
        <v/>
      </c>
      <c r="R48" s="1" t="str">
        <f t="shared" si="9"/>
        <v/>
      </c>
      <c r="S48" s="6" t="str">
        <f t="shared" si="10"/>
        <v/>
      </c>
    </row>
    <row r="49" spans="1:19" x14ac:dyDescent="0.25">
      <c r="A49" s="252"/>
      <c r="B49" t="str">
        <f t="shared" ref="B49:I49" si="17">IF(ISNUMBER(B$41)=TRUE, IF(B17+2&gt;B$41, IF(B17-2&lt;B$41, B17, ""),""), "")</f>
        <v/>
      </c>
      <c r="C49" t="str">
        <f t="shared" si="17"/>
        <v/>
      </c>
      <c r="D49" t="str">
        <f t="shared" si="17"/>
        <v/>
      </c>
      <c r="E49" t="str">
        <f t="shared" si="17"/>
        <v/>
      </c>
      <c r="F49" t="str">
        <f t="shared" si="17"/>
        <v/>
      </c>
      <c r="G49" t="str">
        <f t="shared" si="17"/>
        <v/>
      </c>
      <c r="H49" t="str">
        <f t="shared" si="17"/>
        <v/>
      </c>
      <c r="I49" s="9" t="str">
        <f t="shared" si="17"/>
        <v/>
      </c>
      <c r="L49" s="5" t="str">
        <f t="shared" si="3"/>
        <v/>
      </c>
      <c r="M49" s="1" t="str">
        <f t="shared" si="4"/>
        <v/>
      </c>
      <c r="N49" s="1" t="str">
        <f t="shared" si="5"/>
        <v/>
      </c>
      <c r="O49" s="1" t="str">
        <f t="shared" si="6"/>
        <v/>
      </c>
      <c r="P49" s="1" t="str">
        <f t="shared" si="7"/>
        <v/>
      </c>
      <c r="Q49" s="1" t="str">
        <f t="shared" si="8"/>
        <v/>
      </c>
      <c r="R49" s="1" t="str">
        <f t="shared" si="9"/>
        <v/>
      </c>
      <c r="S49" s="6" t="str">
        <f t="shared" si="10"/>
        <v/>
      </c>
    </row>
    <row r="50" spans="1:19" x14ac:dyDescent="0.25">
      <c r="A50" s="252"/>
      <c r="B50" t="str">
        <f t="shared" ref="B50:I50" si="18">IF(ISNUMBER(B$41)=TRUE, IF(B18+2&gt;B$41, IF(B18-2&lt;B$41, B18, ""),""), "")</f>
        <v/>
      </c>
      <c r="C50" t="str">
        <f t="shared" si="18"/>
        <v/>
      </c>
      <c r="D50" t="str">
        <f t="shared" si="18"/>
        <v/>
      </c>
      <c r="E50" t="str">
        <f t="shared" si="18"/>
        <v/>
      </c>
      <c r="F50" t="str">
        <f t="shared" si="18"/>
        <v/>
      </c>
      <c r="G50" t="str">
        <f t="shared" si="18"/>
        <v/>
      </c>
      <c r="H50" t="str">
        <f t="shared" si="18"/>
        <v/>
      </c>
      <c r="I50" s="9" t="str">
        <f t="shared" si="18"/>
        <v/>
      </c>
      <c r="L50" s="5" t="str">
        <f t="shared" si="3"/>
        <v/>
      </c>
      <c r="M50" s="1" t="str">
        <f t="shared" si="4"/>
        <v/>
      </c>
      <c r="N50" s="1" t="str">
        <f t="shared" si="5"/>
        <v/>
      </c>
      <c r="O50" s="1" t="str">
        <f t="shared" si="6"/>
        <v/>
      </c>
      <c r="P50" s="1" t="str">
        <f t="shared" si="7"/>
        <v/>
      </c>
      <c r="Q50" s="1" t="str">
        <f t="shared" si="8"/>
        <v/>
      </c>
      <c r="R50" s="1" t="str">
        <f t="shared" si="9"/>
        <v/>
      </c>
      <c r="S50" s="6" t="str">
        <f t="shared" si="10"/>
        <v/>
      </c>
    </row>
    <row r="51" spans="1:19" x14ac:dyDescent="0.25">
      <c r="A51" s="252"/>
      <c r="B51" t="str">
        <f t="shared" ref="B51:I51" si="19">IF(ISNUMBER(B$41)=TRUE, IF(B19+2&gt;B$41, IF(B19-2&lt;B$41, B19, ""),""), "")</f>
        <v/>
      </c>
      <c r="C51" t="str">
        <f t="shared" si="19"/>
        <v/>
      </c>
      <c r="D51" t="str">
        <f t="shared" si="19"/>
        <v/>
      </c>
      <c r="E51" t="str">
        <f t="shared" si="19"/>
        <v/>
      </c>
      <c r="F51" t="str">
        <f t="shared" si="19"/>
        <v/>
      </c>
      <c r="G51" t="str">
        <f t="shared" si="19"/>
        <v/>
      </c>
      <c r="H51" t="str">
        <f t="shared" si="19"/>
        <v/>
      </c>
      <c r="I51" s="9" t="str">
        <f t="shared" si="19"/>
        <v/>
      </c>
      <c r="L51" s="5" t="str">
        <f t="shared" si="3"/>
        <v/>
      </c>
      <c r="M51" s="1" t="str">
        <f t="shared" si="4"/>
        <v/>
      </c>
      <c r="N51" s="1" t="str">
        <f t="shared" si="5"/>
        <v/>
      </c>
      <c r="O51" s="1" t="str">
        <f t="shared" si="6"/>
        <v/>
      </c>
      <c r="P51" s="1" t="str">
        <f t="shared" si="7"/>
        <v/>
      </c>
      <c r="Q51" s="1" t="str">
        <f t="shared" si="8"/>
        <v/>
      </c>
      <c r="R51" s="1" t="str">
        <f t="shared" si="9"/>
        <v/>
      </c>
      <c r="S51" s="6" t="str">
        <f t="shared" si="10"/>
        <v/>
      </c>
    </row>
    <row r="52" spans="1:19" x14ac:dyDescent="0.25">
      <c r="A52" s="252"/>
      <c r="B52" t="str">
        <f t="shared" ref="B52:I52" si="20">IF(ISNUMBER(B$41)=TRUE, IF(B20+2&gt;B$41, IF(B20-2&lt;B$41, B20, ""),""), "")</f>
        <v/>
      </c>
      <c r="C52" t="str">
        <f t="shared" si="20"/>
        <v/>
      </c>
      <c r="D52" t="str">
        <f t="shared" si="20"/>
        <v/>
      </c>
      <c r="E52" t="str">
        <f t="shared" si="20"/>
        <v/>
      </c>
      <c r="F52" t="str">
        <f t="shared" si="20"/>
        <v/>
      </c>
      <c r="G52" t="str">
        <f t="shared" si="20"/>
        <v/>
      </c>
      <c r="H52" t="str">
        <f t="shared" si="20"/>
        <v/>
      </c>
      <c r="I52" s="9" t="str">
        <f t="shared" si="20"/>
        <v/>
      </c>
      <c r="L52" s="5" t="str">
        <f t="shared" si="3"/>
        <v/>
      </c>
      <c r="M52" s="1" t="str">
        <f t="shared" si="4"/>
        <v/>
      </c>
      <c r="N52" s="1" t="str">
        <f t="shared" si="5"/>
        <v/>
      </c>
      <c r="O52" s="1" t="str">
        <f t="shared" si="6"/>
        <v/>
      </c>
      <c r="P52" s="1" t="str">
        <f t="shared" si="7"/>
        <v/>
      </c>
      <c r="Q52" s="1" t="str">
        <f t="shared" si="8"/>
        <v/>
      </c>
      <c r="R52" s="1" t="str">
        <f t="shared" si="9"/>
        <v/>
      </c>
      <c r="S52" s="6" t="str">
        <f t="shared" si="10"/>
        <v/>
      </c>
    </row>
    <row r="53" spans="1:19" x14ac:dyDescent="0.25">
      <c r="A53" s="252"/>
      <c r="B53" t="str">
        <f t="shared" ref="B53:I53" si="21">IF(ISNUMBER(B$41)=TRUE, IF(B21+2&gt;B$41, IF(B21-2&lt;B$41, B21, ""),""), "")</f>
        <v/>
      </c>
      <c r="C53" t="str">
        <f t="shared" si="21"/>
        <v/>
      </c>
      <c r="D53" t="str">
        <f t="shared" si="21"/>
        <v/>
      </c>
      <c r="E53" t="str">
        <f t="shared" si="21"/>
        <v/>
      </c>
      <c r="F53" t="str">
        <f t="shared" si="21"/>
        <v/>
      </c>
      <c r="G53" t="str">
        <f t="shared" si="21"/>
        <v/>
      </c>
      <c r="H53" t="str">
        <f t="shared" si="21"/>
        <v/>
      </c>
      <c r="I53" s="9" t="str">
        <f t="shared" si="21"/>
        <v/>
      </c>
      <c r="L53" s="5" t="str">
        <f t="shared" si="3"/>
        <v/>
      </c>
      <c r="M53" s="1" t="str">
        <f t="shared" si="4"/>
        <v/>
      </c>
      <c r="N53" s="1" t="str">
        <f t="shared" si="5"/>
        <v/>
      </c>
      <c r="O53" s="1" t="str">
        <f t="shared" si="6"/>
        <v/>
      </c>
      <c r="P53" s="1" t="str">
        <f t="shared" si="7"/>
        <v/>
      </c>
      <c r="Q53" s="1" t="str">
        <f t="shared" si="8"/>
        <v/>
      </c>
      <c r="R53" s="1" t="str">
        <f t="shared" si="9"/>
        <v/>
      </c>
      <c r="S53" s="6" t="str">
        <f t="shared" si="10"/>
        <v/>
      </c>
    </row>
    <row r="54" spans="1:19" x14ac:dyDescent="0.25">
      <c r="A54" s="252"/>
      <c r="B54" t="str">
        <f t="shared" ref="B54:I54" si="22">IF(ISNUMBER(B$41)=TRUE, IF(B22+2&gt;B$41, IF(B22-2&lt;B$41, B22, ""),""), "")</f>
        <v/>
      </c>
      <c r="C54" t="str">
        <f t="shared" si="22"/>
        <v/>
      </c>
      <c r="D54" t="str">
        <f t="shared" si="22"/>
        <v/>
      </c>
      <c r="E54" t="str">
        <f t="shared" si="22"/>
        <v/>
      </c>
      <c r="F54" t="str">
        <f t="shared" si="22"/>
        <v/>
      </c>
      <c r="G54" t="str">
        <f t="shared" si="22"/>
        <v/>
      </c>
      <c r="H54" t="str">
        <f t="shared" si="22"/>
        <v/>
      </c>
      <c r="I54" s="9" t="str">
        <f t="shared" si="22"/>
        <v/>
      </c>
      <c r="L54" s="5" t="str">
        <f t="shared" si="3"/>
        <v/>
      </c>
      <c r="M54" s="1" t="str">
        <f t="shared" si="4"/>
        <v/>
      </c>
      <c r="N54" s="1" t="str">
        <f t="shared" si="5"/>
        <v/>
      </c>
      <c r="O54" s="1" t="str">
        <f t="shared" si="6"/>
        <v/>
      </c>
      <c r="P54" s="1" t="str">
        <f t="shared" si="7"/>
        <v/>
      </c>
      <c r="Q54" s="1" t="str">
        <f t="shared" si="8"/>
        <v/>
      </c>
      <c r="R54" s="1" t="str">
        <f t="shared" si="9"/>
        <v/>
      </c>
      <c r="S54" s="6" t="str">
        <f t="shared" si="10"/>
        <v/>
      </c>
    </row>
    <row r="55" spans="1:19" x14ac:dyDescent="0.25">
      <c r="A55" s="252"/>
      <c r="B55" t="str">
        <f t="shared" ref="B55:I55" si="23">IF(ISNUMBER(B$41)=TRUE, IF(B23+2&gt;B$41, IF(B23-2&lt;B$41, B23, ""),""), "")</f>
        <v/>
      </c>
      <c r="C55" t="str">
        <f t="shared" si="23"/>
        <v/>
      </c>
      <c r="D55" t="str">
        <f t="shared" si="23"/>
        <v/>
      </c>
      <c r="E55" t="str">
        <f t="shared" si="23"/>
        <v/>
      </c>
      <c r="F55" t="str">
        <f t="shared" si="23"/>
        <v/>
      </c>
      <c r="G55" t="str">
        <f t="shared" si="23"/>
        <v/>
      </c>
      <c r="H55" t="str">
        <f t="shared" si="23"/>
        <v/>
      </c>
      <c r="I55" s="9" t="str">
        <f t="shared" si="23"/>
        <v/>
      </c>
      <c r="L55" s="5" t="str">
        <f t="shared" si="3"/>
        <v/>
      </c>
      <c r="M55" s="1" t="str">
        <f t="shared" si="4"/>
        <v/>
      </c>
      <c r="N55" s="1" t="str">
        <f t="shared" si="5"/>
        <v/>
      </c>
      <c r="O55" s="1" t="str">
        <f t="shared" si="6"/>
        <v/>
      </c>
      <c r="P55" s="1" t="str">
        <f t="shared" si="7"/>
        <v/>
      </c>
      <c r="Q55" s="1" t="str">
        <f t="shared" si="8"/>
        <v/>
      </c>
      <c r="R55" s="1" t="str">
        <f t="shared" si="9"/>
        <v/>
      </c>
      <c r="S55" s="6" t="str">
        <f t="shared" si="10"/>
        <v/>
      </c>
    </row>
    <row r="56" spans="1:19" x14ac:dyDescent="0.25">
      <c r="A56" s="252"/>
      <c r="B56" t="str">
        <f t="shared" ref="B56:I56" si="24">IF(ISNUMBER(B$41)=TRUE, IF(B24+2&gt;B$41, IF(B24-2&lt;B$41, B24, ""),""), "")</f>
        <v/>
      </c>
      <c r="C56" t="str">
        <f t="shared" si="24"/>
        <v/>
      </c>
      <c r="D56" t="str">
        <f t="shared" si="24"/>
        <v/>
      </c>
      <c r="E56" t="str">
        <f t="shared" si="24"/>
        <v/>
      </c>
      <c r="F56" t="str">
        <f t="shared" si="24"/>
        <v/>
      </c>
      <c r="G56" t="str">
        <f t="shared" si="24"/>
        <v/>
      </c>
      <c r="H56" t="str">
        <f t="shared" si="24"/>
        <v/>
      </c>
      <c r="I56" s="9" t="str">
        <f t="shared" si="24"/>
        <v/>
      </c>
      <c r="L56" s="5" t="str">
        <f t="shared" si="3"/>
        <v/>
      </c>
      <c r="M56" s="1" t="str">
        <f t="shared" si="4"/>
        <v/>
      </c>
      <c r="N56" s="1" t="str">
        <f t="shared" si="5"/>
        <v/>
      </c>
      <c r="O56" s="1" t="str">
        <f t="shared" si="6"/>
        <v/>
      </c>
      <c r="P56" s="1" t="str">
        <f t="shared" si="7"/>
        <v/>
      </c>
      <c r="Q56" s="1" t="str">
        <f t="shared" si="8"/>
        <v/>
      </c>
      <c r="R56" s="1" t="str">
        <f t="shared" si="9"/>
        <v/>
      </c>
      <c r="S56" s="6" t="str">
        <f t="shared" si="10"/>
        <v/>
      </c>
    </row>
    <row r="57" spans="1:19" x14ac:dyDescent="0.25">
      <c r="A57" s="252"/>
      <c r="B57" t="str">
        <f t="shared" ref="B57:I57" si="25">IF(ISNUMBER(B$41)=TRUE, IF(B25+2&gt;B$41, IF(B25-2&lt;B$41, B25, ""),""), "")</f>
        <v/>
      </c>
      <c r="C57" t="str">
        <f t="shared" si="25"/>
        <v/>
      </c>
      <c r="D57" t="str">
        <f t="shared" si="25"/>
        <v/>
      </c>
      <c r="E57" t="str">
        <f t="shared" si="25"/>
        <v/>
      </c>
      <c r="F57" t="str">
        <f t="shared" si="25"/>
        <v/>
      </c>
      <c r="G57" t="str">
        <f t="shared" si="25"/>
        <v/>
      </c>
      <c r="H57" t="str">
        <f t="shared" si="25"/>
        <v/>
      </c>
      <c r="I57" s="9" t="str">
        <f t="shared" si="25"/>
        <v/>
      </c>
      <c r="L57" s="5" t="str">
        <f t="shared" si="3"/>
        <v/>
      </c>
      <c r="M57" s="1" t="str">
        <f t="shared" si="4"/>
        <v/>
      </c>
      <c r="N57" s="1" t="str">
        <f t="shared" si="5"/>
        <v/>
      </c>
      <c r="O57" s="1" t="str">
        <f t="shared" si="6"/>
        <v/>
      </c>
      <c r="P57" s="1" t="str">
        <f t="shared" si="7"/>
        <v/>
      </c>
      <c r="Q57" s="1" t="str">
        <f t="shared" si="8"/>
        <v/>
      </c>
      <c r="R57" s="1" t="str">
        <f t="shared" si="9"/>
        <v/>
      </c>
      <c r="S57" s="6" t="str">
        <f t="shared" si="10"/>
        <v/>
      </c>
    </row>
    <row r="58" spans="1:19" x14ac:dyDescent="0.25">
      <c r="A58" s="252"/>
      <c r="B58" t="str">
        <f t="shared" ref="B58:I58" si="26">IF(ISNUMBER(B$41)=TRUE, IF(B26+2&gt;B$41, IF(B26-2&lt;B$41, B26, ""),""), "")</f>
        <v/>
      </c>
      <c r="C58" t="str">
        <f t="shared" si="26"/>
        <v/>
      </c>
      <c r="D58" t="str">
        <f t="shared" si="26"/>
        <v/>
      </c>
      <c r="E58" t="str">
        <f t="shared" si="26"/>
        <v/>
      </c>
      <c r="F58" t="str">
        <f t="shared" si="26"/>
        <v/>
      </c>
      <c r="G58" t="str">
        <f t="shared" si="26"/>
        <v/>
      </c>
      <c r="H58" t="str">
        <f t="shared" si="26"/>
        <v/>
      </c>
      <c r="I58" s="9" t="str">
        <f t="shared" si="26"/>
        <v/>
      </c>
      <c r="L58" s="5" t="str">
        <f t="shared" si="3"/>
        <v/>
      </c>
      <c r="M58" s="1" t="str">
        <f t="shared" si="4"/>
        <v/>
      </c>
      <c r="N58" s="1" t="str">
        <f t="shared" si="5"/>
        <v/>
      </c>
      <c r="O58" s="1" t="str">
        <f t="shared" si="6"/>
        <v/>
      </c>
      <c r="P58" s="1" t="str">
        <f t="shared" si="7"/>
        <v/>
      </c>
      <c r="Q58" s="1" t="str">
        <f t="shared" si="8"/>
        <v/>
      </c>
      <c r="R58" s="1" t="str">
        <f t="shared" si="9"/>
        <v/>
      </c>
      <c r="S58" s="6" t="str">
        <f t="shared" si="10"/>
        <v/>
      </c>
    </row>
    <row r="59" spans="1:19" x14ac:dyDescent="0.25">
      <c r="A59" s="252"/>
      <c r="B59" t="str">
        <f t="shared" ref="B59:I59" si="27">IF(ISNUMBER(B$41)=TRUE, IF(B27+2&gt;B$41, IF(B27-2&lt;B$41, B27, ""),""), "")</f>
        <v/>
      </c>
      <c r="C59" t="str">
        <f t="shared" si="27"/>
        <v/>
      </c>
      <c r="D59" t="str">
        <f t="shared" si="27"/>
        <v/>
      </c>
      <c r="E59" t="str">
        <f t="shared" si="27"/>
        <v/>
      </c>
      <c r="F59" t="str">
        <f t="shared" si="27"/>
        <v/>
      </c>
      <c r="G59" t="str">
        <f t="shared" si="27"/>
        <v/>
      </c>
      <c r="H59" t="str">
        <f t="shared" si="27"/>
        <v/>
      </c>
      <c r="I59" s="9" t="str">
        <f t="shared" si="27"/>
        <v/>
      </c>
      <c r="L59" s="5" t="str">
        <f t="shared" si="3"/>
        <v/>
      </c>
      <c r="M59" s="1" t="str">
        <f t="shared" si="4"/>
        <v/>
      </c>
      <c r="N59" s="1" t="str">
        <f t="shared" si="5"/>
        <v/>
      </c>
      <c r="O59" s="1" t="str">
        <f t="shared" si="6"/>
        <v/>
      </c>
      <c r="P59" s="1" t="str">
        <f t="shared" si="7"/>
        <v/>
      </c>
      <c r="Q59" s="1" t="str">
        <f t="shared" si="8"/>
        <v/>
      </c>
      <c r="R59" s="1" t="str">
        <f t="shared" si="9"/>
        <v/>
      </c>
      <c r="S59" s="6" t="str">
        <f t="shared" si="10"/>
        <v/>
      </c>
    </row>
    <row r="60" spans="1:19" x14ac:dyDescent="0.25">
      <c r="A60" s="252"/>
      <c r="B60" t="str">
        <f t="shared" ref="B60:I60" si="28">IF(ISNUMBER(B$41)=TRUE, IF(B28+2&gt;B$41, IF(B28-2&lt;B$41, B28, ""),""), "")</f>
        <v/>
      </c>
      <c r="C60" t="str">
        <f t="shared" si="28"/>
        <v/>
      </c>
      <c r="D60" t="str">
        <f t="shared" si="28"/>
        <v/>
      </c>
      <c r="E60" t="str">
        <f t="shared" si="28"/>
        <v/>
      </c>
      <c r="F60" t="str">
        <f t="shared" si="28"/>
        <v/>
      </c>
      <c r="G60" t="str">
        <f t="shared" si="28"/>
        <v/>
      </c>
      <c r="H60" t="str">
        <f t="shared" si="28"/>
        <v/>
      </c>
      <c r="I60" s="9" t="str">
        <f t="shared" si="28"/>
        <v/>
      </c>
      <c r="L60" s="5" t="str">
        <f t="shared" si="3"/>
        <v/>
      </c>
      <c r="M60" s="1" t="str">
        <f t="shared" si="4"/>
        <v/>
      </c>
      <c r="N60" s="1" t="str">
        <f t="shared" si="5"/>
        <v/>
      </c>
      <c r="O60" s="1" t="str">
        <f t="shared" si="6"/>
        <v/>
      </c>
      <c r="P60" s="1" t="str">
        <f t="shared" si="7"/>
        <v/>
      </c>
      <c r="Q60" s="1" t="str">
        <f t="shared" si="8"/>
        <v/>
      </c>
      <c r="R60" s="1" t="str">
        <f t="shared" si="9"/>
        <v/>
      </c>
      <c r="S60" s="6" t="str">
        <f t="shared" si="10"/>
        <v/>
      </c>
    </row>
    <row r="61" spans="1:19" x14ac:dyDescent="0.25">
      <c r="A61" s="252"/>
      <c r="B61" t="str">
        <f t="shared" ref="B61:I61" si="29">IF(ISNUMBER(B$41)=TRUE, IF(B29+2&gt;B$41, IF(B29-2&lt;B$41, B29, ""),""), "")</f>
        <v/>
      </c>
      <c r="C61" t="str">
        <f t="shared" si="29"/>
        <v/>
      </c>
      <c r="D61" t="str">
        <f t="shared" si="29"/>
        <v/>
      </c>
      <c r="E61" t="str">
        <f t="shared" si="29"/>
        <v/>
      </c>
      <c r="F61" t="str">
        <f t="shared" si="29"/>
        <v/>
      </c>
      <c r="G61" t="str">
        <f t="shared" si="29"/>
        <v/>
      </c>
      <c r="H61" t="str">
        <f t="shared" si="29"/>
        <v/>
      </c>
      <c r="I61" s="9" t="str">
        <f t="shared" si="29"/>
        <v/>
      </c>
      <c r="L61" s="5" t="str">
        <f t="shared" si="3"/>
        <v/>
      </c>
      <c r="M61" s="1" t="str">
        <f t="shared" si="4"/>
        <v/>
      </c>
      <c r="N61" s="1" t="str">
        <f t="shared" si="5"/>
        <v/>
      </c>
      <c r="O61" s="1" t="str">
        <f t="shared" si="6"/>
        <v/>
      </c>
      <c r="P61" s="1" t="str">
        <f t="shared" si="7"/>
        <v/>
      </c>
      <c r="Q61" s="1" t="str">
        <f t="shared" si="8"/>
        <v/>
      </c>
      <c r="R61" s="1" t="str">
        <f t="shared" si="9"/>
        <v/>
      </c>
      <c r="S61" s="6" t="str">
        <f t="shared" si="10"/>
        <v/>
      </c>
    </row>
    <row r="62" spans="1:19" x14ac:dyDescent="0.25">
      <c r="A62" s="252"/>
      <c r="B62" t="str">
        <f t="shared" ref="B62:I62" si="30">IF(ISNUMBER(B$41)=TRUE, IF(B30+2&gt;B$41, IF(B30-2&lt;B$41, B30, ""),""), "")</f>
        <v/>
      </c>
      <c r="C62" t="str">
        <f t="shared" si="30"/>
        <v/>
      </c>
      <c r="D62" t="str">
        <f t="shared" si="30"/>
        <v/>
      </c>
      <c r="E62" t="str">
        <f t="shared" si="30"/>
        <v/>
      </c>
      <c r="F62" t="str">
        <f t="shared" si="30"/>
        <v/>
      </c>
      <c r="G62" t="str">
        <f t="shared" si="30"/>
        <v/>
      </c>
      <c r="H62" t="str">
        <f t="shared" si="30"/>
        <v/>
      </c>
      <c r="I62" s="9" t="str">
        <f t="shared" si="30"/>
        <v/>
      </c>
      <c r="L62" s="5" t="str">
        <f t="shared" si="3"/>
        <v/>
      </c>
      <c r="M62" s="1" t="str">
        <f t="shared" si="4"/>
        <v/>
      </c>
      <c r="N62" s="1" t="str">
        <f t="shared" si="5"/>
        <v/>
      </c>
      <c r="O62" s="1" t="str">
        <f t="shared" si="6"/>
        <v/>
      </c>
      <c r="P62" s="1" t="str">
        <f t="shared" si="7"/>
        <v/>
      </c>
      <c r="Q62" s="1" t="str">
        <f t="shared" si="8"/>
        <v/>
      </c>
      <c r="R62" s="1" t="str">
        <f t="shared" si="9"/>
        <v/>
      </c>
      <c r="S62" s="6" t="str">
        <f t="shared" si="10"/>
        <v/>
      </c>
    </row>
    <row r="63" spans="1:19" x14ac:dyDescent="0.25">
      <c r="A63" s="252"/>
      <c r="B63" t="str">
        <f t="shared" ref="B63:I63" si="31">IF(ISNUMBER(B$41)=TRUE, IF(B31+2&gt;B$41, IF(B31-2&lt;B$41, B31, ""),""), "")</f>
        <v/>
      </c>
      <c r="C63" t="str">
        <f t="shared" si="31"/>
        <v/>
      </c>
      <c r="D63" t="str">
        <f t="shared" si="31"/>
        <v/>
      </c>
      <c r="E63" t="str">
        <f t="shared" si="31"/>
        <v/>
      </c>
      <c r="F63" t="str">
        <f t="shared" si="31"/>
        <v/>
      </c>
      <c r="G63" t="str">
        <f t="shared" si="31"/>
        <v/>
      </c>
      <c r="H63" t="str">
        <f t="shared" si="31"/>
        <v/>
      </c>
      <c r="I63" s="9" t="str">
        <f t="shared" si="31"/>
        <v/>
      </c>
      <c r="L63" s="5" t="str">
        <f t="shared" si="3"/>
        <v/>
      </c>
      <c r="M63" s="1" t="str">
        <f t="shared" si="4"/>
        <v/>
      </c>
      <c r="N63" s="1" t="str">
        <f t="shared" si="5"/>
        <v/>
      </c>
      <c r="O63" s="1" t="str">
        <f t="shared" si="6"/>
        <v/>
      </c>
      <c r="P63" s="1" t="str">
        <f t="shared" si="7"/>
        <v/>
      </c>
      <c r="Q63" s="1" t="str">
        <f t="shared" si="8"/>
        <v/>
      </c>
      <c r="R63" s="1" t="str">
        <f t="shared" si="9"/>
        <v/>
      </c>
      <c r="S63" s="6" t="str">
        <f t="shared" si="10"/>
        <v/>
      </c>
    </row>
    <row r="64" spans="1:19" x14ac:dyDescent="0.25">
      <c r="A64" s="252"/>
      <c r="B64" t="str">
        <f t="shared" ref="B64:I64" si="32">IF(ISNUMBER(B$41)=TRUE, IF(B32+2&gt;B$41, IF(B32-2&lt;B$41, B32, ""),""), "")</f>
        <v/>
      </c>
      <c r="C64" t="str">
        <f t="shared" si="32"/>
        <v/>
      </c>
      <c r="D64" t="str">
        <f t="shared" si="32"/>
        <v/>
      </c>
      <c r="E64" t="str">
        <f t="shared" si="32"/>
        <v/>
      </c>
      <c r="F64" t="str">
        <f t="shared" si="32"/>
        <v/>
      </c>
      <c r="G64" t="str">
        <f t="shared" si="32"/>
        <v/>
      </c>
      <c r="H64" t="str">
        <f t="shared" si="32"/>
        <v/>
      </c>
      <c r="I64" s="9" t="str">
        <f t="shared" si="32"/>
        <v/>
      </c>
      <c r="L64" s="5" t="str">
        <f t="shared" si="3"/>
        <v/>
      </c>
      <c r="M64" s="1" t="str">
        <f t="shared" si="4"/>
        <v/>
      </c>
      <c r="N64" s="1" t="str">
        <f t="shared" si="5"/>
        <v/>
      </c>
      <c r="O64" s="1" t="str">
        <f t="shared" si="6"/>
        <v/>
      </c>
      <c r="P64" s="1" t="str">
        <f t="shared" si="7"/>
        <v/>
      </c>
      <c r="Q64" s="1" t="str">
        <f t="shared" si="8"/>
        <v/>
      </c>
      <c r="R64" s="1" t="str">
        <f t="shared" si="9"/>
        <v/>
      </c>
      <c r="S64" s="6" t="str">
        <f t="shared" si="10"/>
        <v/>
      </c>
    </row>
    <row r="65" spans="1:19" ht="15.75" thickBot="1" x14ac:dyDescent="0.3">
      <c r="A65" s="253"/>
      <c r="B65" s="48" t="str">
        <f t="shared" ref="B65:I65" si="33">IF(ISNUMBER(B$41)=TRUE, IF(B33+2&gt;B$41, IF(B33-2&lt;B$41, B33, ""),""), "")</f>
        <v/>
      </c>
      <c r="C65" s="48" t="str">
        <f t="shared" si="33"/>
        <v/>
      </c>
      <c r="D65" s="48" t="str">
        <f t="shared" si="33"/>
        <v/>
      </c>
      <c r="E65" s="48" t="str">
        <f t="shared" si="33"/>
        <v/>
      </c>
      <c r="F65" s="48" t="str">
        <f t="shared" si="33"/>
        <v/>
      </c>
      <c r="G65" s="48" t="str">
        <f t="shared" si="33"/>
        <v/>
      </c>
      <c r="H65" s="48" t="str">
        <f t="shared" si="33"/>
        <v/>
      </c>
      <c r="I65" s="2" t="str">
        <f t="shared" si="33"/>
        <v/>
      </c>
      <c r="L65" s="47" t="str">
        <f t="shared" si="3"/>
        <v/>
      </c>
      <c r="M65" s="7" t="str">
        <f t="shared" si="4"/>
        <v/>
      </c>
      <c r="N65" s="7" t="str">
        <f t="shared" si="5"/>
        <v/>
      </c>
      <c r="O65" s="7" t="str">
        <f t="shared" si="6"/>
        <v/>
      </c>
      <c r="P65" s="7" t="str">
        <f t="shared" si="7"/>
        <v/>
      </c>
      <c r="Q65" s="7" t="str">
        <f t="shared" si="8"/>
        <v/>
      </c>
      <c r="R65" s="7" t="str">
        <f t="shared" si="9"/>
        <v/>
      </c>
      <c r="S65" s="4" t="str">
        <f t="shared" si="10"/>
        <v/>
      </c>
    </row>
    <row r="66" spans="1:19" x14ac:dyDescent="0.25">
      <c r="A66" s="254">
        <v>2</v>
      </c>
      <c r="B66" s="45" t="str">
        <f>$B$9</f>
        <v/>
      </c>
      <c r="C66" s="45" t="str">
        <f>$C$9</f>
        <v/>
      </c>
      <c r="D66" s="45" t="str">
        <f>$D$9</f>
        <v/>
      </c>
      <c r="E66" s="45" t="str">
        <f>$E$9</f>
        <v/>
      </c>
      <c r="F66" s="45" t="str">
        <f>$F$9</f>
        <v/>
      </c>
      <c r="G66" s="45" t="str">
        <f>$G$9</f>
        <v/>
      </c>
      <c r="H66" s="45" t="str">
        <f>$H$9</f>
        <v/>
      </c>
      <c r="I66" s="46" t="str">
        <f>$I$9</f>
        <v/>
      </c>
      <c r="K66" s="80" t="s">
        <v>175</v>
      </c>
      <c r="L66" s="80" t="b">
        <f>ISERROR(1/MAX(L41:L65))</f>
        <v>1</v>
      </c>
      <c r="M66" s="80" t="b">
        <f t="shared" ref="M66:S66" si="34">ISERROR(1/MAX(M41:M65))</f>
        <v>1</v>
      </c>
      <c r="N66" s="80" t="b">
        <f t="shared" si="34"/>
        <v>1</v>
      </c>
      <c r="O66" s="80" t="b">
        <f t="shared" si="34"/>
        <v>1</v>
      </c>
      <c r="P66" s="80" t="b">
        <f t="shared" si="34"/>
        <v>1</v>
      </c>
      <c r="Q66" s="80" t="b">
        <f t="shared" si="34"/>
        <v>1</v>
      </c>
      <c r="R66" s="80" t="b">
        <f t="shared" si="34"/>
        <v>1</v>
      </c>
      <c r="S66" s="80" t="b">
        <f t="shared" si="34"/>
        <v>1</v>
      </c>
    </row>
    <row r="67" spans="1:19" x14ac:dyDescent="0.25">
      <c r="A67" s="252"/>
      <c r="B67" t="str">
        <f t="shared" ref="B67:G67" si="35">IF(ISNUMBER(B$41)=TRUE, IF(J10+2&gt;B$41, IF(J10-2&lt;B$41, J10, ""),""), "")</f>
        <v/>
      </c>
      <c r="C67" t="str">
        <f t="shared" si="35"/>
        <v/>
      </c>
      <c r="D67" t="str">
        <f t="shared" si="35"/>
        <v/>
      </c>
      <c r="E67" t="str">
        <f t="shared" si="35"/>
        <v/>
      </c>
      <c r="F67" t="str">
        <f t="shared" si="35"/>
        <v/>
      </c>
      <c r="G67" t="str">
        <f t="shared" si="35"/>
        <v/>
      </c>
      <c r="H67" t="str">
        <f>IF(ISNUMBER(H$41)=TRUE, IF(P10+2&gt;H$41, IF(P10-2&lt;H$41,P10, ""),""), "")</f>
        <v/>
      </c>
      <c r="I67" s="9" t="str">
        <f>IF(ISNUMBER(I$41)=TRUE, IF(Q10+2&gt;I$41, IF(Q10-2&lt;I$41, Q10, ""),""), "")</f>
        <v/>
      </c>
    </row>
    <row r="68" spans="1:19" x14ac:dyDescent="0.25">
      <c r="A68" s="252"/>
      <c r="B68" t="str">
        <f t="shared" ref="B68:G68" si="36">IF(ISNUMBER(B$41)=TRUE, IF(J11+2&gt;B$41, IF(J11-2&lt;B$41, J11, ""),""), "")</f>
        <v/>
      </c>
      <c r="C68" t="str">
        <f t="shared" si="36"/>
        <v/>
      </c>
      <c r="D68" t="str">
        <f t="shared" si="36"/>
        <v/>
      </c>
      <c r="E68" t="str">
        <f t="shared" si="36"/>
        <v/>
      </c>
      <c r="F68" t="str">
        <f t="shared" si="36"/>
        <v/>
      </c>
      <c r="G68" t="str">
        <f t="shared" si="36"/>
        <v/>
      </c>
      <c r="H68" t="str">
        <f t="shared" ref="H68:H90" si="37">IF(ISNUMBER(H$41)=TRUE, IF(P11+2&gt;H$41, IF(P11-2&lt;H$41,P11, ""),""), "")</f>
        <v/>
      </c>
      <c r="I68" s="9" t="str">
        <f t="shared" ref="I68:I90" si="38">IF(ISNUMBER(I$41)=TRUE, IF(Q11+2&gt;I$41, IF(Q11-2&lt;I$41, Q11, ""),""), "")</f>
        <v/>
      </c>
    </row>
    <row r="69" spans="1:19" x14ac:dyDescent="0.25">
      <c r="A69" s="252"/>
      <c r="B69" t="str">
        <f t="shared" ref="B69:G69" si="39">IF(ISNUMBER(B$41)=TRUE, IF(J12+2&gt;B$41, IF(J12-2&lt;B$41, J12, ""),""), "")</f>
        <v/>
      </c>
      <c r="C69" t="str">
        <f t="shared" si="39"/>
        <v/>
      </c>
      <c r="D69" t="str">
        <f t="shared" si="39"/>
        <v/>
      </c>
      <c r="E69" t="str">
        <f t="shared" si="39"/>
        <v/>
      </c>
      <c r="F69" t="str">
        <f t="shared" si="39"/>
        <v/>
      </c>
      <c r="G69" t="str">
        <f t="shared" si="39"/>
        <v/>
      </c>
      <c r="H69" t="str">
        <f t="shared" si="37"/>
        <v/>
      </c>
      <c r="I69" s="9" t="str">
        <f t="shared" si="38"/>
        <v/>
      </c>
    </row>
    <row r="70" spans="1:19" x14ac:dyDescent="0.25">
      <c r="A70" s="252"/>
      <c r="B70" t="str">
        <f t="shared" ref="B70:G70" si="40">IF(ISNUMBER(B$41)=TRUE, IF(J13+2&gt;B$41, IF(J13-2&lt;B$41, J13, ""),""), "")</f>
        <v/>
      </c>
      <c r="C70" t="str">
        <f t="shared" si="40"/>
        <v/>
      </c>
      <c r="D70" t="str">
        <f t="shared" si="40"/>
        <v/>
      </c>
      <c r="E70" t="str">
        <f t="shared" si="40"/>
        <v/>
      </c>
      <c r="F70" t="str">
        <f t="shared" si="40"/>
        <v/>
      </c>
      <c r="G70" t="str">
        <f t="shared" si="40"/>
        <v/>
      </c>
      <c r="H70" t="str">
        <f t="shared" si="37"/>
        <v/>
      </c>
      <c r="I70" s="9" t="str">
        <f t="shared" si="38"/>
        <v/>
      </c>
    </row>
    <row r="71" spans="1:19" x14ac:dyDescent="0.25">
      <c r="A71" s="252"/>
      <c r="B71" t="str">
        <f t="shared" ref="B71:G71" si="41">IF(ISNUMBER(B$41)=TRUE, IF(J14+2&gt;B$41, IF(J14-2&lt;B$41, J14, ""),""), "")</f>
        <v/>
      </c>
      <c r="C71" t="str">
        <f t="shared" si="41"/>
        <v/>
      </c>
      <c r="D71" t="str">
        <f t="shared" si="41"/>
        <v/>
      </c>
      <c r="E71" t="str">
        <f t="shared" si="41"/>
        <v/>
      </c>
      <c r="F71" t="str">
        <f t="shared" si="41"/>
        <v/>
      </c>
      <c r="G71" t="str">
        <f t="shared" si="41"/>
        <v/>
      </c>
      <c r="H71" t="str">
        <f t="shared" si="37"/>
        <v/>
      </c>
      <c r="I71" s="9" t="str">
        <f t="shared" si="38"/>
        <v/>
      </c>
    </row>
    <row r="72" spans="1:19" x14ac:dyDescent="0.25">
      <c r="A72" s="252"/>
      <c r="B72" t="str">
        <f t="shared" ref="B72:G72" si="42">IF(ISNUMBER(B$41)=TRUE, IF(J15+2&gt;B$41, IF(J15-2&lt;B$41, J15, ""),""), "")</f>
        <v/>
      </c>
      <c r="C72" t="str">
        <f t="shared" si="42"/>
        <v/>
      </c>
      <c r="D72" t="str">
        <f t="shared" si="42"/>
        <v/>
      </c>
      <c r="E72" t="str">
        <f t="shared" si="42"/>
        <v/>
      </c>
      <c r="F72" t="str">
        <f t="shared" si="42"/>
        <v/>
      </c>
      <c r="G72" t="str">
        <f t="shared" si="42"/>
        <v/>
      </c>
      <c r="H72" t="str">
        <f t="shared" si="37"/>
        <v/>
      </c>
      <c r="I72" s="9" t="str">
        <f t="shared" si="38"/>
        <v/>
      </c>
    </row>
    <row r="73" spans="1:19" x14ac:dyDescent="0.25">
      <c r="A73" s="252"/>
      <c r="B73" t="str">
        <f t="shared" ref="B73:G73" si="43">IF(ISNUMBER(B$41)=TRUE, IF(J16+2&gt;B$41, IF(J16-2&lt;B$41, J16, ""),""), "")</f>
        <v/>
      </c>
      <c r="C73" t="str">
        <f t="shared" si="43"/>
        <v/>
      </c>
      <c r="D73" t="str">
        <f t="shared" si="43"/>
        <v/>
      </c>
      <c r="E73" t="str">
        <f t="shared" si="43"/>
        <v/>
      </c>
      <c r="F73" t="str">
        <f t="shared" si="43"/>
        <v/>
      </c>
      <c r="G73" t="str">
        <f t="shared" si="43"/>
        <v/>
      </c>
      <c r="H73" t="str">
        <f t="shared" si="37"/>
        <v/>
      </c>
      <c r="I73" s="9" t="str">
        <f t="shared" si="38"/>
        <v/>
      </c>
    </row>
    <row r="74" spans="1:19" x14ac:dyDescent="0.25">
      <c r="A74" s="252"/>
      <c r="B74" t="str">
        <f t="shared" ref="B74:G74" si="44">IF(ISNUMBER(B$41)=TRUE, IF(J17+2&gt;B$41, IF(J17-2&lt;B$41, J17, ""),""), "")</f>
        <v/>
      </c>
      <c r="C74" t="str">
        <f t="shared" si="44"/>
        <v/>
      </c>
      <c r="D74" t="str">
        <f t="shared" si="44"/>
        <v/>
      </c>
      <c r="E74" t="str">
        <f t="shared" si="44"/>
        <v/>
      </c>
      <c r="F74" t="str">
        <f t="shared" si="44"/>
        <v/>
      </c>
      <c r="G74" t="str">
        <f t="shared" si="44"/>
        <v/>
      </c>
      <c r="H74" t="str">
        <f t="shared" si="37"/>
        <v/>
      </c>
      <c r="I74" s="9" t="str">
        <f t="shared" si="38"/>
        <v/>
      </c>
    </row>
    <row r="75" spans="1:19" x14ac:dyDescent="0.25">
      <c r="A75" s="252"/>
      <c r="B75" t="str">
        <f t="shared" ref="B75:G75" si="45">IF(ISNUMBER(B$41)=TRUE, IF(J18+2&gt;B$41, IF(J18-2&lt;B$41, J18, ""),""), "")</f>
        <v/>
      </c>
      <c r="C75" t="str">
        <f t="shared" si="45"/>
        <v/>
      </c>
      <c r="D75" t="str">
        <f t="shared" si="45"/>
        <v/>
      </c>
      <c r="E75" t="str">
        <f t="shared" si="45"/>
        <v/>
      </c>
      <c r="F75" t="str">
        <f t="shared" si="45"/>
        <v/>
      </c>
      <c r="G75" t="str">
        <f t="shared" si="45"/>
        <v/>
      </c>
      <c r="H75" t="str">
        <f t="shared" si="37"/>
        <v/>
      </c>
      <c r="I75" s="9" t="str">
        <f t="shared" si="38"/>
        <v/>
      </c>
    </row>
    <row r="76" spans="1:19" x14ac:dyDescent="0.25">
      <c r="A76" s="252"/>
      <c r="B76" t="str">
        <f t="shared" ref="B76:G76" si="46">IF(ISNUMBER(B$41)=TRUE, IF(J19+2&gt;B$41, IF(J19-2&lt;B$41, J19, ""),""), "")</f>
        <v/>
      </c>
      <c r="C76" t="str">
        <f t="shared" si="46"/>
        <v/>
      </c>
      <c r="D76" t="str">
        <f t="shared" si="46"/>
        <v/>
      </c>
      <c r="E76" t="str">
        <f t="shared" si="46"/>
        <v/>
      </c>
      <c r="F76" t="str">
        <f t="shared" si="46"/>
        <v/>
      </c>
      <c r="G76" t="str">
        <f t="shared" si="46"/>
        <v/>
      </c>
      <c r="H76" t="str">
        <f t="shared" si="37"/>
        <v/>
      </c>
      <c r="I76" s="9" t="str">
        <f t="shared" si="38"/>
        <v/>
      </c>
    </row>
    <row r="77" spans="1:19" x14ac:dyDescent="0.25">
      <c r="A77" s="252"/>
      <c r="B77" t="str">
        <f t="shared" ref="B77:G77" si="47">IF(ISNUMBER(B$41)=TRUE, IF(J20+2&gt;B$41, IF(J20-2&lt;B$41, J20, ""),""), "")</f>
        <v/>
      </c>
      <c r="C77" t="str">
        <f t="shared" si="47"/>
        <v/>
      </c>
      <c r="D77" t="str">
        <f t="shared" si="47"/>
        <v/>
      </c>
      <c r="E77" t="str">
        <f t="shared" si="47"/>
        <v/>
      </c>
      <c r="F77" t="str">
        <f t="shared" si="47"/>
        <v/>
      </c>
      <c r="G77" t="str">
        <f t="shared" si="47"/>
        <v/>
      </c>
      <c r="H77" t="str">
        <f t="shared" si="37"/>
        <v/>
      </c>
      <c r="I77" s="9" t="str">
        <f t="shared" si="38"/>
        <v/>
      </c>
    </row>
    <row r="78" spans="1:19" x14ac:dyDescent="0.25">
      <c r="A78" s="252"/>
      <c r="B78" t="str">
        <f t="shared" ref="B78:G78" si="48">IF(ISNUMBER(B$41)=TRUE, IF(J21+2&gt;B$41, IF(J21-2&lt;B$41, J21, ""),""), "")</f>
        <v/>
      </c>
      <c r="C78" t="str">
        <f t="shared" si="48"/>
        <v/>
      </c>
      <c r="D78" t="str">
        <f t="shared" si="48"/>
        <v/>
      </c>
      <c r="E78" t="str">
        <f t="shared" si="48"/>
        <v/>
      </c>
      <c r="F78" t="str">
        <f t="shared" si="48"/>
        <v/>
      </c>
      <c r="G78" t="str">
        <f t="shared" si="48"/>
        <v/>
      </c>
      <c r="H78" t="str">
        <f t="shared" si="37"/>
        <v/>
      </c>
      <c r="I78" s="9" t="str">
        <f t="shared" si="38"/>
        <v/>
      </c>
    </row>
    <row r="79" spans="1:19" x14ac:dyDescent="0.25">
      <c r="A79" s="252"/>
      <c r="B79" t="str">
        <f t="shared" ref="B79:G79" si="49">IF(ISNUMBER(B$41)=TRUE, IF(J22+2&gt;B$41, IF(J22-2&lt;B$41, J22, ""),""), "")</f>
        <v/>
      </c>
      <c r="C79" t="str">
        <f t="shared" si="49"/>
        <v/>
      </c>
      <c r="D79" t="str">
        <f t="shared" si="49"/>
        <v/>
      </c>
      <c r="E79" t="str">
        <f t="shared" si="49"/>
        <v/>
      </c>
      <c r="F79" t="str">
        <f t="shared" si="49"/>
        <v/>
      </c>
      <c r="G79" t="str">
        <f t="shared" si="49"/>
        <v/>
      </c>
      <c r="H79" t="str">
        <f t="shared" si="37"/>
        <v/>
      </c>
      <c r="I79" s="9" t="str">
        <f t="shared" si="38"/>
        <v/>
      </c>
    </row>
    <row r="80" spans="1:19" x14ac:dyDescent="0.25">
      <c r="A80" s="252"/>
      <c r="B80" t="str">
        <f t="shared" ref="B80:G80" si="50">IF(ISNUMBER(B$41)=TRUE, IF(J23+2&gt;B$41, IF(J23-2&lt;B$41, J23, ""),""), "")</f>
        <v/>
      </c>
      <c r="C80" t="str">
        <f t="shared" si="50"/>
        <v/>
      </c>
      <c r="D80" t="str">
        <f t="shared" si="50"/>
        <v/>
      </c>
      <c r="E80" t="str">
        <f t="shared" si="50"/>
        <v/>
      </c>
      <c r="F80" t="str">
        <f t="shared" si="50"/>
        <v/>
      </c>
      <c r="G80" t="str">
        <f t="shared" si="50"/>
        <v/>
      </c>
      <c r="H80" t="str">
        <f t="shared" si="37"/>
        <v/>
      </c>
      <c r="I80" s="9" t="str">
        <f t="shared" si="38"/>
        <v/>
      </c>
    </row>
    <row r="81" spans="1:9" x14ac:dyDescent="0.25">
      <c r="A81" s="252"/>
      <c r="B81" t="str">
        <f t="shared" ref="B81:G81" si="51">IF(ISNUMBER(B$41)=TRUE, IF(J24+2&gt;B$41, IF(J24-2&lt;B$41, J24, ""),""), "")</f>
        <v/>
      </c>
      <c r="C81" t="str">
        <f t="shared" si="51"/>
        <v/>
      </c>
      <c r="D81" t="str">
        <f t="shared" si="51"/>
        <v/>
      </c>
      <c r="E81" t="str">
        <f t="shared" si="51"/>
        <v/>
      </c>
      <c r="F81" t="str">
        <f t="shared" si="51"/>
        <v/>
      </c>
      <c r="G81" t="str">
        <f t="shared" si="51"/>
        <v/>
      </c>
      <c r="H81" t="str">
        <f t="shared" si="37"/>
        <v/>
      </c>
      <c r="I81" s="9" t="str">
        <f t="shared" si="38"/>
        <v/>
      </c>
    </row>
    <row r="82" spans="1:9" x14ac:dyDescent="0.25">
      <c r="A82" s="252"/>
      <c r="B82" t="str">
        <f t="shared" ref="B82:G82" si="52">IF(ISNUMBER(B$41)=TRUE, IF(J25+2&gt;B$41, IF(J25-2&lt;B$41, J25, ""),""), "")</f>
        <v/>
      </c>
      <c r="C82" t="str">
        <f t="shared" si="52"/>
        <v/>
      </c>
      <c r="D82" t="str">
        <f t="shared" si="52"/>
        <v/>
      </c>
      <c r="E82" t="str">
        <f t="shared" si="52"/>
        <v/>
      </c>
      <c r="F82" t="str">
        <f t="shared" si="52"/>
        <v/>
      </c>
      <c r="G82" t="str">
        <f t="shared" si="52"/>
        <v/>
      </c>
      <c r="H82" t="str">
        <f t="shared" si="37"/>
        <v/>
      </c>
      <c r="I82" s="9" t="str">
        <f t="shared" si="38"/>
        <v/>
      </c>
    </row>
    <row r="83" spans="1:9" x14ac:dyDescent="0.25">
      <c r="A83" s="252"/>
      <c r="B83" t="str">
        <f t="shared" ref="B83:G83" si="53">IF(ISNUMBER(B$41)=TRUE, IF(J26+2&gt;B$41, IF(J26-2&lt;B$41, J26, ""),""), "")</f>
        <v/>
      </c>
      <c r="C83" t="str">
        <f t="shared" si="53"/>
        <v/>
      </c>
      <c r="D83" t="str">
        <f t="shared" si="53"/>
        <v/>
      </c>
      <c r="E83" t="str">
        <f t="shared" si="53"/>
        <v/>
      </c>
      <c r="F83" t="str">
        <f t="shared" si="53"/>
        <v/>
      </c>
      <c r="G83" t="str">
        <f t="shared" si="53"/>
        <v/>
      </c>
      <c r="H83" t="str">
        <f t="shared" si="37"/>
        <v/>
      </c>
      <c r="I83" s="9" t="str">
        <f t="shared" si="38"/>
        <v/>
      </c>
    </row>
    <row r="84" spans="1:9" x14ac:dyDescent="0.25">
      <c r="A84" s="252"/>
      <c r="B84" t="str">
        <f t="shared" ref="B84:G84" si="54">IF(ISNUMBER(B$41)=TRUE, IF(J27+2&gt;B$41, IF(J27-2&lt;B$41, J27, ""),""), "")</f>
        <v/>
      </c>
      <c r="C84" t="str">
        <f t="shared" si="54"/>
        <v/>
      </c>
      <c r="D84" t="str">
        <f t="shared" si="54"/>
        <v/>
      </c>
      <c r="E84" t="str">
        <f t="shared" si="54"/>
        <v/>
      </c>
      <c r="F84" t="str">
        <f t="shared" si="54"/>
        <v/>
      </c>
      <c r="G84" t="str">
        <f t="shared" si="54"/>
        <v/>
      </c>
      <c r="H84" t="str">
        <f t="shared" si="37"/>
        <v/>
      </c>
      <c r="I84" s="9" t="str">
        <f t="shared" si="38"/>
        <v/>
      </c>
    </row>
    <row r="85" spans="1:9" x14ac:dyDescent="0.25">
      <c r="A85" s="252"/>
      <c r="B85" t="str">
        <f t="shared" ref="B85:G85" si="55">IF(ISNUMBER(B$41)=TRUE, IF(J28+2&gt;B$41, IF(J28-2&lt;B$41, J28, ""),""), "")</f>
        <v/>
      </c>
      <c r="C85" t="str">
        <f t="shared" si="55"/>
        <v/>
      </c>
      <c r="D85" t="str">
        <f t="shared" si="55"/>
        <v/>
      </c>
      <c r="E85" t="str">
        <f t="shared" si="55"/>
        <v/>
      </c>
      <c r="F85" t="str">
        <f t="shared" si="55"/>
        <v/>
      </c>
      <c r="G85" t="str">
        <f t="shared" si="55"/>
        <v/>
      </c>
      <c r="H85" t="str">
        <f t="shared" si="37"/>
        <v/>
      </c>
      <c r="I85" s="9" t="str">
        <f t="shared" si="38"/>
        <v/>
      </c>
    </row>
    <row r="86" spans="1:9" x14ac:dyDescent="0.25">
      <c r="A86" s="252"/>
      <c r="B86" t="str">
        <f t="shared" ref="B86:G86" si="56">IF(ISNUMBER(B$41)=TRUE, IF(J29+2&gt;B$41, IF(J29-2&lt;B$41, J29, ""),""), "")</f>
        <v/>
      </c>
      <c r="C86" t="str">
        <f t="shared" si="56"/>
        <v/>
      </c>
      <c r="D86" t="str">
        <f t="shared" si="56"/>
        <v/>
      </c>
      <c r="E86" t="str">
        <f t="shared" si="56"/>
        <v/>
      </c>
      <c r="F86" t="str">
        <f t="shared" si="56"/>
        <v/>
      </c>
      <c r="G86" t="str">
        <f t="shared" si="56"/>
        <v/>
      </c>
      <c r="H86" t="str">
        <f t="shared" si="37"/>
        <v/>
      </c>
      <c r="I86" s="9" t="str">
        <f t="shared" si="38"/>
        <v/>
      </c>
    </row>
    <row r="87" spans="1:9" x14ac:dyDescent="0.25">
      <c r="A87" s="252"/>
      <c r="B87" t="str">
        <f t="shared" ref="B87:G87" si="57">IF(ISNUMBER(B$41)=TRUE, IF(J30+2&gt;B$41, IF(J30-2&lt;B$41, J30, ""),""), "")</f>
        <v/>
      </c>
      <c r="C87" t="str">
        <f t="shared" si="57"/>
        <v/>
      </c>
      <c r="D87" t="str">
        <f t="shared" si="57"/>
        <v/>
      </c>
      <c r="E87" t="str">
        <f t="shared" si="57"/>
        <v/>
      </c>
      <c r="F87" t="str">
        <f t="shared" si="57"/>
        <v/>
      </c>
      <c r="G87" t="str">
        <f t="shared" si="57"/>
        <v/>
      </c>
      <c r="H87" t="str">
        <f t="shared" si="37"/>
        <v/>
      </c>
      <c r="I87" s="9" t="str">
        <f t="shared" si="38"/>
        <v/>
      </c>
    </row>
    <row r="88" spans="1:9" x14ac:dyDescent="0.25">
      <c r="A88" s="252"/>
      <c r="B88" t="str">
        <f t="shared" ref="B88:G88" si="58">IF(ISNUMBER(B$41)=TRUE, IF(J31+2&gt;B$41, IF(J31-2&lt;B$41, J31, ""),""), "")</f>
        <v/>
      </c>
      <c r="C88" t="str">
        <f t="shared" si="58"/>
        <v/>
      </c>
      <c r="D88" t="str">
        <f t="shared" si="58"/>
        <v/>
      </c>
      <c r="E88" t="str">
        <f t="shared" si="58"/>
        <v/>
      </c>
      <c r="F88" t="str">
        <f t="shared" si="58"/>
        <v/>
      </c>
      <c r="G88" t="str">
        <f t="shared" si="58"/>
        <v/>
      </c>
      <c r="H88" t="str">
        <f t="shared" si="37"/>
        <v/>
      </c>
      <c r="I88" s="9" t="str">
        <f t="shared" si="38"/>
        <v/>
      </c>
    </row>
    <row r="89" spans="1:9" x14ac:dyDescent="0.25">
      <c r="A89" s="252"/>
      <c r="B89" t="str">
        <f t="shared" ref="B89:G89" si="59">IF(ISNUMBER(B$41)=TRUE, IF(J32+2&gt;B$41, IF(J32-2&lt;B$41, J32, ""),""), "")</f>
        <v/>
      </c>
      <c r="C89" t="str">
        <f t="shared" si="59"/>
        <v/>
      </c>
      <c r="D89" t="str">
        <f t="shared" si="59"/>
        <v/>
      </c>
      <c r="E89" t="str">
        <f t="shared" si="59"/>
        <v/>
      </c>
      <c r="F89" t="str">
        <f t="shared" si="59"/>
        <v/>
      </c>
      <c r="G89" t="str">
        <f t="shared" si="59"/>
        <v/>
      </c>
      <c r="H89" t="str">
        <f t="shared" si="37"/>
        <v/>
      </c>
      <c r="I89" s="9" t="str">
        <f t="shared" si="38"/>
        <v/>
      </c>
    </row>
    <row r="90" spans="1:9" ht="15.75" thickBot="1" x14ac:dyDescent="0.3">
      <c r="A90" s="253"/>
      <c r="B90" s="48" t="str">
        <f t="shared" ref="B90:G90" si="60">IF(ISNUMBER(B$41)=TRUE, IF(J33+2&gt;B$41, IF(J33-2&lt;B$41, J33, ""),""), "")</f>
        <v/>
      </c>
      <c r="C90" s="48" t="str">
        <f t="shared" si="60"/>
        <v/>
      </c>
      <c r="D90" s="48" t="str">
        <f t="shared" si="60"/>
        <v/>
      </c>
      <c r="E90" s="48" t="str">
        <f t="shared" si="60"/>
        <v/>
      </c>
      <c r="F90" s="48" t="str">
        <f t="shared" si="60"/>
        <v/>
      </c>
      <c r="G90" s="48" t="str">
        <f t="shared" si="60"/>
        <v/>
      </c>
      <c r="H90" s="48" t="str">
        <f t="shared" si="37"/>
        <v/>
      </c>
      <c r="I90" s="2" t="str">
        <f t="shared" si="38"/>
        <v/>
      </c>
    </row>
    <row r="91" spans="1:9" x14ac:dyDescent="0.25">
      <c r="A91" s="254">
        <v>3</v>
      </c>
      <c r="B91" s="45" t="str">
        <f>$B$9</f>
        <v/>
      </c>
      <c r="C91" s="45" t="str">
        <f>$C$9</f>
        <v/>
      </c>
      <c r="D91" s="45" t="str">
        <f>$D$9</f>
        <v/>
      </c>
      <c r="E91" s="45" t="str">
        <f>$E$9</f>
        <v/>
      </c>
      <c r="F91" s="45" t="str">
        <f>$F$9</f>
        <v/>
      </c>
      <c r="G91" s="45" t="str">
        <f>$G$9</f>
        <v/>
      </c>
      <c r="H91" s="45" t="str">
        <f>$H$9</f>
        <v/>
      </c>
      <c r="I91" s="46" t="str">
        <f>$I$9</f>
        <v/>
      </c>
    </row>
    <row r="92" spans="1:9" x14ac:dyDescent="0.25">
      <c r="A92" s="252"/>
      <c r="B92" t="str">
        <f>IF(ISNUMBER(B$41)=TRUE, IF(R10+2&gt;B$41, IF(R10-2&lt;B$41, R10, ""),""), "")</f>
        <v/>
      </c>
      <c r="C92" t="str">
        <f t="shared" ref="C92:I92" si="61">IF(ISNUMBER(C$41)=TRUE, IF(S10+2&gt;C$41, IF(S10-2&lt;C$41, S10, ""),""), "")</f>
        <v/>
      </c>
      <c r="D92" t="str">
        <f t="shared" si="61"/>
        <v/>
      </c>
      <c r="E92" t="str">
        <f t="shared" si="61"/>
        <v/>
      </c>
      <c r="F92" t="str">
        <f t="shared" si="61"/>
        <v/>
      </c>
      <c r="G92" t="str">
        <f t="shared" si="61"/>
        <v/>
      </c>
      <c r="H92" t="str">
        <f t="shared" si="61"/>
        <v/>
      </c>
      <c r="I92" s="9" t="str">
        <f t="shared" si="61"/>
        <v/>
      </c>
    </row>
    <row r="93" spans="1:9" x14ac:dyDescent="0.25">
      <c r="A93" s="252"/>
      <c r="B93" t="str">
        <f t="shared" ref="B93:B115" si="62">IF(ISNUMBER(B$41)=TRUE, IF(R11+2&gt;B$41, IF(R11-2&lt;B$41, R11, ""),""), "")</f>
        <v/>
      </c>
      <c r="C93" t="str">
        <f t="shared" ref="C93:C115" si="63">IF(ISNUMBER(C$41)=TRUE, IF(S11+2&gt;C$41, IF(S11-2&lt;C$41, S11, ""),""), "")</f>
        <v/>
      </c>
      <c r="D93" t="str">
        <f t="shared" ref="D93:D115" si="64">IF(ISNUMBER(D$41)=TRUE, IF(T11+2&gt;D$41, IF(T11-2&lt;D$41, T11, ""),""), "")</f>
        <v/>
      </c>
      <c r="E93" t="str">
        <f t="shared" ref="E93:E115" si="65">IF(ISNUMBER(E$41)=TRUE, IF(U11+2&gt;E$41, IF(U11-2&lt;E$41, U11, ""),""), "")</f>
        <v/>
      </c>
      <c r="F93" t="str">
        <f t="shared" ref="F93:F115" si="66">IF(ISNUMBER(F$41)=TRUE, IF(V11+2&gt;F$41, IF(V11-2&lt;F$41, V11, ""),""), "")</f>
        <v/>
      </c>
      <c r="G93" t="str">
        <f t="shared" ref="G93:G115" si="67">IF(ISNUMBER(G$41)=TRUE, IF(W11+2&gt;G$41, IF(W11-2&lt;G$41, W11, ""),""), "")</f>
        <v/>
      </c>
      <c r="H93" t="str">
        <f t="shared" ref="H93:H115" si="68">IF(ISNUMBER(H$41)=TRUE, IF(X11+2&gt;H$41, IF(X11-2&lt;H$41, X11, ""),""), "")</f>
        <v/>
      </c>
      <c r="I93" s="9" t="str">
        <f t="shared" ref="I93:I115" si="69">IF(ISNUMBER(I$41)=TRUE, IF(Y11+2&gt;I$41, IF(Y11-2&lt;I$41, Y11, ""),""), "")</f>
        <v/>
      </c>
    </row>
    <row r="94" spans="1:9" x14ac:dyDescent="0.25">
      <c r="A94" s="252"/>
      <c r="B94" t="str">
        <f t="shared" si="62"/>
        <v/>
      </c>
      <c r="C94" t="str">
        <f t="shared" si="63"/>
        <v/>
      </c>
      <c r="D94" t="str">
        <f t="shared" si="64"/>
        <v/>
      </c>
      <c r="E94" t="str">
        <f t="shared" si="65"/>
        <v/>
      </c>
      <c r="F94" t="str">
        <f t="shared" si="66"/>
        <v/>
      </c>
      <c r="G94" t="str">
        <f t="shared" si="67"/>
        <v/>
      </c>
      <c r="H94" t="str">
        <f t="shared" si="68"/>
        <v/>
      </c>
      <c r="I94" s="9" t="str">
        <f t="shared" si="69"/>
        <v/>
      </c>
    </row>
    <row r="95" spans="1:9" x14ac:dyDescent="0.25">
      <c r="A95" s="252"/>
      <c r="B95" t="str">
        <f t="shared" si="62"/>
        <v/>
      </c>
      <c r="C95" t="str">
        <f t="shared" si="63"/>
        <v/>
      </c>
      <c r="D95" t="str">
        <f t="shared" si="64"/>
        <v/>
      </c>
      <c r="E95" t="str">
        <f t="shared" si="65"/>
        <v/>
      </c>
      <c r="F95" t="str">
        <f t="shared" si="66"/>
        <v/>
      </c>
      <c r="G95" t="str">
        <f t="shared" si="67"/>
        <v/>
      </c>
      <c r="H95" t="str">
        <f t="shared" si="68"/>
        <v/>
      </c>
      <c r="I95" s="9" t="str">
        <f t="shared" si="69"/>
        <v/>
      </c>
    </row>
    <row r="96" spans="1:9" x14ac:dyDescent="0.25">
      <c r="A96" s="252"/>
      <c r="B96" t="str">
        <f t="shared" si="62"/>
        <v/>
      </c>
      <c r="C96" t="str">
        <f t="shared" si="63"/>
        <v/>
      </c>
      <c r="D96" t="str">
        <f t="shared" si="64"/>
        <v/>
      </c>
      <c r="E96" t="str">
        <f t="shared" si="65"/>
        <v/>
      </c>
      <c r="F96" t="str">
        <f t="shared" si="66"/>
        <v/>
      </c>
      <c r="G96" t="str">
        <f t="shared" si="67"/>
        <v/>
      </c>
      <c r="H96" t="str">
        <f t="shared" si="68"/>
        <v/>
      </c>
      <c r="I96" s="9" t="str">
        <f t="shared" si="69"/>
        <v/>
      </c>
    </row>
    <row r="97" spans="1:9" x14ac:dyDescent="0.25">
      <c r="A97" s="252"/>
      <c r="B97" t="str">
        <f t="shared" si="62"/>
        <v/>
      </c>
      <c r="C97" t="str">
        <f t="shared" si="63"/>
        <v/>
      </c>
      <c r="D97" t="str">
        <f t="shared" si="64"/>
        <v/>
      </c>
      <c r="E97" t="str">
        <f t="shared" si="65"/>
        <v/>
      </c>
      <c r="F97" t="str">
        <f t="shared" si="66"/>
        <v/>
      </c>
      <c r="G97" t="str">
        <f t="shared" si="67"/>
        <v/>
      </c>
      <c r="H97" t="str">
        <f t="shared" si="68"/>
        <v/>
      </c>
      <c r="I97" s="9" t="str">
        <f t="shared" si="69"/>
        <v/>
      </c>
    </row>
    <row r="98" spans="1:9" x14ac:dyDescent="0.25">
      <c r="A98" s="252"/>
      <c r="B98" t="str">
        <f t="shared" si="62"/>
        <v/>
      </c>
      <c r="C98" t="str">
        <f t="shared" si="63"/>
        <v/>
      </c>
      <c r="D98" t="str">
        <f t="shared" si="64"/>
        <v/>
      </c>
      <c r="E98" t="str">
        <f t="shared" si="65"/>
        <v/>
      </c>
      <c r="F98" t="str">
        <f t="shared" si="66"/>
        <v/>
      </c>
      <c r="G98" t="str">
        <f t="shared" si="67"/>
        <v/>
      </c>
      <c r="H98" t="str">
        <f t="shared" si="68"/>
        <v/>
      </c>
      <c r="I98" s="9" t="str">
        <f t="shared" si="69"/>
        <v/>
      </c>
    </row>
    <row r="99" spans="1:9" x14ac:dyDescent="0.25">
      <c r="A99" s="252"/>
      <c r="B99" t="str">
        <f t="shared" si="62"/>
        <v/>
      </c>
      <c r="C99" t="str">
        <f t="shared" si="63"/>
        <v/>
      </c>
      <c r="D99" t="str">
        <f t="shared" si="64"/>
        <v/>
      </c>
      <c r="E99" t="str">
        <f t="shared" si="65"/>
        <v/>
      </c>
      <c r="F99" t="str">
        <f t="shared" si="66"/>
        <v/>
      </c>
      <c r="G99" t="str">
        <f t="shared" si="67"/>
        <v/>
      </c>
      <c r="H99" t="str">
        <f t="shared" si="68"/>
        <v/>
      </c>
      <c r="I99" s="9" t="str">
        <f t="shared" si="69"/>
        <v/>
      </c>
    </row>
    <row r="100" spans="1:9" x14ac:dyDescent="0.25">
      <c r="A100" s="252"/>
      <c r="B100" t="str">
        <f t="shared" si="62"/>
        <v/>
      </c>
      <c r="C100" t="str">
        <f t="shared" si="63"/>
        <v/>
      </c>
      <c r="D100" t="str">
        <f t="shared" si="64"/>
        <v/>
      </c>
      <c r="E100" t="str">
        <f t="shared" si="65"/>
        <v/>
      </c>
      <c r="F100" t="str">
        <f t="shared" si="66"/>
        <v/>
      </c>
      <c r="G100" t="str">
        <f t="shared" si="67"/>
        <v/>
      </c>
      <c r="H100" t="str">
        <f t="shared" si="68"/>
        <v/>
      </c>
      <c r="I100" s="9" t="str">
        <f t="shared" si="69"/>
        <v/>
      </c>
    </row>
    <row r="101" spans="1:9" x14ac:dyDescent="0.25">
      <c r="A101" s="252"/>
      <c r="B101" t="str">
        <f t="shared" si="62"/>
        <v/>
      </c>
      <c r="C101" t="str">
        <f t="shared" si="63"/>
        <v/>
      </c>
      <c r="D101" t="str">
        <f t="shared" si="64"/>
        <v/>
      </c>
      <c r="E101" t="str">
        <f t="shared" si="65"/>
        <v/>
      </c>
      <c r="F101" t="str">
        <f t="shared" si="66"/>
        <v/>
      </c>
      <c r="G101" t="str">
        <f t="shared" si="67"/>
        <v/>
      </c>
      <c r="H101" t="str">
        <f t="shared" si="68"/>
        <v/>
      </c>
      <c r="I101" s="9" t="str">
        <f t="shared" si="69"/>
        <v/>
      </c>
    </row>
    <row r="102" spans="1:9" x14ac:dyDescent="0.25">
      <c r="A102" s="252"/>
      <c r="B102" t="str">
        <f t="shared" si="62"/>
        <v/>
      </c>
      <c r="C102" t="str">
        <f t="shared" si="63"/>
        <v/>
      </c>
      <c r="D102" t="str">
        <f t="shared" si="64"/>
        <v/>
      </c>
      <c r="E102" t="str">
        <f t="shared" si="65"/>
        <v/>
      </c>
      <c r="F102" t="str">
        <f t="shared" si="66"/>
        <v/>
      </c>
      <c r="G102" t="str">
        <f t="shared" si="67"/>
        <v/>
      </c>
      <c r="H102" t="str">
        <f t="shared" si="68"/>
        <v/>
      </c>
      <c r="I102" s="9" t="str">
        <f t="shared" si="69"/>
        <v/>
      </c>
    </row>
    <row r="103" spans="1:9" x14ac:dyDescent="0.25">
      <c r="A103" s="252"/>
      <c r="B103" t="str">
        <f t="shared" si="62"/>
        <v/>
      </c>
      <c r="C103" t="str">
        <f t="shared" si="63"/>
        <v/>
      </c>
      <c r="D103" t="str">
        <f t="shared" si="64"/>
        <v/>
      </c>
      <c r="E103" t="str">
        <f t="shared" si="65"/>
        <v/>
      </c>
      <c r="F103" t="str">
        <f t="shared" si="66"/>
        <v/>
      </c>
      <c r="G103" t="str">
        <f t="shared" si="67"/>
        <v/>
      </c>
      <c r="H103" t="str">
        <f t="shared" si="68"/>
        <v/>
      </c>
      <c r="I103" s="9" t="str">
        <f t="shared" si="69"/>
        <v/>
      </c>
    </row>
    <row r="104" spans="1:9" x14ac:dyDescent="0.25">
      <c r="A104" s="252"/>
      <c r="B104" t="str">
        <f t="shared" si="62"/>
        <v/>
      </c>
      <c r="C104" t="str">
        <f t="shared" si="63"/>
        <v/>
      </c>
      <c r="D104" t="str">
        <f t="shared" si="64"/>
        <v/>
      </c>
      <c r="E104" t="str">
        <f t="shared" si="65"/>
        <v/>
      </c>
      <c r="F104" t="str">
        <f t="shared" si="66"/>
        <v/>
      </c>
      <c r="G104" t="str">
        <f t="shared" si="67"/>
        <v/>
      </c>
      <c r="H104" t="str">
        <f t="shared" si="68"/>
        <v/>
      </c>
      <c r="I104" s="9" t="str">
        <f t="shared" si="69"/>
        <v/>
      </c>
    </row>
    <row r="105" spans="1:9" x14ac:dyDescent="0.25">
      <c r="A105" s="252"/>
      <c r="B105" t="str">
        <f t="shared" si="62"/>
        <v/>
      </c>
      <c r="C105" t="str">
        <f t="shared" si="63"/>
        <v/>
      </c>
      <c r="D105" t="str">
        <f t="shared" si="64"/>
        <v/>
      </c>
      <c r="E105" t="str">
        <f t="shared" si="65"/>
        <v/>
      </c>
      <c r="F105" t="str">
        <f t="shared" si="66"/>
        <v/>
      </c>
      <c r="G105" t="str">
        <f t="shared" si="67"/>
        <v/>
      </c>
      <c r="H105" t="str">
        <f t="shared" si="68"/>
        <v/>
      </c>
      <c r="I105" s="9" t="str">
        <f t="shared" si="69"/>
        <v/>
      </c>
    </row>
    <row r="106" spans="1:9" x14ac:dyDescent="0.25">
      <c r="A106" s="252"/>
      <c r="B106" t="str">
        <f t="shared" si="62"/>
        <v/>
      </c>
      <c r="C106" t="str">
        <f t="shared" si="63"/>
        <v/>
      </c>
      <c r="D106" t="str">
        <f t="shared" si="64"/>
        <v/>
      </c>
      <c r="E106" t="str">
        <f t="shared" si="65"/>
        <v/>
      </c>
      <c r="F106" t="str">
        <f t="shared" si="66"/>
        <v/>
      </c>
      <c r="G106" t="str">
        <f t="shared" si="67"/>
        <v/>
      </c>
      <c r="H106" t="str">
        <f t="shared" si="68"/>
        <v/>
      </c>
      <c r="I106" s="9" t="str">
        <f t="shared" si="69"/>
        <v/>
      </c>
    </row>
    <row r="107" spans="1:9" x14ac:dyDescent="0.25">
      <c r="A107" s="252"/>
      <c r="B107" t="str">
        <f t="shared" si="62"/>
        <v/>
      </c>
      <c r="C107" t="str">
        <f t="shared" si="63"/>
        <v/>
      </c>
      <c r="D107" t="str">
        <f t="shared" si="64"/>
        <v/>
      </c>
      <c r="E107" t="str">
        <f t="shared" si="65"/>
        <v/>
      </c>
      <c r="F107" t="str">
        <f t="shared" si="66"/>
        <v/>
      </c>
      <c r="G107" t="str">
        <f t="shared" si="67"/>
        <v/>
      </c>
      <c r="H107" t="str">
        <f t="shared" si="68"/>
        <v/>
      </c>
      <c r="I107" s="9" t="str">
        <f t="shared" si="69"/>
        <v/>
      </c>
    </row>
    <row r="108" spans="1:9" x14ac:dyDescent="0.25">
      <c r="A108" s="252"/>
      <c r="B108" t="str">
        <f t="shared" si="62"/>
        <v/>
      </c>
      <c r="C108" t="str">
        <f t="shared" si="63"/>
        <v/>
      </c>
      <c r="D108" t="str">
        <f t="shared" si="64"/>
        <v/>
      </c>
      <c r="E108" t="str">
        <f t="shared" si="65"/>
        <v/>
      </c>
      <c r="F108" t="str">
        <f t="shared" si="66"/>
        <v/>
      </c>
      <c r="G108" t="str">
        <f t="shared" si="67"/>
        <v/>
      </c>
      <c r="H108" t="str">
        <f t="shared" si="68"/>
        <v/>
      </c>
      <c r="I108" s="9" t="str">
        <f t="shared" si="69"/>
        <v/>
      </c>
    </row>
    <row r="109" spans="1:9" x14ac:dyDescent="0.25">
      <c r="A109" s="252"/>
      <c r="B109" t="str">
        <f t="shared" si="62"/>
        <v/>
      </c>
      <c r="C109" t="str">
        <f t="shared" si="63"/>
        <v/>
      </c>
      <c r="D109" t="str">
        <f t="shared" si="64"/>
        <v/>
      </c>
      <c r="E109" t="str">
        <f t="shared" si="65"/>
        <v/>
      </c>
      <c r="F109" t="str">
        <f t="shared" si="66"/>
        <v/>
      </c>
      <c r="G109" t="str">
        <f t="shared" si="67"/>
        <v/>
      </c>
      <c r="H109" t="str">
        <f t="shared" si="68"/>
        <v/>
      </c>
      <c r="I109" s="9" t="str">
        <f t="shared" si="69"/>
        <v/>
      </c>
    </row>
    <row r="110" spans="1:9" x14ac:dyDescent="0.25">
      <c r="A110" s="252"/>
      <c r="B110" t="str">
        <f t="shared" si="62"/>
        <v/>
      </c>
      <c r="C110" t="str">
        <f t="shared" si="63"/>
        <v/>
      </c>
      <c r="D110" t="str">
        <f t="shared" si="64"/>
        <v/>
      </c>
      <c r="E110" t="str">
        <f t="shared" si="65"/>
        <v/>
      </c>
      <c r="F110" t="str">
        <f t="shared" si="66"/>
        <v/>
      </c>
      <c r="G110" t="str">
        <f t="shared" si="67"/>
        <v/>
      </c>
      <c r="H110" t="str">
        <f t="shared" si="68"/>
        <v/>
      </c>
      <c r="I110" s="9" t="str">
        <f t="shared" si="69"/>
        <v/>
      </c>
    </row>
    <row r="111" spans="1:9" x14ac:dyDescent="0.25">
      <c r="A111" s="252"/>
      <c r="B111" t="str">
        <f t="shared" si="62"/>
        <v/>
      </c>
      <c r="C111" t="str">
        <f t="shared" si="63"/>
        <v/>
      </c>
      <c r="D111" t="str">
        <f t="shared" si="64"/>
        <v/>
      </c>
      <c r="E111" t="str">
        <f t="shared" si="65"/>
        <v/>
      </c>
      <c r="F111" t="str">
        <f t="shared" si="66"/>
        <v/>
      </c>
      <c r="G111" t="str">
        <f t="shared" si="67"/>
        <v/>
      </c>
      <c r="H111" t="str">
        <f t="shared" si="68"/>
        <v/>
      </c>
      <c r="I111" s="9" t="str">
        <f t="shared" si="69"/>
        <v/>
      </c>
    </row>
    <row r="112" spans="1:9" x14ac:dyDescent="0.25">
      <c r="A112" s="252"/>
      <c r="B112" t="str">
        <f t="shared" si="62"/>
        <v/>
      </c>
      <c r="C112" t="str">
        <f t="shared" si="63"/>
        <v/>
      </c>
      <c r="D112" t="str">
        <f t="shared" si="64"/>
        <v/>
      </c>
      <c r="E112" t="str">
        <f t="shared" si="65"/>
        <v/>
      </c>
      <c r="F112" t="str">
        <f t="shared" si="66"/>
        <v/>
      </c>
      <c r="G112" t="str">
        <f t="shared" si="67"/>
        <v/>
      </c>
      <c r="H112" t="str">
        <f t="shared" si="68"/>
        <v/>
      </c>
      <c r="I112" s="9" t="str">
        <f t="shared" si="69"/>
        <v/>
      </c>
    </row>
    <row r="113" spans="1:9" x14ac:dyDescent="0.25">
      <c r="A113" s="252"/>
      <c r="B113" t="str">
        <f t="shared" si="62"/>
        <v/>
      </c>
      <c r="C113" t="str">
        <f t="shared" si="63"/>
        <v/>
      </c>
      <c r="D113" t="str">
        <f t="shared" si="64"/>
        <v/>
      </c>
      <c r="E113" t="str">
        <f t="shared" si="65"/>
        <v/>
      </c>
      <c r="F113" t="str">
        <f t="shared" si="66"/>
        <v/>
      </c>
      <c r="G113" t="str">
        <f t="shared" si="67"/>
        <v/>
      </c>
      <c r="H113" t="str">
        <f t="shared" si="68"/>
        <v/>
      </c>
      <c r="I113" s="9" t="str">
        <f t="shared" si="69"/>
        <v/>
      </c>
    </row>
    <row r="114" spans="1:9" x14ac:dyDescent="0.25">
      <c r="A114" s="252"/>
      <c r="B114" t="str">
        <f t="shared" si="62"/>
        <v/>
      </c>
      <c r="C114" t="str">
        <f t="shared" si="63"/>
        <v/>
      </c>
      <c r="D114" t="str">
        <f t="shared" si="64"/>
        <v/>
      </c>
      <c r="E114" t="str">
        <f t="shared" si="65"/>
        <v/>
      </c>
      <c r="F114" t="str">
        <f t="shared" si="66"/>
        <v/>
      </c>
      <c r="G114" t="str">
        <f t="shared" si="67"/>
        <v/>
      </c>
      <c r="H114" t="str">
        <f t="shared" si="68"/>
        <v/>
      </c>
      <c r="I114" s="9" t="str">
        <f t="shared" si="69"/>
        <v/>
      </c>
    </row>
    <row r="115" spans="1:9" ht="15.75" thickBot="1" x14ac:dyDescent="0.3">
      <c r="A115" s="253"/>
      <c r="B115" s="48" t="str">
        <f t="shared" si="62"/>
        <v/>
      </c>
      <c r="C115" s="48" t="str">
        <f t="shared" si="63"/>
        <v/>
      </c>
      <c r="D115" s="48" t="str">
        <f t="shared" si="64"/>
        <v/>
      </c>
      <c r="E115" s="48" t="str">
        <f t="shared" si="65"/>
        <v/>
      </c>
      <c r="F115" s="48" t="str">
        <f t="shared" si="66"/>
        <v/>
      </c>
      <c r="G115" s="48" t="str">
        <f t="shared" si="67"/>
        <v/>
      </c>
      <c r="H115" s="48" t="str">
        <f t="shared" si="68"/>
        <v/>
      </c>
      <c r="I115" s="2" t="str">
        <f t="shared" si="69"/>
        <v/>
      </c>
    </row>
    <row r="116" spans="1:9" x14ac:dyDescent="0.25">
      <c r="A116" s="254">
        <v>4</v>
      </c>
      <c r="B116" s="45" t="str">
        <f>$B$9</f>
        <v/>
      </c>
      <c r="C116" s="45" t="str">
        <f>$C$9</f>
        <v/>
      </c>
      <c r="D116" s="45" t="str">
        <f>$D$9</f>
        <v/>
      </c>
      <c r="E116" s="45" t="str">
        <f>$E$9</f>
        <v/>
      </c>
      <c r="F116" s="45" t="str">
        <f>$F$9</f>
        <v/>
      </c>
      <c r="G116" s="45" t="str">
        <f>$G$9</f>
        <v/>
      </c>
      <c r="H116" s="45" t="str">
        <f>$H$9</f>
        <v/>
      </c>
      <c r="I116" s="46" t="str">
        <f>$I$9</f>
        <v/>
      </c>
    </row>
    <row r="117" spans="1:9" x14ac:dyDescent="0.25">
      <c r="A117" s="252"/>
      <c r="B117" t="str">
        <f>IF(ISNUMBER(B$41)=TRUE, IF(Z10+2&gt;B$41, IF(Z10-2&lt;B$41, Z10, ""),""), "")</f>
        <v/>
      </c>
      <c r="C117" t="str">
        <f>IF(ISNUMBER(C$41)=TRUE, IF(AA10+2&gt;C$41, IF(AA10-2&lt;C$41, AA10, ""),""), "")</f>
        <v/>
      </c>
      <c r="D117" t="str">
        <f>IF(ISNUMBER(D$41)=TRUE, IF(AB10+2&gt;D$41, IF(AB10-2&lt;D$41, AB10, ""),""), "")</f>
        <v/>
      </c>
      <c r="E117" t="str">
        <f>IF(ISNUMBER(E$41)=TRUE, IF(AC10+2&gt;E$41, IF(AC10-2&lt;E$41, AC10, ""),""), "")</f>
        <v/>
      </c>
      <c r="F117" t="str">
        <f t="shared" ref="F117:F140" si="70">IF(ISNUMBER(F$41)=TRUE, IF(B10+2&gt;F$41, IF(B10-2&lt;F$41, B10, ""),""), "")</f>
        <v/>
      </c>
      <c r="G117" t="str">
        <f>IF(ISNUMBER(G$41)=TRUE, IF(AE10+2&gt;G$41, IF(AE10-2&lt;G$41, AE10, ""),""), "")</f>
        <v/>
      </c>
      <c r="H117" t="str">
        <f>IF(ISNUMBER(H$41)=TRUE, IF(AF10+2&gt;H$41, IF(AF10-2&lt;H$41, AF10, ""),""), "")</f>
        <v/>
      </c>
      <c r="I117" s="9" t="str">
        <f>IF(ISNUMBER(I$41)=TRUE, IF(AG10+2&gt;I$41, IF(AG10-2&lt;I$41, AG10, ""),""), "")</f>
        <v/>
      </c>
    </row>
    <row r="118" spans="1:9" x14ac:dyDescent="0.25">
      <c r="A118" s="252"/>
      <c r="B118" t="str">
        <f t="shared" ref="B118:B140" si="71">IF(ISNUMBER(B$41)=TRUE, IF(Z11+2&gt;B$41, IF(Z11-2&lt;B$41, Z11, ""),""), "")</f>
        <v/>
      </c>
      <c r="C118" t="str">
        <f t="shared" ref="C118:C140" si="72">IF(ISNUMBER(C$41)=TRUE, IF(AA11+2&gt;C$41, IF(AA11-2&lt;C$41, AA11, ""),""), "")</f>
        <v/>
      </c>
      <c r="D118" t="str">
        <f t="shared" ref="D118:D140" si="73">IF(ISNUMBER(D$41)=TRUE, IF(AB11+2&gt;D$41, IF(AB11-2&lt;D$41, AB11, ""),""), "")</f>
        <v/>
      </c>
      <c r="E118" t="str">
        <f t="shared" ref="E118:E140" si="74">IF(ISNUMBER(E$41)=TRUE, IF(AC11+2&gt;E$41, IF(AC11-2&lt;E$41, AC11, ""),""), "")</f>
        <v/>
      </c>
      <c r="F118" t="str">
        <f t="shared" si="70"/>
        <v/>
      </c>
      <c r="G118" t="str">
        <f t="shared" ref="G118:G140" si="75">IF(ISNUMBER(G$41)=TRUE, IF(AE11+2&gt;G$41, IF(AE11-2&lt;G$41, AE11, ""),""), "")</f>
        <v/>
      </c>
      <c r="H118" t="str">
        <f t="shared" ref="H118:H140" si="76">IF(ISNUMBER(H$41)=TRUE, IF(AF11+2&gt;H$41, IF(AF11-2&lt;H$41, AF11, ""),""), "")</f>
        <v/>
      </c>
      <c r="I118" s="9" t="str">
        <f t="shared" ref="I118:I140" si="77">IF(ISNUMBER(I$41)=TRUE, IF(AG11+2&gt;I$41, IF(AG11-2&lt;I$41, AG11, ""),""), "")</f>
        <v/>
      </c>
    </row>
    <row r="119" spans="1:9" x14ac:dyDescent="0.25">
      <c r="A119" s="252"/>
      <c r="B119" t="str">
        <f t="shared" si="71"/>
        <v/>
      </c>
      <c r="C119" t="str">
        <f t="shared" si="72"/>
        <v/>
      </c>
      <c r="D119" t="str">
        <f t="shared" si="73"/>
        <v/>
      </c>
      <c r="E119" t="str">
        <f t="shared" si="74"/>
        <v/>
      </c>
      <c r="F119" t="str">
        <f t="shared" si="70"/>
        <v/>
      </c>
      <c r="G119" t="str">
        <f t="shared" si="75"/>
        <v/>
      </c>
      <c r="H119" t="str">
        <f t="shared" si="76"/>
        <v/>
      </c>
      <c r="I119" s="9" t="str">
        <f t="shared" si="77"/>
        <v/>
      </c>
    </row>
    <row r="120" spans="1:9" x14ac:dyDescent="0.25">
      <c r="A120" s="252"/>
      <c r="B120" t="str">
        <f t="shared" si="71"/>
        <v/>
      </c>
      <c r="C120" t="str">
        <f t="shared" si="72"/>
        <v/>
      </c>
      <c r="D120" t="str">
        <f t="shared" si="73"/>
        <v/>
      </c>
      <c r="E120" t="str">
        <f t="shared" si="74"/>
        <v/>
      </c>
      <c r="F120" t="str">
        <f t="shared" si="70"/>
        <v/>
      </c>
      <c r="G120" t="str">
        <f t="shared" si="75"/>
        <v/>
      </c>
      <c r="H120" t="str">
        <f t="shared" si="76"/>
        <v/>
      </c>
      <c r="I120" s="9" t="str">
        <f t="shared" si="77"/>
        <v/>
      </c>
    </row>
    <row r="121" spans="1:9" x14ac:dyDescent="0.25">
      <c r="A121" s="252"/>
      <c r="B121" t="str">
        <f t="shared" si="71"/>
        <v/>
      </c>
      <c r="C121" t="str">
        <f t="shared" si="72"/>
        <v/>
      </c>
      <c r="D121" t="str">
        <f t="shared" si="73"/>
        <v/>
      </c>
      <c r="E121" t="str">
        <f t="shared" si="74"/>
        <v/>
      </c>
      <c r="F121" t="str">
        <f t="shared" si="70"/>
        <v/>
      </c>
      <c r="G121" t="str">
        <f t="shared" si="75"/>
        <v/>
      </c>
      <c r="H121" t="str">
        <f t="shared" si="76"/>
        <v/>
      </c>
      <c r="I121" s="9" t="str">
        <f t="shared" si="77"/>
        <v/>
      </c>
    </row>
    <row r="122" spans="1:9" x14ac:dyDescent="0.25">
      <c r="A122" s="252"/>
      <c r="B122" t="str">
        <f t="shared" si="71"/>
        <v/>
      </c>
      <c r="C122" t="str">
        <f t="shared" si="72"/>
        <v/>
      </c>
      <c r="D122" t="str">
        <f t="shared" si="73"/>
        <v/>
      </c>
      <c r="E122" t="str">
        <f t="shared" si="74"/>
        <v/>
      </c>
      <c r="F122" t="str">
        <f t="shared" si="70"/>
        <v/>
      </c>
      <c r="G122" t="str">
        <f t="shared" si="75"/>
        <v/>
      </c>
      <c r="H122" t="str">
        <f t="shared" si="76"/>
        <v/>
      </c>
      <c r="I122" s="9" t="str">
        <f t="shared" si="77"/>
        <v/>
      </c>
    </row>
    <row r="123" spans="1:9" x14ac:dyDescent="0.25">
      <c r="A123" s="252"/>
      <c r="B123" t="str">
        <f t="shared" si="71"/>
        <v/>
      </c>
      <c r="C123" t="str">
        <f t="shared" si="72"/>
        <v/>
      </c>
      <c r="D123" t="str">
        <f t="shared" si="73"/>
        <v/>
      </c>
      <c r="E123" t="str">
        <f t="shared" si="74"/>
        <v/>
      </c>
      <c r="F123" t="str">
        <f t="shared" si="70"/>
        <v/>
      </c>
      <c r="G123" t="str">
        <f t="shared" si="75"/>
        <v/>
      </c>
      <c r="H123" t="str">
        <f t="shared" si="76"/>
        <v/>
      </c>
      <c r="I123" s="9" t="str">
        <f t="shared" si="77"/>
        <v/>
      </c>
    </row>
    <row r="124" spans="1:9" x14ac:dyDescent="0.25">
      <c r="A124" s="252"/>
      <c r="B124" t="str">
        <f t="shared" si="71"/>
        <v/>
      </c>
      <c r="C124" t="str">
        <f t="shared" si="72"/>
        <v/>
      </c>
      <c r="D124" t="str">
        <f t="shared" si="73"/>
        <v/>
      </c>
      <c r="E124" t="str">
        <f t="shared" si="74"/>
        <v/>
      </c>
      <c r="F124" t="str">
        <f t="shared" si="70"/>
        <v/>
      </c>
      <c r="G124" t="str">
        <f t="shared" si="75"/>
        <v/>
      </c>
      <c r="H124" t="str">
        <f t="shared" si="76"/>
        <v/>
      </c>
      <c r="I124" s="9" t="str">
        <f t="shared" si="77"/>
        <v/>
      </c>
    </row>
    <row r="125" spans="1:9" x14ac:dyDescent="0.25">
      <c r="A125" s="252"/>
      <c r="B125" t="str">
        <f t="shared" si="71"/>
        <v/>
      </c>
      <c r="C125" t="str">
        <f t="shared" si="72"/>
        <v/>
      </c>
      <c r="D125" t="str">
        <f t="shared" si="73"/>
        <v/>
      </c>
      <c r="E125" t="str">
        <f t="shared" si="74"/>
        <v/>
      </c>
      <c r="F125" t="str">
        <f t="shared" si="70"/>
        <v/>
      </c>
      <c r="G125" t="str">
        <f t="shared" si="75"/>
        <v/>
      </c>
      <c r="H125" t="str">
        <f t="shared" si="76"/>
        <v/>
      </c>
      <c r="I125" s="9" t="str">
        <f t="shared" si="77"/>
        <v/>
      </c>
    </row>
    <row r="126" spans="1:9" x14ac:dyDescent="0.25">
      <c r="A126" s="252"/>
      <c r="B126" t="str">
        <f t="shared" si="71"/>
        <v/>
      </c>
      <c r="C126" t="str">
        <f t="shared" si="72"/>
        <v/>
      </c>
      <c r="D126" t="str">
        <f t="shared" si="73"/>
        <v/>
      </c>
      <c r="E126" t="str">
        <f t="shared" si="74"/>
        <v/>
      </c>
      <c r="F126" t="str">
        <f t="shared" si="70"/>
        <v/>
      </c>
      <c r="G126" t="str">
        <f t="shared" si="75"/>
        <v/>
      </c>
      <c r="H126" t="str">
        <f t="shared" si="76"/>
        <v/>
      </c>
      <c r="I126" s="9" t="str">
        <f t="shared" si="77"/>
        <v/>
      </c>
    </row>
    <row r="127" spans="1:9" x14ac:dyDescent="0.25">
      <c r="A127" s="252"/>
      <c r="B127" t="str">
        <f t="shared" si="71"/>
        <v/>
      </c>
      <c r="C127" t="str">
        <f t="shared" si="72"/>
        <v/>
      </c>
      <c r="D127" t="str">
        <f t="shared" si="73"/>
        <v/>
      </c>
      <c r="E127" t="str">
        <f t="shared" si="74"/>
        <v/>
      </c>
      <c r="F127" t="str">
        <f t="shared" si="70"/>
        <v/>
      </c>
      <c r="G127" t="str">
        <f t="shared" si="75"/>
        <v/>
      </c>
      <c r="H127" t="str">
        <f t="shared" si="76"/>
        <v/>
      </c>
      <c r="I127" s="9" t="str">
        <f t="shared" si="77"/>
        <v/>
      </c>
    </row>
    <row r="128" spans="1:9" x14ac:dyDescent="0.25">
      <c r="A128" s="252"/>
      <c r="B128" t="str">
        <f t="shared" si="71"/>
        <v/>
      </c>
      <c r="C128" t="str">
        <f t="shared" si="72"/>
        <v/>
      </c>
      <c r="D128" t="str">
        <f t="shared" si="73"/>
        <v/>
      </c>
      <c r="E128" t="str">
        <f t="shared" si="74"/>
        <v/>
      </c>
      <c r="F128" t="str">
        <f t="shared" si="70"/>
        <v/>
      </c>
      <c r="G128" t="str">
        <f t="shared" si="75"/>
        <v/>
      </c>
      <c r="H128" t="str">
        <f t="shared" si="76"/>
        <v/>
      </c>
      <c r="I128" s="9" t="str">
        <f t="shared" si="77"/>
        <v/>
      </c>
    </row>
    <row r="129" spans="1:9" x14ac:dyDescent="0.25">
      <c r="A129" s="252"/>
      <c r="B129" t="str">
        <f t="shared" si="71"/>
        <v/>
      </c>
      <c r="C129" t="str">
        <f t="shared" si="72"/>
        <v/>
      </c>
      <c r="D129" t="str">
        <f t="shared" si="73"/>
        <v/>
      </c>
      <c r="E129" t="str">
        <f t="shared" si="74"/>
        <v/>
      </c>
      <c r="F129" t="str">
        <f t="shared" si="70"/>
        <v/>
      </c>
      <c r="G129" t="str">
        <f t="shared" si="75"/>
        <v/>
      </c>
      <c r="H129" t="str">
        <f t="shared" si="76"/>
        <v/>
      </c>
      <c r="I129" s="9" t="str">
        <f t="shared" si="77"/>
        <v/>
      </c>
    </row>
    <row r="130" spans="1:9" x14ac:dyDescent="0.25">
      <c r="A130" s="252"/>
      <c r="B130" t="str">
        <f t="shared" si="71"/>
        <v/>
      </c>
      <c r="C130" t="str">
        <f t="shared" si="72"/>
        <v/>
      </c>
      <c r="D130" t="str">
        <f t="shared" si="73"/>
        <v/>
      </c>
      <c r="E130" t="str">
        <f t="shared" si="74"/>
        <v/>
      </c>
      <c r="F130" t="str">
        <f t="shared" si="70"/>
        <v/>
      </c>
      <c r="G130" t="str">
        <f t="shared" si="75"/>
        <v/>
      </c>
      <c r="H130" t="str">
        <f t="shared" si="76"/>
        <v/>
      </c>
      <c r="I130" s="9" t="str">
        <f t="shared" si="77"/>
        <v/>
      </c>
    </row>
    <row r="131" spans="1:9" x14ac:dyDescent="0.25">
      <c r="A131" s="252"/>
      <c r="B131" t="str">
        <f t="shared" si="71"/>
        <v/>
      </c>
      <c r="C131" t="str">
        <f t="shared" si="72"/>
        <v/>
      </c>
      <c r="D131" t="str">
        <f t="shared" si="73"/>
        <v/>
      </c>
      <c r="E131" t="str">
        <f t="shared" si="74"/>
        <v/>
      </c>
      <c r="F131" t="str">
        <f t="shared" si="70"/>
        <v/>
      </c>
      <c r="G131" t="str">
        <f t="shared" si="75"/>
        <v/>
      </c>
      <c r="H131" t="str">
        <f t="shared" si="76"/>
        <v/>
      </c>
      <c r="I131" s="9" t="str">
        <f t="shared" si="77"/>
        <v/>
      </c>
    </row>
    <row r="132" spans="1:9" x14ac:dyDescent="0.25">
      <c r="A132" s="252"/>
      <c r="B132" t="str">
        <f t="shared" si="71"/>
        <v/>
      </c>
      <c r="C132" t="str">
        <f t="shared" si="72"/>
        <v/>
      </c>
      <c r="D132" t="str">
        <f t="shared" si="73"/>
        <v/>
      </c>
      <c r="E132" t="str">
        <f t="shared" si="74"/>
        <v/>
      </c>
      <c r="F132" t="str">
        <f t="shared" si="70"/>
        <v/>
      </c>
      <c r="G132" t="str">
        <f t="shared" si="75"/>
        <v/>
      </c>
      <c r="H132" t="str">
        <f t="shared" si="76"/>
        <v/>
      </c>
      <c r="I132" s="9" t="str">
        <f t="shared" si="77"/>
        <v/>
      </c>
    </row>
    <row r="133" spans="1:9" x14ac:dyDescent="0.25">
      <c r="A133" s="252"/>
      <c r="B133" t="str">
        <f t="shared" si="71"/>
        <v/>
      </c>
      <c r="C133" t="str">
        <f t="shared" si="72"/>
        <v/>
      </c>
      <c r="D133" t="str">
        <f t="shared" si="73"/>
        <v/>
      </c>
      <c r="E133" t="str">
        <f t="shared" si="74"/>
        <v/>
      </c>
      <c r="F133" t="str">
        <f t="shared" si="70"/>
        <v/>
      </c>
      <c r="G133" t="str">
        <f t="shared" si="75"/>
        <v/>
      </c>
      <c r="H133" t="str">
        <f t="shared" si="76"/>
        <v/>
      </c>
      <c r="I133" s="9" t="str">
        <f t="shared" si="77"/>
        <v/>
      </c>
    </row>
    <row r="134" spans="1:9" x14ac:dyDescent="0.25">
      <c r="A134" s="252"/>
      <c r="B134" t="str">
        <f t="shared" si="71"/>
        <v/>
      </c>
      <c r="C134" t="str">
        <f t="shared" si="72"/>
        <v/>
      </c>
      <c r="D134" t="str">
        <f t="shared" si="73"/>
        <v/>
      </c>
      <c r="E134" t="str">
        <f t="shared" si="74"/>
        <v/>
      </c>
      <c r="F134" t="str">
        <f t="shared" si="70"/>
        <v/>
      </c>
      <c r="G134" t="str">
        <f t="shared" si="75"/>
        <v/>
      </c>
      <c r="H134" t="str">
        <f t="shared" si="76"/>
        <v/>
      </c>
      <c r="I134" s="9" t="str">
        <f t="shared" si="77"/>
        <v/>
      </c>
    </row>
    <row r="135" spans="1:9" x14ac:dyDescent="0.25">
      <c r="A135" s="252"/>
      <c r="B135" t="str">
        <f t="shared" si="71"/>
        <v/>
      </c>
      <c r="C135" t="str">
        <f t="shared" si="72"/>
        <v/>
      </c>
      <c r="D135" t="str">
        <f t="shared" si="73"/>
        <v/>
      </c>
      <c r="E135" t="str">
        <f t="shared" si="74"/>
        <v/>
      </c>
      <c r="F135" t="str">
        <f t="shared" si="70"/>
        <v/>
      </c>
      <c r="G135" t="str">
        <f t="shared" si="75"/>
        <v/>
      </c>
      <c r="H135" t="str">
        <f t="shared" si="76"/>
        <v/>
      </c>
      <c r="I135" s="9" t="str">
        <f t="shared" si="77"/>
        <v/>
      </c>
    </row>
    <row r="136" spans="1:9" x14ac:dyDescent="0.25">
      <c r="A136" s="252"/>
      <c r="B136" t="str">
        <f t="shared" si="71"/>
        <v/>
      </c>
      <c r="C136" t="str">
        <f t="shared" si="72"/>
        <v/>
      </c>
      <c r="D136" t="str">
        <f t="shared" si="73"/>
        <v/>
      </c>
      <c r="E136" t="str">
        <f t="shared" si="74"/>
        <v/>
      </c>
      <c r="F136" t="str">
        <f t="shared" si="70"/>
        <v/>
      </c>
      <c r="G136" t="str">
        <f t="shared" si="75"/>
        <v/>
      </c>
      <c r="H136" t="str">
        <f t="shared" si="76"/>
        <v/>
      </c>
      <c r="I136" s="9" t="str">
        <f t="shared" si="77"/>
        <v/>
      </c>
    </row>
    <row r="137" spans="1:9" x14ac:dyDescent="0.25">
      <c r="A137" s="252"/>
      <c r="B137" t="str">
        <f t="shared" si="71"/>
        <v/>
      </c>
      <c r="C137" t="str">
        <f t="shared" si="72"/>
        <v/>
      </c>
      <c r="D137" t="str">
        <f t="shared" si="73"/>
        <v/>
      </c>
      <c r="E137" t="str">
        <f t="shared" si="74"/>
        <v/>
      </c>
      <c r="F137" t="str">
        <f t="shared" si="70"/>
        <v/>
      </c>
      <c r="G137" t="str">
        <f t="shared" si="75"/>
        <v/>
      </c>
      <c r="H137" t="str">
        <f t="shared" si="76"/>
        <v/>
      </c>
      <c r="I137" s="9" t="str">
        <f t="shared" si="77"/>
        <v/>
      </c>
    </row>
    <row r="138" spans="1:9" x14ac:dyDescent="0.25">
      <c r="A138" s="252"/>
      <c r="B138" t="str">
        <f t="shared" si="71"/>
        <v/>
      </c>
      <c r="C138" t="str">
        <f t="shared" si="72"/>
        <v/>
      </c>
      <c r="D138" t="str">
        <f t="shared" si="73"/>
        <v/>
      </c>
      <c r="E138" t="str">
        <f t="shared" si="74"/>
        <v/>
      </c>
      <c r="F138" t="str">
        <f t="shared" si="70"/>
        <v/>
      </c>
      <c r="G138" t="str">
        <f t="shared" si="75"/>
        <v/>
      </c>
      <c r="H138" t="str">
        <f t="shared" si="76"/>
        <v/>
      </c>
      <c r="I138" s="9" t="str">
        <f t="shared" si="77"/>
        <v/>
      </c>
    </row>
    <row r="139" spans="1:9" x14ac:dyDescent="0.25">
      <c r="A139" s="252"/>
      <c r="B139" t="str">
        <f t="shared" si="71"/>
        <v/>
      </c>
      <c r="C139" t="str">
        <f t="shared" si="72"/>
        <v/>
      </c>
      <c r="D139" t="str">
        <f t="shared" si="73"/>
        <v/>
      </c>
      <c r="E139" t="str">
        <f t="shared" si="74"/>
        <v/>
      </c>
      <c r="F139" t="str">
        <f t="shared" si="70"/>
        <v/>
      </c>
      <c r="G139" t="str">
        <f t="shared" si="75"/>
        <v/>
      </c>
      <c r="H139" t="str">
        <f t="shared" si="76"/>
        <v/>
      </c>
      <c r="I139" s="9" t="str">
        <f t="shared" si="77"/>
        <v/>
      </c>
    </row>
    <row r="140" spans="1:9" ht="15.75" thickBot="1" x14ac:dyDescent="0.3">
      <c r="A140" s="253"/>
      <c r="B140" s="48" t="str">
        <f t="shared" si="71"/>
        <v/>
      </c>
      <c r="C140" s="48" t="str">
        <f t="shared" si="72"/>
        <v/>
      </c>
      <c r="D140" s="48" t="str">
        <f t="shared" si="73"/>
        <v/>
      </c>
      <c r="E140" s="48" t="str">
        <f t="shared" si="74"/>
        <v/>
      </c>
      <c r="F140" s="48" t="str">
        <f t="shared" si="70"/>
        <v/>
      </c>
      <c r="G140" s="48" t="str">
        <f t="shared" si="75"/>
        <v/>
      </c>
      <c r="H140" s="48" t="str">
        <f t="shared" si="76"/>
        <v/>
      </c>
      <c r="I140" s="2" t="str">
        <f t="shared" si="77"/>
        <v/>
      </c>
    </row>
    <row r="141" spans="1:9" x14ac:dyDescent="0.25">
      <c r="A141" s="254">
        <v>5</v>
      </c>
      <c r="B141" s="45" t="str">
        <f>$B$9</f>
        <v/>
      </c>
      <c r="C141" s="45" t="str">
        <f>$C$9</f>
        <v/>
      </c>
      <c r="D141" s="45" t="str">
        <f>$D$9</f>
        <v/>
      </c>
      <c r="E141" s="45" t="str">
        <f>$E$9</f>
        <v/>
      </c>
      <c r="F141" s="45" t="str">
        <f>$F$9</f>
        <v/>
      </c>
      <c r="G141" s="45" t="str">
        <f>$G$9</f>
        <v/>
      </c>
      <c r="H141" s="45" t="str">
        <f>$H$9</f>
        <v/>
      </c>
      <c r="I141" s="46" t="str">
        <f>$I$9</f>
        <v/>
      </c>
    </row>
    <row r="142" spans="1:9" x14ac:dyDescent="0.25">
      <c r="A142" s="252"/>
      <c r="B142" t="str">
        <f>IF(ISNUMBER(B$41)=TRUE, IF(AH10+2&gt;B$41, IF(AH10-2&lt;B$41, AH10, ""),""), "")</f>
        <v/>
      </c>
      <c r="C142" t="str">
        <f t="shared" ref="C142:I142" si="78">IF(ISNUMBER(C$41)=TRUE, IF(AI10+2&gt;C$41, IF(AI10-2&lt;C$41, AI10, ""),""), "")</f>
        <v/>
      </c>
      <c r="D142" t="str">
        <f t="shared" si="78"/>
        <v/>
      </c>
      <c r="E142" t="str">
        <f t="shared" si="78"/>
        <v/>
      </c>
      <c r="F142" t="str">
        <f t="shared" si="78"/>
        <v/>
      </c>
      <c r="G142" t="str">
        <f t="shared" si="78"/>
        <v/>
      </c>
      <c r="H142" t="str">
        <f t="shared" si="78"/>
        <v/>
      </c>
      <c r="I142" s="9" t="str">
        <f t="shared" si="78"/>
        <v/>
      </c>
    </row>
    <row r="143" spans="1:9" x14ac:dyDescent="0.25">
      <c r="A143" s="252"/>
      <c r="B143" t="str">
        <f t="shared" ref="B143:B165" si="79">IF(ISNUMBER(B$41)=TRUE, IF(AH11+2&gt;B$41, IF(AH11-2&lt;B$41, AH11, ""),""), "")</f>
        <v/>
      </c>
      <c r="C143" t="str">
        <f t="shared" ref="C143:C165" si="80">IF(ISNUMBER(C$41)=TRUE, IF(AI11+2&gt;C$41, IF(AI11-2&lt;C$41, AI11, ""),""), "")</f>
        <v/>
      </c>
      <c r="D143" t="str">
        <f t="shared" ref="D143:D165" si="81">IF(ISNUMBER(D$41)=TRUE, IF(AJ11+2&gt;D$41, IF(AJ11-2&lt;D$41, AJ11, ""),""), "")</f>
        <v/>
      </c>
      <c r="E143" t="str">
        <f t="shared" ref="E143:E165" si="82">IF(ISNUMBER(E$41)=TRUE, IF(AK11+2&gt;E$41, IF(AK11-2&lt;E$41, AK11, ""),""), "")</f>
        <v/>
      </c>
      <c r="F143" t="str">
        <f t="shared" ref="F143:F165" si="83">IF(ISNUMBER(F$41)=TRUE, IF(AL11+2&gt;F$41, IF(AL11-2&lt;F$41, AL11, ""),""), "")</f>
        <v/>
      </c>
      <c r="G143" t="str">
        <f t="shared" ref="G143:G165" si="84">IF(ISNUMBER(G$41)=TRUE, IF(AM11+2&gt;G$41, IF(AM11-2&lt;G$41, AM11, ""),""), "")</f>
        <v/>
      </c>
      <c r="H143" t="str">
        <f t="shared" ref="H143:H165" si="85">IF(ISNUMBER(H$41)=TRUE, IF(AN11+2&gt;H$41, IF(AN11-2&lt;H$41, AN11, ""),""), "")</f>
        <v/>
      </c>
      <c r="I143" s="9" t="str">
        <f t="shared" ref="I143:I165" si="86">IF(ISNUMBER(I$41)=TRUE, IF(AO11+2&gt;I$41, IF(AO11-2&lt;I$41, AO11, ""),""), "")</f>
        <v/>
      </c>
    </row>
    <row r="144" spans="1:9" x14ac:dyDescent="0.25">
      <c r="A144" s="252"/>
      <c r="B144" t="str">
        <f t="shared" si="79"/>
        <v/>
      </c>
      <c r="C144" t="str">
        <f t="shared" si="80"/>
        <v/>
      </c>
      <c r="D144" t="str">
        <f t="shared" si="81"/>
        <v/>
      </c>
      <c r="E144" t="str">
        <f t="shared" si="82"/>
        <v/>
      </c>
      <c r="F144" t="str">
        <f t="shared" si="83"/>
        <v/>
      </c>
      <c r="G144" t="str">
        <f t="shared" si="84"/>
        <v/>
      </c>
      <c r="H144" t="str">
        <f t="shared" si="85"/>
        <v/>
      </c>
      <c r="I144" s="9" t="str">
        <f t="shared" si="86"/>
        <v/>
      </c>
    </row>
    <row r="145" spans="1:9" x14ac:dyDescent="0.25">
      <c r="A145" s="252"/>
      <c r="B145" t="str">
        <f t="shared" si="79"/>
        <v/>
      </c>
      <c r="C145" t="str">
        <f t="shared" si="80"/>
        <v/>
      </c>
      <c r="D145" t="str">
        <f t="shared" si="81"/>
        <v/>
      </c>
      <c r="E145" t="str">
        <f t="shared" si="82"/>
        <v/>
      </c>
      <c r="F145" t="str">
        <f t="shared" si="83"/>
        <v/>
      </c>
      <c r="G145" t="str">
        <f t="shared" si="84"/>
        <v/>
      </c>
      <c r="H145" t="str">
        <f t="shared" si="85"/>
        <v/>
      </c>
      <c r="I145" s="9" t="str">
        <f t="shared" si="86"/>
        <v/>
      </c>
    </row>
    <row r="146" spans="1:9" x14ac:dyDescent="0.25">
      <c r="A146" s="252"/>
      <c r="B146" t="str">
        <f t="shared" si="79"/>
        <v/>
      </c>
      <c r="C146" t="str">
        <f t="shared" si="80"/>
        <v/>
      </c>
      <c r="D146" t="str">
        <f t="shared" si="81"/>
        <v/>
      </c>
      <c r="E146" t="str">
        <f t="shared" si="82"/>
        <v/>
      </c>
      <c r="F146" t="str">
        <f t="shared" si="83"/>
        <v/>
      </c>
      <c r="G146" t="str">
        <f t="shared" si="84"/>
        <v/>
      </c>
      <c r="H146" t="str">
        <f t="shared" si="85"/>
        <v/>
      </c>
      <c r="I146" s="9" t="str">
        <f t="shared" si="86"/>
        <v/>
      </c>
    </row>
    <row r="147" spans="1:9" x14ac:dyDescent="0.25">
      <c r="A147" s="252"/>
      <c r="B147" t="str">
        <f t="shared" si="79"/>
        <v/>
      </c>
      <c r="C147" t="str">
        <f t="shared" si="80"/>
        <v/>
      </c>
      <c r="D147" t="str">
        <f t="shared" si="81"/>
        <v/>
      </c>
      <c r="E147" t="str">
        <f t="shared" si="82"/>
        <v/>
      </c>
      <c r="F147" t="str">
        <f t="shared" si="83"/>
        <v/>
      </c>
      <c r="G147" t="str">
        <f t="shared" si="84"/>
        <v/>
      </c>
      <c r="H147" t="str">
        <f t="shared" si="85"/>
        <v/>
      </c>
      <c r="I147" s="9" t="str">
        <f t="shared" si="86"/>
        <v/>
      </c>
    </row>
    <row r="148" spans="1:9" x14ac:dyDescent="0.25">
      <c r="A148" s="252"/>
      <c r="B148" t="str">
        <f t="shared" si="79"/>
        <v/>
      </c>
      <c r="C148" t="str">
        <f t="shared" si="80"/>
        <v/>
      </c>
      <c r="D148" t="str">
        <f t="shared" si="81"/>
        <v/>
      </c>
      <c r="E148" t="str">
        <f t="shared" si="82"/>
        <v/>
      </c>
      <c r="F148" t="str">
        <f t="shared" si="83"/>
        <v/>
      </c>
      <c r="G148" t="str">
        <f t="shared" si="84"/>
        <v/>
      </c>
      <c r="H148" t="str">
        <f t="shared" si="85"/>
        <v/>
      </c>
      <c r="I148" s="9" t="str">
        <f t="shared" si="86"/>
        <v/>
      </c>
    </row>
    <row r="149" spans="1:9" x14ac:dyDescent="0.25">
      <c r="A149" s="252"/>
      <c r="B149" t="str">
        <f t="shared" si="79"/>
        <v/>
      </c>
      <c r="C149" t="str">
        <f t="shared" si="80"/>
        <v/>
      </c>
      <c r="D149" t="str">
        <f t="shared" si="81"/>
        <v/>
      </c>
      <c r="E149" t="str">
        <f t="shared" si="82"/>
        <v/>
      </c>
      <c r="F149" t="str">
        <f t="shared" si="83"/>
        <v/>
      </c>
      <c r="G149" t="str">
        <f t="shared" si="84"/>
        <v/>
      </c>
      <c r="H149" t="str">
        <f t="shared" si="85"/>
        <v/>
      </c>
      <c r="I149" s="9" t="str">
        <f t="shared" si="86"/>
        <v/>
      </c>
    </row>
    <row r="150" spans="1:9" x14ac:dyDescent="0.25">
      <c r="A150" s="252"/>
      <c r="B150" t="str">
        <f t="shared" si="79"/>
        <v/>
      </c>
      <c r="C150" t="str">
        <f t="shared" si="80"/>
        <v/>
      </c>
      <c r="D150" t="str">
        <f t="shared" si="81"/>
        <v/>
      </c>
      <c r="E150" t="str">
        <f t="shared" si="82"/>
        <v/>
      </c>
      <c r="F150" t="str">
        <f t="shared" si="83"/>
        <v/>
      </c>
      <c r="G150" t="str">
        <f t="shared" si="84"/>
        <v/>
      </c>
      <c r="H150" t="str">
        <f t="shared" si="85"/>
        <v/>
      </c>
      <c r="I150" s="9" t="str">
        <f t="shared" si="86"/>
        <v/>
      </c>
    </row>
    <row r="151" spans="1:9" x14ac:dyDescent="0.25">
      <c r="A151" s="252"/>
      <c r="B151" t="str">
        <f t="shared" si="79"/>
        <v/>
      </c>
      <c r="C151" t="str">
        <f t="shared" si="80"/>
        <v/>
      </c>
      <c r="D151" t="str">
        <f t="shared" si="81"/>
        <v/>
      </c>
      <c r="E151" t="str">
        <f t="shared" si="82"/>
        <v/>
      </c>
      <c r="F151" t="str">
        <f t="shared" si="83"/>
        <v/>
      </c>
      <c r="G151" t="str">
        <f t="shared" si="84"/>
        <v/>
      </c>
      <c r="H151" t="str">
        <f t="shared" si="85"/>
        <v/>
      </c>
      <c r="I151" s="9" t="str">
        <f t="shared" si="86"/>
        <v/>
      </c>
    </row>
    <row r="152" spans="1:9" x14ac:dyDescent="0.25">
      <c r="A152" s="252"/>
      <c r="B152" t="str">
        <f t="shared" si="79"/>
        <v/>
      </c>
      <c r="C152" t="str">
        <f t="shared" si="80"/>
        <v/>
      </c>
      <c r="D152" t="str">
        <f t="shared" si="81"/>
        <v/>
      </c>
      <c r="E152" t="str">
        <f t="shared" si="82"/>
        <v/>
      </c>
      <c r="F152" t="str">
        <f t="shared" si="83"/>
        <v/>
      </c>
      <c r="G152" t="str">
        <f t="shared" si="84"/>
        <v/>
      </c>
      <c r="H152" t="str">
        <f t="shared" si="85"/>
        <v/>
      </c>
      <c r="I152" s="9" t="str">
        <f t="shared" si="86"/>
        <v/>
      </c>
    </row>
    <row r="153" spans="1:9" x14ac:dyDescent="0.25">
      <c r="A153" s="252"/>
      <c r="B153" t="str">
        <f t="shared" si="79"/>
        <v/>
      </c>
      <c r="C153" t="str">
        <f t="shared" si="80"/>
        <v/>
      </c>
      <c r="D153" t="str">
        <f t="shared" si="81"/>
        <v/>
      </c>
      <c r="E153" t="str">
        <f t="shared" si="82"/>
        <v/>
      </c>
      <c r="F153" t="str">
        <f t="shared" si="83"/>
        <v/>
      </c>
      <c r="G153" t="str">
        <f t="shared" si="84"/>
        <v/>
      </c>
      <c r="H153" t="str">
        <f t="shared" si="85"/>
        <v/>
      </c>
      <c r="I153" s="9" t="str">
        <f t="shared" si="86"/>
        <v/>
      </c>
    </row>
    <row r="154" spans="1:9" x14ac:dyDescent="0.25">
      <c r="A154" s="252"/>
      <c r="B154" t="str">
        <f t="shared" si="79"/>
        <v/>
      </c>
      <c r="C154" t="str">
        <f t="shared" si="80"/>
        <v/>
      </c>
      <c r="D154" t="str">
        <f t="shared" si="81"/>
        <v/>
      </c>
      <c r="E154" t="str">
        <f t="shared" si="82"/>
        <v/>
      </c>
      <c r="F154" t="str">
        <f t="shared" si="83"/>
        <v/>
      </c>
      <c r="G154" t="str">
        <f t="shared" si="84"/>
        <v/>
      </c>
      <c r="H154" t="str">
        <f t="shared" si="85"/>
        <v/>
      </c>
      <c r="I154" s="9" t="str">
        <f t="shared" si="86"/>
        <v/>
      </c>
    </row>
    <row r="155" spans="1:9" x14ac:dyDescent="0.25">
      <c r="A155" s="252"/>
      <c r="B155" t="str">
        <f t="shared" si="79"/>
        <v/>
      </c>
      <c r="C155" t="str">
        <f t="shared" si="80"/>
        <v/>
      </c>
      <c r="D155" t="str">
        <f t="shared" si="81"/>
        <v/>
      </c>
      <c r="E155" t="str">
        <f t="shared" si="82"/>
        <v/>
      </c>
      <c r="F155" t="str">
        <f t="shared" si="83"/>
        <v/>
      </c>
      <c r="G155" t="str">
        <f t="shared" si="84"/>
        <v/>
      </c>
      <c r="H155" t="str">
        <f t="shared" si="85"/>
        <v/>
      </c>
      <c r="I155" s="9" t="str">
        <f t="shared" si="86"/>
        <v/>
      </c>
    </row>
    <row r="156" spans="1:9" x14ac:dyDescent="0.25">
      <c r="A156" s="252"/>
      <c r="B156" t="str">
        <f t="shared" si="79"/>
        <v/>
      </c>
      <c r="C156" t="str">
        <f t="shared" si="80"/>
        <v/>
      </c>
      <c r="D156" t="str">
        <f t="shared" si="81"/>
        <v/>
      </c>
      <c r="E156" t="str">
        <f t="shared" si="82"/>
        <v/>
      </c>
      <c r="F156" t="str">
        <f t="shared" si="83"/>
        <v/>
      </c>
      <c r="G156" t="str">
        <f t="shared" si="84"/>
        <v/>
      </c>
      <c r="H156" t="str">
        <f t="shared" si="85"/>
        <v/>
      </c>
      <c r="I156" s="9" t="str">
        <f t="shared" si="86"/>
        <v/>
      </c>
    </row>
    <row r="157" spans="1:9" x14ac:dyDescent="0.25">
      <c r="A157" s="252"/>
      <c r="B157" t="str">
        <f t="shared" si="79"/>
        <v/>
      </c>
      <c r="C157" t="str">
        <f t="shared" si="80"/>
        <v/>
      </c>
      <c r="D157" t="str">
        <f t="shared" si="81"/>
        <v/>
      </c>
      <c r="E157" t="str">
        <f t="shared" si="82"/>
        <v/>
      </c>
      <c r="F157" t="str">
        <f t="shared" si="83"/>
        <v/>
      </c>
      <c r="G157" t="str">
        <f t="shared" si="84"/>
        <v/>
      </c>
      <c r="H157" t="str">
        <f t="shared" si="85"/>
        <v/>
      </c>
      <c r="I157" s="9" t="str">
        <f t="shared" si="86"/>
        <v/>
      </c>
    </row>
    <row r="158" spans="1:9" x14ac:dyDescent="0.25">
      <c r="A158" s="252"/>
      <c r="B158" t="str">
        <f t="shared" si="79"/>
        <v/>
      </c>
      <c r="C158" t="str">
        <f t="shared" si="80"/>
        <v/>
      </c>
      <c r="D158" t="str">
        <f t="shared" si="81"/>
        <v/>
      </c>
      <c r="E158" t="str">
        <f t="shared" si="82"/>
        <v/>
      </c>
      <c r="F158" t="str">
        <f t="shared" si="83"/>
        <v/>
      </c>
      <c r="G158" t="str">
        <f t="shared" si="84"/>
        <v/>
      </c>
      <c r="H158" t="str">
        <f t="shared" si="85"/>
        <v/>
      </c>
      <c r="I158" s="9" t="str">
        <f t="shared" si="86"/>
        <v/>
      </c>
    </row>
    <row r="159" spans="1:9" x14ac:dyDescent="0.25">
      <c r="A159" s="252"/>
      <c r="B159" t="str">
        <f t="shared" si="79"/>
        <v/>
      </c>
      <c r="C159" t="str">
        <f t="shared" si="80"/>
        <v/>
      </c>
      <c r="D159" t="str">
        <f t="shared" si="81"/>
        <v/>
      </c>
      <c r="E159" t="str">
        <f t="shared" si="82"/>
        <v/>
      </c>
      <c r="F159" t="str">
        <f t="shared" si="83"/>
        <v/>
      </c>
      <c r="G159" t="str">
        <f t="shared" si="84"/>
        <v/>
      </c>
      <c r="H159" t="str">
        <f t="shared" si="85"/>
        <v/>
      </c>
      <c r="I159" s="9" t="str">
        <f t="shared" si="86"/>
        <v/>
      </c>
    </row>
    <row r="160" spans="1:9" x14ac:dyDescent="0.25">
      <c r="A160" s="252"/>
      <c r="B160" t="str">
        <f t="shared" si="79"/>
        <v/>
      </c>
      <c r="C160" t="str">
        <f t="shared" si="80"/>
        <v/>
      </c>
      <c r="D160" t="str">
        <f t="shared" si="81"/>
        <v/>
      </c>
      <c r="E160" t="str">
        <f t="shared" si="82"/>
        <v/>
      </c>
      <c r="F160" t="str">
        <f t="shared" si="83"/>
        <v/>
      </c>
      <c r="G160" t="str">
        <f t="shared" si="84"/>
        <v/>
      </c>
      <c r="H160" t="str">
        <f t="shared" si="85"/>
        <v/>
      </c>
      <c r="I160" s="9" t="str">
        <f t="shared" si="86"/>
        <v/>
      </c>
    </row>
    <row r="161" spans="1:9" x14ac:dyDescent="0.25">
      <c r="A161" s="252"/>
      <c r="B161" t="str">
        <f t="shared" si="79"/>
        <v/>
      </c>
      <c r="C161" t="str">
        <f t="shared" si="80"/>
        <v/>
      </c>
      <c r="D161" t="str">
        <f t="shared" si="81"/>
        <v/>
      </c>
      <c r="E161" t="str">
        <f t="shared" si="82"/>
        <v/>
      </c>
      <c r="F161" t="str">
        <f t="shared" si="83"/>
        <v/>
      </c>
      <c r="G161" t="str">
        <f t="shared" si="84"/>
        <v/>
      </c>
      <c r="H161" t="str">
        <f t="shared" si="85"/>
        <v/>
      </c>
      <c r="I161" s="9" t="str">
        <f t="shared" si="86"/>
        <v/>
      </c>
    </row>
    <row r="162" spans="1:9" x14ac:dyDescent="0.25">
      <c r="A162" s="252"/>
      <c r="B162" t="str">
        <f t="shared" si="79"/>
        <v/>
      </c>
      <c r="C162" t="str">
        <f t="shared" si="80"/>
        <v/>
      </c>
      <c r="D162" t="str">
        <f t="shared" si="81"/>
        <v/>
      </c>
      <c r="E162" t="str">
        <f t="shared" si="82"/>
        <v/>
      </c>
      <c r="F162" t="str">
        <f t="shared" si="83"/>
        <v/>
      </c>
      <c r="G162" t="str">
        <f t="shared" si="84"/>
        <v/>
      </c>
      <c r="H162" t="str">
        <f t="shared" si="85"/>
        <v/>
      </c>
      <c r="I162" s="9" t="str">
        <f t="shared" si="86"/>
        <v/>
      </c>
    </row>
    <row r="163" spans="1:9" x14ac:dyDescent="0.25">
      <c r="A163" s="252"/>
      <c r="B163" t="str">
        <f t="shared" si="79"/>
        <v/>
      </c>
      <c r="C163" t="str">
        <f t="shared" si="80"/>
        <v/>
      </c>
      <c r="D163" t="str">
        <f t="shared" si="81"/>
        <v/>
      </c>
      <c r="E163" t="str">
        <f t="shared" si="82"/>
        <v/>
      </c>
      <c r="F163" t="str">
        <f t="shared" si="83"/>
        <v/>
      </c>
      <c r="G163" t="str">
        <f t="shared" si="84"/>
        <v/>
      </c>
      <c r="H163" t="str">
        <f t="shared" si="85"/>
        <v/>
      </c>
      <c r="I163" s="9" t="str">
        <f t="shared" si="86"/>
        <v/>
      </c>
    </row>
    <row r="164" spans="1:9" x14ac:dyDescent="0.25">
      <c r="A164" s="252"/>
      <c r="B164" t="str">
        <f t="shared" si="79"/>
        <v/>
      </c>
      <c r="C164" t="str">
        <f t="shared" si="80"/>
        <v/>
      </c>
      <c r="D164" t="str">
        <f t="shared" si="81"/>
        <v/>
      </c>
      <c r="E164" t="str">
        <f t="shared" si="82"/>
        <v/>
      </c>
      <c r="F164" t="str">
        <f t="shared" si="83"/>
        <v/>
      </c>
      <c r="G164" t="str">
        <f t="shared" si="84"/>
        <v/>
      </c>
      <c r="H164" t="str">
        <f t="shared" si="85"/>
        <v/>
      </c>
      <c r="I164" s="9" t="str">
        <f t="shared" si="86"/>
        <v/>
      </c>
    </row>
    <row r="165" spans="1:9" ht="15.75" thickBot="1" x14ac:dyDescent="0.3">
      <c r="A165" s="253"/>
      <c r="B165" s="48" t="str">
        <f t="shared" si="79"/>
        <v/>
      </c>
      <c r="C165" s="48" t="str">
        <f t="shared" si="80"/>
        <v/>
      </c>
      <c r="D165" s="48" t="str">
        <f t="shared" si="81"/>
        <v/>
      </c>
      <c r="E165" s="48" t="str">
        <f t="shared" si="82"/>
        <v/>
      </c>
      <c r="F165" s="48" t="str">
        <f t="shared" si="83"/>
        <v/>
      </c>
      <c r="G165" s="48" t="str">
        <f t="shared" si="84"/>
        <v/>
      </c>
      <c r="H165" s="48" t="str">
        <f t="shared" si="85"/>
        <v/>
      </c>
      <c r="I165" s="2" t="str">
        <f t="shared" si="86"/>
        <v/>
      </c>
    </row>
    <row r="166" spans="1:9" x14ac:dyDescent="0.25">
      <c r="A166" s="106"/>
      <c r="B166" s="72"/>
      <c r="C166" s="72"/>
      <c r="D166" s="72"/>
      <c r="E166" s="72"/>
      <c r="F166" s="72"/>
      <c r="G166" s="72"/>
      <c r="H166" s="72"/>
      <c r="I166" s="72"/>
    </row>
  </sheetData>
  <sheetProtection sheet="1" objects="1" scenarios="1"/>
  <mergeCells count="11">
    <mergeCell ref="A1:C1"/>
    <mergeCell ref="A39:I39"/>
    <mergeCell ref="L39:S39"/>
    <mergeCell ref="A2:I2"/>
    <mergeCell ref="J2:K2"/>
    <mergeCell ref="J3:K3"/>
    <mergeCell ref="A41:A65"/>
    <mergeCell ref="A66:A90"/>
    <mergeCell ref="A91:A115"/>
    <mergeCell ref="A116:A140"/>
    <mergeCell ref="A141:A165"/>
  </mergeCells>
  <conditionalFormatting sqref="B5:I5">
    <cfRule type="containsText" dxfId="76" priority="1" operator="containsText" text="FAIL">
      <formula>NOT(ISERROR(SEARCH("FAIL",B5)))</formula>
    </cfRule>
    <cfRule type="containsText" dxfId="75" priority="2" operator="containsText" text="PASS">
      <formula>NOT(ISERROR(SEARCH("PASS",B5)))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B67F-3AAE-4344-B4D7-A1A8899B8270}">
  <sheetPr codeName="Sheet6"/>
  <dimension ref="A1:XFC1045826"/>
  <sheetViews>
    <sheetView zoomScaleNormal="100" workbookViewId="0"/>
  </sheetViews>
  <sheetFormatPr defaultColWidth="0" defaultRowHeight="15" zeroHeight="1" x14ac:dyDescent="0.25"/>
  <cols>
    <col min="1" max="2" width="9.140625" style="137" customWidth="1"/>
    <col min="3" max="3" width="11.28515625" style="137" bestFit="1" customWidth="1"/>
    <col min="4" max="6" width="9.140625" style="137" customWidth="1"/>
    <col min="7" max="7" width="1.85546875" style="138" hidden="1" customWidth="1"/>
    <col min="8" max="8" width="21" style="138" customWidth="1"/>
    <col min="9" max="9" width="2.5703125" style="138" hidden="1"/>
    <col min="10" max="10" width="9" style="139" hidden="1"/>
    <col min="11" max="11" width="7" style="139" hidden="1"/>
    <col min="12" max="12" width="9" style="139" hidden="1"/>
    <col min="13" max="13" width="8" style="139" hidden="1"/>
    <col min="14" max="14" width="9" style="139" hidden="1"/>
    <col min="15" max="15" width="8" style="139" hidden="1"/>
    <col min="16" max="16" width="9" style="139" hidden="1"/>
    <col min="17" max="17" width="8" style="139" hidden="1"/>
    <col min="18" max="18" width="9" style="139" hidden="1"/>
    <col min="19" max="19" width="8" style="139" hidden="1"/>
    <col min="20" max="20" width="9" style="139" hidden="1"/>
    <col min="21" max="21" width="8" style="139" hidden="1"/>
    <col min="22" max="22" width="9" style="139" hidden="1"/>
    <col min="23" max="23" width="8" style="139" hidden="1"/>
    <col min="24" max="24" width="9" style="139" hidden="1"/>
    <col min="25" max="25" width="8" style="139" hidden="1"/>
    <col min="26" max="26" width="11.42578125" style="139" hidden="1"/>
    <col min="27" max="27" width="10.140625" style="139" hidden="1"/>
    <col min="28" max="28" width="12" style="139" hidden="1"/>
    <col min="29" max="29" width="12.28515625" style="139" hidden="1"/>
    <col min="30" max="30" width="14.42578125" style="139" hidden="1"/>
    <col min="31" max="31" width="16.5703125" style="139" hidden="1"/>
    <col min="32" max="32" width="15.85546875" style="139" hidden="1"/>
    <col min="33" max="33" width="15.28515625" style="138" hidden="1"/>
    <col min="34" max="34" width="13.7109375" style="138" hidden="1"/>
    <col min="35" max="35" width="15.5703125" style="138" hidden="1"/>
    <col min="36" max="36" width="13.7109375" style="139" hidden="1"/>
    <col min="37" max="37" width="15.5703125" style="138" hidden="1"/>
    <col min="38" max="40" width="14" style="138" hidden="1"/>
    <col min="41" max="41" width="22.140625" style="138" hidden="1"/>
    <col min="42" max="42" width="11.5703125" style="138" hidden="1"/>
    <col min="43" max="43" width="14.28515625" style="138" hidden="1"/>
    <col min="44" max="44" width="17.42578125" style="138" hidden="1"/>
    <col min="45" max="45" width="14.140625" style="138" hidden="1"/>
    <col min="46" max="46" width="12" style="138" hidden="1"/>
    <col min="47" max="47" width="14.140625" style="138" hidden="1"/>
    <col min="48" max="48" width="11.85546875" style="138" hidden="1"/>
    <col min="49" max="49" width="32.5703125" style="138" hidden="1"/>
    <col min="50" max="50" width="13.42578125" style="138" hidden="1"/>
    <col min="51" max="51" width="21.85546875" style="138" hidden="1"/>
    <col min="52" max="52" width="6" style="138" hidden="1"/>
    <col min="53" max="53" width="21.85546875" style="138" hidden="1"/>
    <col min="54" max="54" width="6" style="138" hidden="1"/>
    <col min="55" max="55" width="22.7109375" style="138" hidden="1"/>
    <col min="56" max="56" width="10" style="138" hidden="1"/>
    <col min="57" max="57" width="18.140625" style="138" hidden="1"/>
    <col min="58" max="58" width="23.7109375" style="138" hidden="1"/>
    <col min="59" max="16383" width="2.5703125" hidden="1"/>
    <col min="16384" max="16384" width="5" hidden="1"/>
  </cols>
  <sheetData>
    <row r="1" spans="1:58" s="155" customFormat="1" ht="37.5" customHeight="1" thickBot="1" x14ac:dyDescent="0.55000000000000004">
      <c r="A1" s="71"/>
      <c r="B1" s="71"/>
      <c r="C1" s="71"/>
      <c r="D1" s="71"/>
      <c r="E1" s="71"/>
      <c r="F1" s="71"/>
      <c r="G1"/>
      <c r="H1" s="190" t="s">
        <v>71</v>
      </c>
      <c r="I1"/>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row>
    <row r="2" spans="1:58" ht="71.25" customHeight="1" thickBot="1" x14ac:dyDescent="0.3">
      <c r="A2" s="71"/>
      <c r="B2" s="71"/>
      <c r="C2" s="71"/>
      <c r="D2" s="71"/>
      <c r="E2" s="71"/>
      <c r="F2" s="71"/>
      <c r="G2"/>
      <c r="H2" s="191" t="str">
        <f>IF(ISBLANK('Spectrum 1'!A1)=TRUE,"No data",IF(SUM(('Compiled Assessment'!D8*AA3),('Compiled Assessment'!D9*AB3),('Compiled Assessment'!D10*AE3),('Compiled Assessment'!D11*AG3),('Compiled Assessment'!D12*AH3),('Compiled Assessment'!D13*AI3),('Compiled Assessment'!D14*AO3),('Compiled Assessment'!D15*AK3),('Compiled Assessment'!D16*AL3),('Compiled Assessment'!D17*'Spectrum 1'!AQ3),('Compiled Assessment'!D19*'Spectrum 1'!AW3))&lt;='Compiled Assessment'!S10-('Compiled Assessment'!D18*2),"Low",IF(SUM(('Compiled Assessment'!D8*AA3),('Compiled Assessment'!D9*AB3),('Compiled Assessment'!D10*AE3),('Compiled Assessment'!D11*AG3),('Compiled Assessment'!D12*AH3),('Compiled Assessment'!D13*AI3),('Compiled Assessment'!D14*AO3),('Compiled Assessment'!D15*AK3),('Compiled Assessment'!D16*AL3),('Compiled Assessment'!D17*'Spectrum 1'!AQ3),,('Compiled Assessment'!D19*'Spectrum 1'!AW3))&gt;='Compiled Assessment'!S9-('Compiled Assessment'!D18*2),"High","Medium")))</f>
        <v>No data</v>
      </c>
      <c r="I2"/>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213</v>
      </c>
      <c r="AT2" s="302"/>
      <c r="AU2" s="302"/>
      <c r="AV2" s="302"/>
      <c r="AW2" s="302"/>
      <c r="AX2" s="303"/>
      <c r="AY2" s="272" t="s">
        <v>253</v>
      </c>
      <c r="AZ2" s="273"/>
      <c r="BA2" s="273"/>
      <c r="BB2" s="273"/>
      <c r="BC2" s="273"/>
      <c r="BD2" s="273"/>
      <c r="BE2" s="273"/>
      <c r="BF2" s="273"/>
    </row>
    <row r="3" spans="1:58" ht="36.75" customHeight="1" thickBot="1" x14ac:dyDescent="0.3">
      <c r="A3" s="71"/>
      <c r="B3" s="71"/>
      <c r="C3" s="71"/>
      <c r="D3" s="71"/>
      <c r="E3" s="71"/>
      <c r="F3" s="71"/>
      <c r="G3"/>
      <c r="H3" s="72"/>
      <c r="I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IF($AH$4&lt;100000,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0" t="str">
        <f>IF(ISBLANK(F1)=TRUE, "",IF(AQ4&gt;=20, 2, IF(AQ4&lt;10, 0,1)))</f>
        <v/>
      </c>
      <c r="AR3" s="152"/>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293"/>
      <c r="AZ3" s="294"/>
      <c r="BA3" s="294"/>
      <c r="BB3" s="294"/>
      <c r="BC3" s="294"/>
      <c r="BD3" s="295"/>
      <c r="BE3" s="124" t="s">
        <v>201</v>
      </c>
      <c r="BF3" s="125" t="s">
        <v>200</v>
      </c>
    </row>
    <row r="4" spans="1:58" ht="39" thickBot="1" x14ac:dyDescent="0.3">
      <c r="A4" s="71"/>
      <c r="B4" s="71"/>
      <c r="C4" s="71"/>
      <c r="D4" s="71"/>
      <c r="E4" s="71"/>
      <c r="F4" s="71"/>
      <c r="G4"/>
      <c r="H4" s="72"/>
      <c r="I4"/>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291">
        <f>COUNT(AY5:AY111)</f>
        <v>0</v>
      </c>
      <c r="AZ4" s="292"/>
      <c r="BA4" s="291" t="s">
        <v>199</v>
      </c>
      <c r="BB4" s="296"/>
      <c r="BC4" s="123" t="s">
        <v>205</v>
      </c>
      <c r="BD4" s="128">
        <f>AY4</f>
        <v>0</v>
      </c>
      <c r="BE4" s="123" t="str">
        <f>IF(COUNT(A:A)&gt;0, 1,"")</f>
        <v/>
      </c>
      <c r="BF4" s="127" t="e">
        <f>IF((BE4-1)&gt;0, (BE4-1), "Compared in Spectrum 2")</f>
        <v>#VALUE!</v>
      </c>
    </row>
    <row r="5" spans="1:58" ht="48.75" customHeight="1" thickBot="1" x14ac:dyDescent="0.3">
      <c r="A5" s="71"/>
      <c r="B5" s="71"/>
      <c r="C5" s="71"/>
      <c r="D5" s="71"/>
      <c r="E5" s="71"/>
      <c r="F5" s="71"/>
      <c r="G5"/>
      <c r="H5" s="72"/>
      <c r="I5"/>
      <c r="J5" s="5" t="str">
        <f t="shared" ref="J5:J36" si="0">IF(ISNUMBER($A2)=TRUE, IF($A2&gt;(J$4), IF($A2&lt;(K$4), $A2, ""), ""), "")</f>
        <v/>
      </c>
      <c r="K5" s="1" t="str">
        <f t="shared" ref="K5:K36" si="1">IF(ISNUMBER(J5)=TRUE, $B2+$Z5, "")</f>
        <v/>
      </c>
      <c r="L5" s="1" t="str">
        <f t="shared" ref="L5:L36" si="2">IF(ISNUMBER($A2)=TRUE,IF($A2&gt;(L$4), IF($A2&lt;(M$4), $A2, ""), ""), "")</f>
        <v/>
      </c>
      <c r="M5" s="1" t="str">
        <f t="shared" ref="M5:M36" si="3">IF(ISNUMBER(L5)=TRUE, $B2+$Z5, "")</f>
        <v/>
      </c>
      <c r="N5" s="1" t="str">
        <f t="shared" ref="N5:N36" si="4">IF(ISNUMBER($A2)=TRUE,IF($A2&gt;(N$4), IF($A2&lt;(O$4), $A2, ""), ""), "")</f>
        <v/>
      </c>
      <c r="O5" s="1" t="str">
        <f t="shared" ref="O5:O36" si="5">IF(ISNUMBER(N5)=TRUE, $B2+$Z5, "")</f>
        <v/>
      </c>
      <c r="P5" s="1" t="str">
        <f t="shared" ref="P5:P36" si="6">IF(ISNUMBER($A2)=TRUE,IF($A2&gt;(P$4), IF($A2&lt;(Q$4), $A2, ""), ""), "")</f>
        <v/>
      </c>
      <c r="Q5" s="1" t="str">
        <f t="shared" ref="Q5:Q36" si="7">IF(ISNUMBER(P5)=TRUE, $B2+$Z5, "")</f>
        <v/>
      </c>
      <c r="R5" s="1" t="str">
        <f>IF($A2&gt;(R$4), IF($A2&lt;(S$4), $A2, ""), "")</f>
        <v/>
      </c>
      <c r="S5" s="1" t="str">
        <f t="shared" ref="S5:S36" si="8">IF(ISNUMBER(R5)=TRUE, $B2+$Z5, "")</f>
        <v/>
      </c>
      <c r="T5" s="1" t="str">
        <f t="shared" ref="T5:T36" si="9">IF(ISNUMBER($A2)=TRUE,IF($A2&gt;(T$4), IF($A2&lt;(U$4), $A2, ""), ""), "")</f>
        <v/>
      </c>
      <c r="U5" s="1" t="str">
        <f t="shared" ref="U5:U36" si="10">IF(ISNUMBER(T5)=TRUE, $B2+$Z5, "")</f>
        <v/>
      </c>
      <c r="V5" s="1" t="str">
        <f t="shared" ref="V5:V36" si="11">IF(ISNUMBER($A2)=TRUE,IF($A2&gt;(V$4), IF($A2&lt;(W$4), $A2, ""), ""), "")</f>
        <v/>
      </c>
      <c r="W5" s="1" t="str">
        <f t="shared" ref="W5:W36" si="12">IF(ISNUMBER(V5)=TRUE, $B2+$Z5, "")</f>
        <v/>
      </c>
      <c r="X5" s="1" t="str">
        <f t="shared" ref="X5:X36" si="13">IF(ISNUMBER($A2)=TRUE,IF($A2&gt;(X$4), IF($A2&lt;(Y$4), $A2, ""), ""), "")</f>
        <v/>
      </c>
      <c r="Y5" s="1" t="str">
        <f t="shared" ref="Y5:Y36" si="14">IF(ISNUMBER(X5)=TRUE, $B2+$Z5, "")</f>
        <v/>
      </c>
      <c r="Z5" s="6">
        <v>1E-4</v>
      </c>
      <c r="AA5" s="1"/>
      <c r="AB5" s="5" t="str">
        <f t="shared" ref="AB5:AB36" si="15">IF(ISNUMBER($A2)=TRUE,IF($A2&lt;3000, $E2, ""), "")</f>
        <v/>
      </c>
      <c r="AC5" s="1" t="str">
        <f t="shared" ref="AC5:AC36" si="16">IF(ISNUMBER($A2)=TRUE,IF($A2&gt;3000, IF($A2&lt;15000, $E2, ""),""), "")</f>
        <v/>
      </c>
      <c r="AD5" s="142" t="str">
        <f>IF(ISBLANK(A1)=TRUE,"",(SUM(AB5:AB111)/SUM(AC5:AC111)))</f>
        <v/>
      </c>
      <c r="AE5" s="18" t="s">
        <v>54</v>
      </c>
      <c r="AF5" s="12" t="s">
        <v>55</v>
      </c>
      <c r="AG5" s="8"/>
      <c r="AH5" s="8"/>
      <c r="AI5" s="8"/>
      <c r="AJ5" s="5" t="str">
        <f t="shared" ref="AJ5:AJ36" si="17">IF(ISNUMBER($A2)=TRUE,IF($A2&gt;3000, IF($A2&lt;15000, $B2, ""),""), "")</f>
        <v/>
      </c>
      <c r="AK5" s="8"/>
      <c r="AL5" s="25" t="str">
        <f>IF(ISBLANK(A1)=TRUE,"",IF(ISERROR(AVERAGE(AL6:AL111))=TRUE,0,AVERAGE(AL6:AL111)))</f>
        <v/>
      </c>
      <c r="AM5" s="26" t="str">
        <f>IF(ISBLANK(A1)=TRUE,"",AVERAGE(AM6:AM111))</f>
        <v/>
      </c>
      <c r="AN5"/>
      <c r="AO5" s="113" t="str">
        <f t="shared" ref="AO5:AO36" si="18">IF(ISBLANK($A2)=TRUE, "", IF(A2&gt;3000, IF(A2&lt;15000, E2/MAX(E:E), ""), ""))</f>
        <v/>
      </c>
      <c r="AP5" s="119" t="str">
        <f t="shared" ref="AP5:AP68" si="19">IF(ISBLANK($A2)=TRUE,"",IF(BC5&lt;=$AP$4,BC5,0))</f>
        <v/>
      </c>
      <c r="AQ5" s="119" t="str">
        <f>IF(ISBLANK($A2)=TRUE,"",IF(AP5&lt;1,"",LARGE($B$2:$B$101,AP5)))</f>
        <v/>
      </c>
      <c r="AR5" s="119" t="str">
        <f>IF(ISBLANK($A2)=TRUE, "", IF($B2&gt;9.9, 1, ""))</f>
        <v/>
      </c>
      <c r="AS5" s="136" t="s">
        <v>217</v>
      </c>
      <c r="AT5" s="136" t="s">
        <v>215</v>
      </c>
      <c r="AU5" s="136" t="s">
        <v>248</v>
      </c>
      <c r="AV5" s="136" t="s">
        <v>249</v>
      </c>
      <c r="AW5" s="136" t="s">
        <v>214</v>
      </c>
      <c r="AX5" s="136" t="s">
        <v>216</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6"/>
      <c r="BF5" s="119"/>
    </row>
    <row r="6" spans="1:58" ht="19.5" x14ac:dyDescent="0.25">
      <c r="A6" s="71"/>
      <c r="B6" s="71"/>
      <c r="C6" s="71"/>
      <c r="D6" s="71"/>
      <c r="E6" s="71"/>
      <c r="F6" s="71"/>
      <c r="G6"/>
      <c r="H6" s="72"/>
      <c r="I6"/>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37"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A6" s="1"/>
      <c r="AB6" s="5" t="str">
        <f t="shared" si="15"/>
        <v/>
      </c>
      <c r="AC6" s="1" t="str">
        <f t="shared" si="16"/>
        <v/>
      </c>
      <c r="AD6" s="1"/>
      <c r="AE6" s="5" t="str">
        <f t="shared" ref="AE6:AE37" si="21">IF(ISNUMBER(A2)=TRUE, IF(ISNUMBER(A3)=TRUE, IF($A3-($F3/$E3) &lt; ($A2+($F2/$E2)), 1, 0), ""), "")</f>
        <v/>
      </c>
      <c r="AF6" s="1" t="str">
        <f t="shared" ref="AF6:AF37" si="22">IF(AE6=1, IF(MIN($B:$B)*2 &lt; MIN($B2:$B3), 1, 0), "")</f>
        <v/>
      </c>
      <c r="AG6" s="8"/>
      <c r="AH6" s="8"/>
      <c r="AI6" s="8"/>
      <c r="AJ6" s="5" t="str">
        <f t="shared" si="17"/>
        <v/>
      </c>
      <c r="AK6" s="8"/>
      <c r="AL6" s="8" t="str">
        <f t="shared" ref="AL6:AL37" si="23">IF(ISNUMBER($A1)=TRUE, IF($A1&lt;3000, $F1/$E1, ""), "")</f>
        <v/>
      </c>
      <c r="AM6" s="9" t="str">
        <f t="shared" ref="AM6:AM37" si="24">IF(ISNUMBER($A1)=TRUE, IF($A1&gt;3000, IF($A1&lt;15000, $F1/$E1, ""), ""), "")</f>
        <v/>
      </c>
      <c r="AN6"/>
      <c r="AO6" s="113" t="str">
        <f t="shared" si="18"/>
        <v/>
      </c>
      <c r="AP6" s="119" t="str">
        <f t="shared" si="19"/>
        <v/>
      </c>
      <c r="AQ6" s="119" t="str">
        <f t="shared" ref="AQ6:AQ69" si="25">IF(ISBLANK($A3)=TRUE,"",IF(AP6&lt;1,"",LARGE($B$2:$B$101,AP6)))</f>
        <v/>
      </c>
      <c r="AR6" s="119" t="str">
        <f t="shared" ref="AR6:AR69" si="26">IF(ISBLANK($A3)=TRUE, "", IF($B3&gt;9.9, 1, ""))</f>
        <v/>
      </c>
      <c r="AS6" s="122" t="str" cm="1">
        <f t="array" ref="AS6">IF(ISBLANK($A2)=TRUE,"", INDEX(A1:A111, MATCH(LARGE(IF(A1:A111&gt;3000,IF(A1:A111&lt;5500,B1:B111, 0 )), 1),B1:B111,0)))</f>
        <v/>
      </c>
      <c r="AT6" s="122" t="str" cm="1">
        <f t="array" ref="AT6">IF(ISBLANK($A2)=TRUE,"", LARGE(IF(A2:A111&gt;3000,IF(A2:A111&lt;5500,B2:B111, 0 )), 1))</f>
        <v/>
      </c>
      <c r="AU6" s="122" t="str" cm="1">
        <f t="array" ref="AU6">IF(ISBLANK($A2)=TRUE,"", INDEX(A2:A111, MATCH(LARGE(IF(A2:A111&gt;5500,IF(A2:A111&lt;8000,B2:B111, 0 )), 1),B2:B111,0)))</f>
        <v/>
      </c>
      <c r="AV6" s="122" t="str" cm="1">
        <f t="array" ref="AV6">IF(ISBLANK($A2)=TRUE,"", LARGE(IF(A2:A111&gt;5000,IF(A2:A111&lt;8000,B2:B111, 0 )), 1))</f>
        <v/>
      </c>
      <c r="AW6" s="122" t="str" cm="1">
        <f t="array" ref="AW6">IF(ISBLANK($A2)=TRUE,"", INDEX(A2:A111, MATCH(LARGE(IF(A2:A111&gt;8000,IF(A2:A111&lt;10500,B2:B111, 0 )), 1),B2:B111,0)))</f>
        <v/>
      </c>
      <c r="AX6" s="135" t="str" cm="1">
        <f t="array" ref="AX6">IF(ISBLANK($A2)=TRUE,"", LARGE(IF(A2:A111&gt;8000,IF(A2:A111&lt;10500,B2:B111, 0 )), 1))</f>
        <v/>
      </c>
      <c r="AY6" t="str">
        <f t="shared" ref="AY6:AY69" si="27">IF(ISNUMBER($A3)=TRUE,IF($A3&gt;(2999.99), IF($A3&lt;(15000.01), $A3, "Above diagnostic range"), "Below diagnostic range"), "No Data")</f>
        <v>No Data</v>
      </c>
      <c r="AZ6" s="9">
        <f t="shared" ref="AZ6:AZ69" si="28">IF(ISNUMBER($A3)=TRUE,IF(ISNUMBER($AY6)=TRUE, E3, 0), 0)</f>
        <v>0</v>
      </c>
      <c r="BA6" s="119" t="str">
        <v>No Data</v>
      </c>
      <c r="BB6" s="119">
        <v>0</v>
      </c>
      <c r="BC6" s="119">
        <v>2</v>
      </c>
      <c r="BD6" s="119" t="str">
        <f t="shared" ref="BD6:BD69" si="29">IF(BC6&lt;=$BD$4, BA6, "")</f>
        <v/>
      </c>
      <c r="BE6" s="119"/>
      <c r="BF6" s="119"/>
    </row>
    <row r="7" spans="1:58" x14ac:dyDescent="0.25">
      <c r="A7" s="71"/>
      <c r="B7" s="71"/>
      <c r="C7" s="71"/>
      <c r="D7" s="71"/>
      <c r="E7" s="71"/>
      <c r="F7" s="71"/>
      <c r="G7"/>
      <c r="H7" s="72"/>
      <c r="I7"/>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A7" s="1"/>
      <c r="AB7" s="5" t="str">
        <f t="shared" si="15"/>
        <v/>
      </c>
      <c r="AC7" s="1" t="str">
        <f t="shared" si="16"/>
        <v/>
      </c>
      <c r="AD7" s="1"/>
      <c r="AE7" s="5" t="str">
        <f t="shared" si="21"/>
        <v/>
      </c>
      <c r="AF7" s="1" t="str">
        <f t="shared" si="22"/>
        <v/>
      </c>
      <c r="AG7" s="8"/>
      <c r="AH7" s="8"/>
      <c r="AI7" s="8"/>
      <c r="AJ7" s="5" t="str">
        <f t="shared" si="17"/>
        <v/>
      </c>
      <c r="AK7" s="8"/>
      <c r="AL7" s="8" t="str">
        <f t="shared" si="23"/>
        <v/>
      </c>
      <c r="AM7" s="9" t="str">
        <f t="shared" si="24"/>
        <v/>
      </c>
      <c r="AN7"/>
      <c r="AO7" s="113" t="str">
        <f t="shared" si="18"/>
        <v/>
      </c>
      <c r="AP7" s="119" t="str">
        <f t="shared" si="19"/>
        <v/>
      </c>
      <c r="AQ7" s="119" t="str">
        <f t="shared" si="25"/>
        <v/>
      </c>
      <c r="AR7" s="119" t="str">
        <f t="shared" si="26"/>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7"/>
        <v>No Data</v>
      </c>
      <c r="AZ7" s="9">
        <f t="shared" si="28"/>
        <v>0</v>
      </c>
      <c r="BA7" s="119" t="str">
        <v>No Data</v>
      </c>
      <c r="BB7" s="119">
        <v>0</v>
      </c>
      <c r="BC7" s="119">
        <v>3</v>
      </c>
      <c r="BD7" s="119" t="str">
        <f t="shared" si="29"/>
        <v/>
      </c>
      <c r="BE7" s="119"/>
      <c r="BF7" s="119"/>
    </row>
    <row r="8" spans="1:58" x14ac:dyDescent="0.25">
      <c r="A8" s="71"/>
      <c r="B8" s="71"/>
      <c r="C8" s="71"/>
      <c r="D8" s="71"/>
      <c r="E8" s="71"/>
      <c r="F8" s="71"/>
      <c r="G8"/>
      <c r="H8" s="72"/>
      <c r="I8"/>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A8" s="1"/>
      <c r="AB8" s="5" t="str">
        <f t="shared" si="15"/>
        <v/>
      </c>
      <c r="AC8" s="1" t="str">
        <f t="shared" si="16"/>
        <v/>
      </c>
      <c r="AD8" s="1"/>
      <c r="AE8" s="5" t="str">
        <f t="shared" si="21"/>
        <v/>
      </c>
      <c r="AF8" s="1" t="str">
        <f t="shared" si="22"/>
        <v/>
      </c>
      <c r="AG8" s="8"/>
      <c r="AH8" s="8"/>
      <c r="AI8" s="8"/>
      <c r="AJ8" s="5" t="str">
        <f t="shared" si="17"/>
        <v/>
      </c>
      <c r="AK8" s="8"/>
      <c r="AL8" s="8" t="str">
        <f t="shared" si="23"/>
        <v/>
      </c>
      <c r="AM8" s="9" t="str">
        <f t="shared" si="24"/>
        <v/>
      </c>
      <c r="AN8"/>
      <c r="AO8" s="113" t="str">
        <f t="shared" si="18"/>
        <v/>
      </c>
      <c r="AP8" s="119" t="str">
        <f t="shared" si="19"/>
        <v/>
      </c>
      <c r="AQ8" s="119" t="str">
        <f t="shared" si="25"/>
        <v/>
      </c>
      <c r="AR8" s="119" t="str">
        <f t="shared" si="26"/>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7"/>
        <v>No Data</v>
      </c>
      <c r="AZ8" s="9">
        <f t="shared" si="28"/>
        <v>0</v>
      </c>
      <c r="BA8" s="119" t="str">
        <v>No Data</v>
      </c>
      <c r="BB8" s="119">
        <v>0</v>
      </c>
      <c r="BC8" s="119">
        <v>4</v>
      </c>
      <c r="BD8" s="119" t="str">
        <f t="shared" si="29"/>
        <v/>
      </c>
      <c r="BE8" s="119"/>
      <c r="BF8" s="119"/>
    </row>
    <row r="9" spans="1:58" x14ac:dyDescent="0.25">
      <c r="A9" s="71"/>
      <c r="B9" s="71"/>
      <c r="C9" s="71"/>
      <c r="D9" s="71"/>
      <c r="E9" s="71"/>
      <c r="F9" s="71"/>
      <c r="G9"/>
      <c r="H9" s="72"/>
      <c r="I9"/>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A9" s="1"/>
      <c r="AB9" s="5" t="str">
        <f t="shared" si="15"/>
        <v/>
      </c>
      <c r="AC9" s="1" t="str">
        <f t="shared" si="16"/>
        <v/>
      </c>
      <c r="AD9" s="1"/>
      <c r="AE9" s="5" t="str">
        <f t="shared" si="21"/>
        <v/>
      </c>
      <c r="AF9" s="1" t="str">
        <f t="shared" si="22"/>
        <v/>
      </c>
      <c r="AG9" s="8"/>
      <c r="AH9" s="8"/>
      <c r="AI9" s="8"/>
      <c r="AJ9" s="5" t="str">
        <f t="shared" si="17"/>
        <v/>
      </c>
      <c r="AK9" s="8"/>
      <c r="AL9" s="8" t="str">
        <f t="shared" si="23"/>
        <v/>
      </c>
      <c r="AM9" s="9" t="str">
        <f t="shared" si="24"/>
        <v/>
      </c>
      <c r="AN9"/>
      <c r="AO9" s="113" t="str">
        <f t="shared" si="18"/>
        <v/>
      </c>
      <c r="AP9" s="119" t="str">
        <f t="shared" si="19"/>
        <v/>
      </c>
      <c r="AQ9" s="119" t="str">
        <f t="shared" si="25"/>
        <v/>
      </c>
      <c r="AR9" s="119" t="str">
        <f t="shared" si="26"/>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7"/>
        <v>No Data</v>
      </c>
      <c r="AZ9" s="9">
        <f t="shared" si="28"/>
        <v>0</v>
      </c>
      <c r="BA9" s="119" t="str">
        <v>No Data</v>
      </c>
      <c r="BB9" s="119">
        <v>0</v>
      </c>
      <c r="BC9" s="119">
        <v>5</v>
      </c>
      <c r="BD9" s="119" t="str">
        <f t="shared" si="29"/>
        <v/>
      </c>
      <c r="BE9" s="119"/>
      <c r="BF9" s="119"/>
    </row>
    <row r="10" spans="1:58" x14ac:dyDescent="0.25">
      <c r="A10" s="71"/>
      <c r="B10" s="71"/>
      <c r="C10" s="71"/>
      <c r="D10" s="71"/>
      <c r="E10" s="71"/>
      <c r="F10" s="71"/>
      <c r="G10"/>
      <c r="H10" s="72"/>
      <c r="I10"/>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A10" s="1"/>
      <c r="AB10" s="5" t="str">
        <f t="shared" si="15"/>
        <v/>
      </c>
      <c r="AC10" s="1" t="str">
        <f t="shared" si="16"/>
        <v/>
      </c>
      <c r="AD10" s="1"/>
      <c r="AE10" s="5" t="str">
        <f t="shared" si="21"/>
        <v/>
      </c>
      <c r="AF10" s="1" t="str">
        <f t="shared" si="22"/>
        <v/>
      </c>
      <c r="AG10" s="8"/>
      <c r="AH10" s="8"/>
      <c r="AI10" s="8"/>
      <c r="AJ10" s="5" t="str">
        <f t="shared" si="17"/>
        <v/>
      </c>
      <c r="AK10" s="8"/>
      <c r="AL10" s="8" t="str">
        <f t="shared" si="23"/>
        <v/>
      </c>
      <c r="AM10" s="9" t="str">
        <f t="shared" si="24"/>
        <v/>
      </c>
      <c r="AN10"/>
      <c r="AO10" s="113" t="str">
        <f t="shared" si="18"/>
        <v/>
      </c>
      <c r="AP10" s="119" t="str">
        <f t="shared" si="19"/>
        <v/>
      </c>
      <c r="AQ10" s="119" t="str">
        <f t="shared" si="25"/>
        <v/>
      </c>
      <c r="AR10" s="119" t="str">
        <f t="shared" si="26"/>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7"/>
        <v>No Data</v>
      </c>
      <c r="AZ10" s="9">
        <f t="shared" si="28"/>
        <v>0</v>
      </c>
      <c r="BA10" s="119" t="str">
        <v>No Data</v>
      </c>
      <c r="BB10" s="119">
        <v>0</v>
      </c>
      <c r="BC10" s="119">
        <v>6</v>
      </c>
      <c r="BD10" s="119" t="str">
        <f t="shared" si="29"/>
        <v/>
      </c>
      <c r="BE10" s="119"/>
      <c r="BF10" s="119"/>
    </row>
    <row r="11" spans="1:58" x14ac:dyDescent="0.25">
      <c r="A11" s="71"/>
      <c r="B11" s="71"/>
      <c r="C11" s="71"/>
      <c r="D11" s="71"/>
      <c r="E11" s="71"/>
      <c r="F11" s="71"/>
      <c r="G11"/>
      <c r="H11" s="72"/>
      <c r="I11"/>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A11" s="1"/>
      <c r="AB11" s="5" t="str">
        <f t="shared" si="15"/>
        <v/>
      </c>
      <c r="AC11" s="1" t="str">
        <f t="shared" si="16"/>
        <v/>
      </c>
      <c r="AD11" s="1"/>
      <c r="AE11" s="5" t="str">
        <f t="shared" si="21"/>
        <v/>
      </c>
      <c r="AF11" s="1" t="str">
        <f t="shared" si="22"/>
        <v/>
      </c>
      <c r="AG11" s="8"/>
      <c r="AH11" s="8"/>
      <c r="AI11" s="8"/>
      <c r="AJ11" s="5" t="str">
        <f t="shared" si="17"/>
        <v/>
      </c>
      <c r="AK11" s="8"/>
      <c r="AL11" s="8" t="str">
        <f t="shared" si="23"/>
        <v/>
      </c>
      <c r="AM11" s="9" t="str">
        <f t="shared" si="24"/>
        <v/>
      </c>
      <c r="AN11"/>
      <c r="AO11" s="113" t="str">
        <f t="shared" si="18"/>
        <v/>
      </c>
      <c r="AP11" s="119" t="str">
        <f t="shared" si="19"/>
        <v/>
      </c>
      <c r="AQ11" s="119" t="str">
        <f t="shared" si="25"/>
        <v/>
      </c>
      <c r="AR11" s="119" t="str">
        <f t="shared" si="26"/>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7"/>
        <v>No Data</v>
      </c>
      <c r="AZ11" s="9">
        <f t="shared" si="28"/>
        <v>0</v>
      </c>
      <c r="BA11" s="119" t="str">
        <v>No Data</v>
      </c>
      <c r="BB11" s="119">
        <v>0</v>
      </c>
      <c r="BC11" s="119">
        <v>7</v>
      </c>
      <c r="BD11" s="119" t="str">
        <f t="shared" si="29"/>
        <v/>
      </c>
      <c r="BE11" s="119"/>
      <c r="BF11" s="119"/>
    </row>
    <row r="12" spans="1:58" x14ac:dyDescent="0.25">
      <c r="A12" s="71"/>
      <c r="B12" s="71"/>
      <c r="C12" s="71"/>
      <c r="D12" s="71"/>
      <c r="E12" s="71"/>
      <c r="F12" s="71"/>
      <c r="G12"/>
      <c r="H12" s="72"/>
      <c r="I12"/>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A12" s="1"/>
      <c r="AB12" s="5" t="str">
        <f t="shared" si="15"/>
        <v/>
      </c>
      <c r="AC12" s="1" t="str">
        <f t="shared" si="16"/>
        <v/>
      </c>
      <c r="AD12" s="1"/>
      <c r="AE12" s="5" t="str">
        <f t="shared" si="21"/>
        <v/>
      </c>
      <c r="AF12" s="1" t="str">
        <f t="shared" si="22"/>
        <v/>
      </c>
      <c r="AG12" s="8"/>
      <c r="AH12" s="8"/>
      <c r="AI12" s="8"/>
      <c r="AJ12" s="5" t="str">
        <f t="shared" si="17"/>
        <v/>
      </c>
      <c r="AK12" s="8"/>
      <c r="AL12" s="8" t="str">
        <f t="shared" si="23"/>
        <v/>
      </c>
      <c r="AM12" s="9" t="str">
        <f t="shared" si="24"/>
        <v/>
      </c>
      <c r="AN12"/>
      <c r="AO12" s="113" t="str">
        <f t="shared" si="18"/>
        <v/>
      </c>
      <c r="AP12" s="119" t="str">
        <f t="shared" si="19"/>
        <v/>
      </c>
      <c r="AQ12" s="119" t="str">
        <f t="shared" si="25"/>
        <v/>
      </c>
      <c r="AR12" s="119" t="str">
        <f t="shared" si="26"/>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7"/>
        <v>No Data</v>
      </c>
      <c r="AZ12" s="9">
        <f t="shared" si="28"/>
        <v>0</v>
      </c>
      <c r="BA12" s="119" t="str">
        <v>No Data</v>
      </c>
      <c r="BB12" s="119">
        <v>0</v>
      </c>
      <c r="BC12" s="119">
        <v>8</v>
      </c>
      <c r="BD12" s="119" t="str">
        <f t="shared" si="29"/>
        <v/>
      </c>
      <c r="BE12" s="119"/>
      <c r="BF12" s="119"/>
    </row>
    <row r="13" spans="1:58" x14ac:dyDescent="0.25">
      <c r="A13" s="71"/>
      <c r="B13" s="71"/>
      <c r="C13" s="71"/>
      <c r="D13" s="71"/>
      <c r="E13" s="71"/>
      <c r="F13" s="71"/>
      <c r="G13"/>
      <c r="H13" s="72"/>
      <c r="I13"/>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A13" s="1"/>
      <c r="AB13" s="5" t="str">
        <f t="shared" si="15"/>
        <v/>
      </c>
      <c r="AC13" s="1" t="str">
        <f t="shared" si="16"/>
        <v/>
      </c>
      <c r="AD13" s="1"/>
      <c r="AE13" s="5" t="str">
        <f t="shared" si="21"/>
        <v/>
      </c>
      <c r="AF13" s="1" t="str">
        <f t="shared" si="22"/>
        <v/>
      </c>
      <c r="AG13" s="8"/>
      <c r="AH13" s="8"/>
      <c r="AI13" s="8"/>
      <c r="AJ13" s="5" t="str">
        <f t="shared" si="17"/>
        <v/>
      </c>
      <c r="AK13" s="8"/>
      <c r="AL13" s="8" t="str">
        <f t="shared" si="23"/>
        <v/>
      </c>
      <c r="AM13" s="9" t="str">
        <f t="shared" si="24"/>
        <v/>
      </c>
      <c r="AN13"/>
      <c r="AO13" s="113" t="str">
        <f t="shared" si="18"/>
        <v/>
      </c>
      <c r="AP13" s="119" t="str">
        <f t="shared" si="19"/>
        <v/>
      </c>
      <c r="AQ13" s="119" t="str">
        <f t="shared" si="25"/>
        <v/>
      </c>
      <c r="AR13" s="119" t="str">
        <f t="shared" si="26"/>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7"/>
        <v>No Data</v>
      </c>
      <c r="AZ13" s="9">
        <f t="shared" si="28"/>
        <v>0</v>
      </c>
      <c r="BA13" s="119" t="str">
        <v>No Data</v>
      </c>
      <c r="BB13" s="119">
        <v>0</v>
      </c>
      <c r="BC13" s="119">
        <v>9</v>
      </c>
      <c r="BD13" s="119" t="str">
        <f t="shared" si="29"/>
        <v/>
      </c>
      <c r="BE13" s="119"/>
      <c r="BF13" s="119"/>
    </row>
    <row r="14" spans="1:58" x14ac:dyDescent="0.25">
      <c r="A14" s="71"/>
      <c r="B14" s="71"/>
      <c r="C14" s="71"/>
      <c r="D14" s="71"/>
      <c r="E14" s="71"/>
      <c r="F14" s="71"/>
      <c r="G14"/>
      <c r="H14" s="72"/>
      <c r="I14"/>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A14" s="1"/>
      <c r="AB14" s="5" t="str">
        <f t="shared" si="15"/>
        <v/>
      </c>
      <c r="AC14" s="1" t="str">
        <f t="shared" si="16"/>
        <v/>
      </c>
      <c r="AD14" s="1"/>
      <c r="AE14" s="5" t="str">
        <f t="shared" si="21"/>
        <v/>
      </c>
      <c r="AF14" s="1" t="str">
        <f t="shared" si="22"/>
        <v/>
      </c>
      <c r="AG14" s="8"/>
      <c r="AH14" s="8"/>
      <c r="AI14" s="8"/>
      <c r="AJ14" s="5" t="str">
        <f t="shared" si="17"/>
        <v/>
      </c>
      <c r="AK14" s="8"/>
      <c r="AL14" s="8" t="str">
        <f t="shared" si="23"/>
        <v/>
      </c>
      <c r="AM14" s="9" t="str">
        <f t="shared" si="24"/>
        <v/>
      </c>
      <c r="AN14"/>
      <c r="AO14" s="113" t="str">
        <f t="shared" si="18"/>
        <v/>
      </c>
      <c r="AP14" s="119" t="str">
        <f t="shared" si="19"/>
        <v/>
      </c>
      <c r="AQ14" s="119" t="str">
        <f t="shared" si="25"/>
        <v/>
      </c>
      <c r="AR14" s="119" t="str">
        <f t="shared" si="26"/>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7"/>
        <v>No Data</v>
      </c>
      <c r="AZ14" s="9">
        <f t="shared" si="28"/>
        <v>0</v>
      </c>
      <c r="BA14" s="119" t="str">
        <v>No Data</v>
      </c>
      <c r="BB14" s="119">
        <v>0</v>
      </c>
      <c r="BC14" s="119">
        <v>10</v>
      </c>
      <c r="BD14" s="119" t="str">
        <f t="shared" si="29"/>
        <v/>
      </c>
      <c r="BE14" s="119"/>
      <c r="BF14" s="119"/>
    </row>
    <row r="15" spans="1:58" x14ac:dyDescent="0.25">
      <c r="A15" s="71"/>
      <c r="B15" s="71"/>
      <c r="C15" s="71"/>
      <c r="D15" s="71"/>
      <c r="E15" s="71"/>
      <c r="F15" s="71"/>
      <c r="G15"/>
      <c r="H15" s="72"/>
      <c r="I1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A15" s="1"/>
      <c r="AB15" s="5" t="str">
        <f t="shared" si="15"/>
        <v/>
      </c>
      <c r="AC15" s="1" t="str">
        <f t="shared" si="16"/>
        <v/>
      </c>
      <c r="AD15" s="1"/>
      <c r="AE15" s="5" t="str">
        <f t="shared" si="21"/>
        <v/>
      </c>
      <c r="AF15" s="1" t="str">
        <f t="shared" si="22"/>
        <v/>
      </c>
      <c r="AG15" s="8"/>
      <c r="AH15" s="8"/>
      <c r="AI15" s="8"/>
      <c r="AJ15" s="5" t="str">
        <f t="shared" si="17"/>
        <v/>
      </c>
      <c r="AK15" s="8"/>
      <c r="AL15" s="8" t="str">
        <f t="shared" si="23"/>
        <v/>
      </c>
      <c r="AM15" s="9" t="str">
        <f t="shared" si="24"/>
        <v/>
      </c>
      <c r="AN15"/>
      <c r="AO15" s="113" t="str">
        <f t="shared" si="18"/>
        <v/>
      </c>
      <c r="AP15" s="119" t="str">
        <f t="shared" si="19"/>
        <v/>
      </c>
      <c r="AQ15" s="119" t="str">
        <f t="shared" si="25"/>
        <v/>
      </c>
      <c r="AR15" s="119" t="str">
        <f t="shared" si="26"/>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7"/>
        <v>No Data</v>
      </c>
      <c r="AZ15" s="9">
        <f t="shared" si="28"/>
        <v>0</v>
      </c>
      <c r="BA15" s="119" t="str">
        <v>No Data</v>
      </c>
      <c r="BB15" s="119">
        <v>0</v>
      </c>
      <c r="BC15" s="119">
        <v>11</v>
      </c>
      <c r="BD15" s="119" t="str">
        <f t="shared" si="29"/>
        <v/>
      </c>
      <c r="BE15" s="119"/>
      <c r="BF15" s="119"/>
    </row>
    <row r="16" spans="1:58" x14ac:dyDescent="0.25">
      <c r="A16" s="71"/>
      <c r="B16" s="71"/>
      <c r="C16" s="71"/>
      <c r="D16" s="71"/>
      <c r="E16" s="71"/>
      <c r="F16" s="71"/>
      <c r="G16"/>
      <c r="H16" s="72"/>
      <c r="I16"/>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A16" s="1"/>
      <c r="AB16" s="5" t="str">
        <f t="shared" si="15"/>
        <v/>
      </c>
      <c r="AC16" s="1" t="str">
        <f t="shared" si="16"/>
        <v/>
      </c>
      <c r="AD16" s="1"/>
      <c r="AE16" s="5" t="str">
        <f t="shared" si="21"/>
        <v/>
      </c>
      <c r="AF16" s="1" t="str">
        <f t="shared" si="22"/>
        <v/>
      </c>
      <c r="AG16" s="8"/>
      <c r="AH16" s="8"/>
      <c r="AI16" s="8"/>
      <c r="AJ16" s="5" t="str">
        <f t="shared" si="17"/>
        <v/>
      </c>
      <c r="AK16" s="8"/>
      <c r="AL16" s="8" t="str">
        <f t="shared" si="23"/>
        <v/>
      </c>
      <c r="AM16" s="9" t="str">
        <f t="shared" si="24"/>
        <v/>
      </c>
      <c r="AN16"/>
      <c r="AO16" s="113" t="str">
        <f t="shared" si="18"/>
        <v/>
      </c>
      <c r="AP16" s="119" t="str">
        <f t="shared" si="19"/>
        <v/>
      </c>
      <c r="AQ16" s="119" t="str">
        <f t="shared" si="25"/>
        <v/>
      </c>
      <c r="AR16" s="119" t="str">
        <f t="shared" si="26"/>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7"/>
        <v>No Data</v>
      </c>
      <c r="AZ16" s="9">
        <f t="shared" si="28"/>
        <v>0</v>
      </c>
      <c r="BA16" s="119" t="str">
        <v>No Data</v>
      </c>
      <c r="BB16" s="119">
        <v>0</v>
      </c>
      <c r="BC16" s="119">
        <v>12</v>
      </c>
      <c r="BD16" s="119" t="str">
        <f t="shared" si="29"/>
        <v/>
      </c>
      <c r="BE16" s="119"/>
      <c r="BF16" s="119"/>
    </row>
    <row r="17" spans="1:58" x14ac:dyDescent="0.25">
      <c r="A17" s="71"/>
      <c r="B17" s="71"/>
      <c r="C17" s="71"/>
      <c r="D17" s="71"/>
      <c r="E17" s="71"/>
      <c r="F17" s="71"/>
      <c r="G17"/>
      <c r="H17" s="72"/>
      <c r="I17"/>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A17" s="1"/>
      <c r="AB17" s="5" t="str">
        <f t="shared" si="15"/>
        <v/>
      </c>
      <c r="AC17" s="1" t="str">
        <f t="shared" si="16"/>
        <v/>
      </c>
      <c r="AD17" s="1"/>
      <c r="AE17" s="5" t="str">
        <f t="shared" si="21"/>
        <v/>
      </c>
      <c r="AF17" s="1" t="str">
        <f t="shared" si="22"/>
        <v/>
      </c>
      <c r="AG17" s="8"/>
      <c r="AH17" s="8"/>
      <c r="AI17" s="8"/>
      <c r="AJ17" s="5" t="str">
        <f t="shared" si="17"/>
        <v/>
      </c>
      <c r="AK17" s="8"/>
      <c r="AL17" s="8" t="str">
        <f t="shared" si="23"/>
        <v/>
      </c>
      <c r="AM17" s="9" t="str">
        <f t="shared" si="24"/>
        <v/>
      </c>
      <c r="AN17"/>
      <c r="AO17" s="113" t="str">
        <f t="shared" si="18"/>
        <v/>
      </c>
      <c r="AP17" s="119" t="str">
        <f t="shared" si="19"/>
        <v/>
      </c>
      <c r="AQ17" s="119" t="str">
        <f t="shared" si="25"/>
        <v/>
      </c>
      <c r="AR17" s="119" t="str">
        <f t="shared" si="26"/>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7"/>
        <v>No Data</v>
      </c>
      <c r="AZ17" s="9">
        <f t="shared" si="28"/>
        <v>0</v>
      </c>
      <c r="BA17" s="119" t="str">
        <v>No Data</v>
      </c>
      <c r="BB17" s="119">
        <v>0</v>
      </c>
      <c r="BC17" s="119">
        <v>13</v>
      </c>
      <c r="BD17" s="119" t="str">
        <f t="shared" si="29"/>
        <v/>
      </c>
      <c r="BE17" s="119"/>
      <c r="BF17" s="119"/>
    </row>
    <row r="18" spans="1:58" x14ac:dyDescent="0.25">
      <c r="A18" s="71"/>
      <c r="B18" s="71"/>
      <c r="C18" s="71"/>
      <c r="D18" s="71"/>
      <c r="E18" s="71"/>
      <c r="F18" s="71"/>
      <c r="G18"/>
      <c r="H18" s="72"/>
      <c r="I18"/>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A18" s="1"/>
      <c r="AB18" s="5" t="str">
        <f t="shared" si="15"/>
        <v/>
      </c>
      <c r="AC18" s="1" t="str">
        <f t="shared" si="16"/>
        <v/>
      </c>
      <c r="AD18" s="1"/>
      <c r="AE18" s="5" t="str">
        <f t="shared" si="21"/>
        <v/>
      </c>
      <c r="AF18" s="1" t="str">
        <f t="shared" si="22"/>
        <v/>
      </c>
      <c r="AG18" s="8"/>
      <c r="AH18" s="8"/>
      <c r="AI18" s="8"/>
      <c r="AJ18" s="5" t="str">
        <f t="shared" si="17"/>
        <v/>
      </c>
      <c r="AK18" s="8"/>
      <c r="AL18" s="8" t="str">
        <f t="shared" si="23"/>
        <v/>
      </c>
      <c r="AM18" s="9" t="str">
        <f t="shared" si="24"/>
        <v/>
      </c>
      <c r="AN18"/>
      <c r="AO18" s="113" t="str">
        <f t="shared" si="18"/>
        <v/>
      </c>
      <c r="AP18" s="119" t="str">
        <f t="shared" si="19"/>
        <v/>
      </c>
      <c r="AQ18" s="119" t="str">
        <f t="shared" si="25"/>
        <v/>
      </c>
      <c r="AR18" s="119" t="str">
        <f t="shared" si="26"/>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7"/>
        <v>No Data</v>
      </c>
      <c r="AZ18" s="9">
        <f t="shared" si="28"/>
        <v>0</v>
      </c>
      <c r="BA18" s="119" t="str">
        <v>No Data</v>
      </c>
      <c r="BB18" s="119">
        <v>0</v>
      </c>
      <c r="BC18" s="119">
        <v>14</v>
      </c>
      <c r="BD18" s="119" t="str">
        <f t="shared" si="29"/>
        <v/>
      </c>
      <c r="BE18" s="119"/>
      <c r="BF18" s="119"/>
    </row>
    <row r="19" spans="1:58" x14ac:dyDescent="0.25">
      <c r="A19" s="71"/>
      <c r="B19" s="71"/>
      <c r="C19" s="71"/>
      <c r="D19" s="71"/>
      <c r="E19" s="71"/>
      <c r="F19" s="71"/>
      <c r="G19"/>
      <c r="H19" s="72"/>
      <c r="I19"/>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A19" s="1"/>
      <c r="AB19" s="5" t="str">
        <f t="shared" si="15"/>
        <v/>
      </c>
      <c r="AC19" s="1" t="str">
        <f t="shared" si="16"/>
        <v/>
      </c>
      <c r="AD19" s="1"/>
      <c r="AE19" s="5" t="str">
        <f t="shared" si="21"/>
        <v/>
      </c>
      <c r="AF19" s="1" t="str">
        <f t="shared" si="22"/>
        <v/>
      </c>
      <c r="AG19" s="8"/>
      <c r="AH19" s="8"/>
      <c r="AI19" s="8"/>
      <c r="AJ19" s="5" t="str">
        <f t="shared" si="17"/>
        <v/>
      </c>
      <c r="AK19" s="8"/>
      <c r="AL19" s="8" t="str">
        <f t="shared" si="23"/>
        <v/>
      </c>
      <c r="AM19" s="9" t="str">
        <f t="shared" si="24"/>
        <v/>
      </c>
      <c r="AN19"/>
      <c r="AO19" s="113" t="str">
        <f t="shared" si="18"/>
        <v/>
      </c>
      <c r="AP19" s="119" t="str">
        <f t="shared" si="19"/>
        <v/>
      </c>
      <c r="AQ19" s="119" t="str">
        <f t="shared" si="25"/>
        <v/>
      </c>
      <c r="AR19" s="119" t="str">
        <f t="shared" si="26"/>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7"/>
        <v>No Data</v>
      </c>
      <c r="AZ19" s="9">
        <f t="shared" si="28"/>
        <v>0</v>
      </c>
      <c r="BA19" s="119" t="str">
        <v>No Data</v>
      </c>
      <c r="BB19" s="119">
        <v>0</v>
      </c>
      <c r="BC19" s="119">
        <v>15</v>
      </c>
      <c r="BD19" s="119" t="str">
        <f t="shared" si="29"/>
        <v/>
      </c>
      <c r="BE19" s="119"/>
      <c r="BF19" s="119"/>
    </row>
    <row r="20" spans="1:58" x14ac:dyDescent="0.25">
      <c r="A20" s="71"/>
      <c r="B20" s="71"/>
      <c r="C20" s="71"/>
      <c r="D20" s="71"/>
      <c r="E20" s="71"/>
      <c r="F20" s="71"/>
      <c r="G20"/>
      <c r="H20" s="72"/>
      <c r="I20"/>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A20" s="1"/>
      <c r="AB20" s="5" t="str">
        <f t="shared" si="15"/>
        <v/>
      </c>
      <c r="AC20" s="1" t="str">
        <f t="shared" si="16"/>
        <v/>
      </c>
      <c r="AD20" s="1"/>
      <c r="AE20" s="5" t="str">
        <f t="shared" si="21"/>
        <v/>
      </c>
      <c r="AF20" s="1" t="str">
        <f t="shared" si="22"/>
        <v/>
      </c>
      <c r="AG20" s="8"/>
      <c r="AH20" s="8"/>
      <c r="AI20" s="8"/>
      <c r="AJ20" s="5" t="str">
        <f t="shared" si="17"/>
        <v/>
      </c>
      <c r="AK20" s="8"/>
      <c r="AL20" s="8" t="str">
        <f t="shared" si="23"/>
        <v/>
      </c>
      <c r="AM20" s="9" t="str">
        <f t="shared" si="24"/>
        <v/>
      </c>
      <c r="AN20"/>
      <c r="AO20" s="113" t="str">
        <f t="shared" si="18"/>
        <v/>
      </c>
      <c r="AP20" s="119" t="str">
        <f t="shared" si="19"/>
        <v/>
      </c>
      <c r="AQ20" s="119" t="str">
        <f t="shared" si="25"/>
        <v/>
      </c>
      <c r="AR20" s="119" t="str">
        <f t="shared" si="26"/>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7"/>
        <v>No Data</v>
      </c>
      <c r="AZ20" s="9">
        <f t="shared" si="28"/>
        <v>0</v>
      </c>
      <c r="BA20" s="119" t="str">
        <v>No Data</v>
      </c>
      <c r="BB20" s="119">
        <v>0</v>
      </c>
      <c r="BC20" s="119">
        <v>16</v>
      </c>
      <c r="BD20" s="119" t="str">
        <f t="shared" si="29"/>
        <v/>
      </c>
      <c r="BE20" s="119"/>
      <c r="BF20" s="119"/>
    </row>
    <row r="21" spans="1:58" x14ac:dyDescent="0.25">
      <c r="A21" s="71"/>
      <c r="B21" s="71"/>
      <c r="C21" s="71"/>
      <c r="D21" s="71"/>
      <c r="E21" s="71"/>
      <c r="F21" s="71"/>
      <c r="G21"/>
      <c r="H21" s="72"/>
      <c r="I21"/>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A21" s="1"/>
      <c r="AB21" s="5" t="str">
        <f t="shared" si="15"/>
        <v/>
      </c>
      <c r="AC21" s="1" t="str">
        <f t="shared" si="16"/>
        <v/>
      </c>
      <c r="AD21" s="1"/>
      <c r="AE21" s="5" t="str">
        <f t="shared" si="21"/>
        <v/>
      </c>
      <c r="AF21" s="1" t="str">
        <f t="shared" si="22"/>
        <v/>
      </c>
      <c r="AG21" s="8"/>
      <c r="AH21" s="8"/>
      <c r="AI21" s="8"/>
      <c r="AJ21" s="5" t="str">
        <f t="shared" si="17"/>
        <v/>
      </c>
      <c r="AK21" s="8"/>
      <c r="AL21" s="8" t="str">
        <f t="shared" si="23"/>
        <v/>
      </c>
      <c r="AM21" s="9" t="str">
        <f t="shared" si="24"/>
        <v/>
      </c>
      <c r="AN21"/>
      <c r="AO21" s="113" t="str">
        <f t="shared" si="18"/>
        <v/>
      </c>
      <c r="AP21" s="119" t="str">
        <f t="shared" si="19"/>
        <v/>
      </c>
      <c r="AQ21" s="119" t="str">
        <f t="shared" si="25"/>
        <v/>
      </c>
      <c r="AR21" s="119" t="str">
        <f t="shared" si="26"/>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7"/>
        <v>No Data</v>
      </c>
      <c r="AZ21" s="9">
        <f t="shared" si="28"/>
        <v>0</v>
      </c>
      <c r="BA21" s="119" t="str">
        <v>No Data</v>
      </c>
      <c r="BB21" s="119">
        <v>0</v>
      </c>
      <c r="BC21" s="119">
        <v>17</v>
      </c>
      <c r="BD21" s="119" t="str">
        <f t="shared" si="29"/>
        <v/>
      </c>
      <c r="BE21" s="119"/>
      <c r="BF21" s="119"/>
    </row>
    <row r="22" spans="1:58" x14ac:dyDescent="0.25">
      <c r="A22" s="71"/>
      <c r="B22" s="71"/>
      <c r="C22" s="71"/>
      <c r="D22" s="71"/>
      <c r="E22" s="71"/>
      <c r="F22" s="71"/>
      <c r="G22"/>
      <c r="H22" s="72"/>
      <c r="I22"/>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A22" s="1"/>
      <c r="AB22" s="5" t="str">
        <f t="shared" si="15"/>
        <v/>
      </c>
      <c r="AC22" s="1" t="str">
        <f t="shared" si="16"/>
        <v/>
      </c>
      <c r="AD22" s="1"/>
      <c r="AE22" s="5" t="str">
        <f t="shared" si="21"/>
        <v/>
      </c>
      <c r="AF22" s="1" t="str">
        <f t="shared" si="22"/>
        <v/>
      </c>
      <c r="AG22" s="8"/>
      <c r="AH22" s="8"/>
      <c r="AI22" s="8"/>
      <c r="AJ22" s="5" t="str">
        <f t="shared" si="17"/>
        <v/>
      </c>
      <c r="AK22" s="8"/>
      <c r="AL22" s="8" t="str">
        <f t="shared" si="23"/>
        <v/>
      </c>
      <c r="AM22" s="9" t="str">
        <f t="shared" si="24"/>
        <v/>
      </c>
      <c r="AN22"/>
      <c r="AO22" s="113" t="str">
        <f t="shared" si="18"/>
        <v/>
      </c>
      <c r="AP22" s="119" t="str">
        <f t="shared" si="19"/>
        <v/>
      </c>
      <c r="AQ22" s="119" t="str">
        <f t="shared" si="25"/>
        <v/>
      </c>
      <c r="AR22" s="119" t="str">
        <f t="shared" si="26"/>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7"/>
        <v>No Data</v>
      </c>
      <c r="AZ22" s="9">
        <f t="shared" si="28"/>
        <v>0</v>
      </c>
      <c r="BA22" s="119" t="str">
        <v>No Data</v>
      </c>
      <c r="BB22" s="119">
        <v>0</v>
      </c>
      <c r="BC22" s="119">
        <v>18</v>
      </c>
      <c r="BD22" s="119" t="str">
        <f t="shared" si="29"/>
        <v/>
      </c>
      <c r="BE22" s="119"/>
      <c r="BF22" s="119"/>
    </row>
    <row r="23" spans="1:58" x14ac:dyDescent="0.25">
      <c r="A23" s="71"/>
      <c r="B23" s="71"/>
      <c r="C23" s="71"/>
      <c r="D23" s="71"/>
      <c r="E23" s="71"/>
      <c r="F23" s="71"/>
      <c r="G23"/>
      <c r="H23" s="72"/>
      <c r="I23"/>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A23" s="1"/>
      <c r="AB23" s="5" t="str">
        <f t="shared" si="15"/>
        <v/>
      </c>
      <c r="AC23" s="1" t="str">
        <f t="shared" si="16"/>
        <v/>
      </c>
      <c r="AD23" s="1"/>
      <c r="AE23" s="5" t="str">
        <f t="shared" si="21"/>
        <v/>
      </c>
      <c r="AF23" s="1" t="str">
        <f t="shared" si="22"/>
        <v/>
      </c>
      <c r="AG23" s="8"/>
      <c r="AH23" s="8"/>
      <c r="AI23" s="8"/>
      <c r="AJ23" s="5" t="str">
        <f t="shared" si="17"/>
        <v/>
      </c>
      <c r="AK23" s="8"/>
      <c r="AL23" s="8" t="str">
        <f t="shared" si="23"/>
        <v/>
      </c>
      <c r="AM23" s="9" t="str">
        <f t="shared" si="24"/>
        <v/>
      </c>
      <c r="AN23"/>
      <c r="AO23" s="113" t="str">
        <f t="shared" si="18"/>
        <v/>
      </c>
      <c r="AP23" s="119" t="str">
        <f t="shared" si="19"/>
        <v/>
      </c>
      <c r="AQ23" s="119" t="str">
        <f t="shared" si="25"/>
        <v/>
      </c>
      <c r="AR23" s="119" t="str">
        <f t="shared" si="26"/>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7"/>
        <v>No Data</v>
      </c>
      <c r="AZ23" s="9">
        <f t="shared" si="28"/>
        <v>0</v>
      </c>
      <c r="BA23" s="119" t="str">
        <v>No Data</v>
      </c>
      <c r="BB23" s="119">
        <v>0</v>
      </c>
      <c r="BC23" s="119">
        <v>19</v>
      </c>
      <c r="BD23" s="119" t="str">
        <f t="shared" si="29"/>
        <v/>
      </c>
      <c r="BE23" s="119"/>
      <c r="BF23" s="119"/>
    </row>
    <row r="24" spans="1:58" x14ac:dyDescent="0.25">
      <c r="A24" s="71"/>
      <c r="B24" s="71"/>
      <c r="C24" s="71"/>
      <c r="D24" s="71"/>
      <c r="E24" s="71"/>
      <c r="F24" s="71"/>
      <c r="G24"/>
      <c r="H24" s="72"/>
      <c r="I24"/>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A24" s="1"/>
      <c r="AB24" s="5" t="str">
        <f t="shared" si="15"/>
        <v/>
      </c>
      <c r="AC24" s="1" t="str">
        <f t="shared" si="16"/>
        <v/>
      </c>
      <c r="AD24" s="1"/>
      <c r="AE24" s="5" t="str">
        <f t="shared" si="21"/>
        <v/>
      </c>
      <c r="AF24" s="1" t="str">
        <f t="shared" si="22"/>
        <v/>
      </c>
      <c r="AG24" s="8"/>
      <c r="AH24" s="8"/>
      <c r="AI24" s="8"/>
      <c r="AJ24" s="5" t="str">
        <f t="shared" si="17"/>
        <v/>
      </c>
      <c r="AK24" s="8"/>
      <c r="AL24" s="8" t="str">
        <f t="shared" si="23"/>
        <v/>
      </c>
      <c r="AM24" s="9" t="str">
        <f t="shared" si="24"/>
        <v/>
      </c>
      <c r="AN24"/>
      <c r="AO24" s="113" t="str">
        <f t="shared" si="18"/>
        <v/>
      </c>
      <c r="AP24" s="119" t="str">
        <f t="shared" si="19"/>
        <v/>
      </c>
      <c r="AQ24" s="119" t="str">
        <f t="shared" si="25"/>
        <v/>
      </c>
      <c r="AR24" s="119" t="str">
        <f t="shared" si="26"/>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7"/>
        <v>No Data</v>
      </c>
      <c r="AZ24" s="9">
        <f t="shared" si="28"/>
        <v>0</v>
      </c>
      <c r="BA24" s="119" t="str">
        <v>No Data</v>
      </c>
      <c r="BB24" s="119">
        <v>0</v>
      </c>
      <c r="BC24" s="119">
        <v>20</v>
      </c>
      <c r="BD24" s="119" t="str">
        <f t="shared" si="29"/>
        <v/>
      </c>
      <c r="BE24" s="119"/>
      <c r="BF24" s="119"/>
    </row>
    <row r="25" spans="1:58" x14ac:dyDescent="0.25">
      <c r="A25" s="71"/>
      <c r="B25" s="71"/>
      <c r="C25" s="71"/>
      <c r="D25" s="71"/>
      <c r="E25" s="71"/>
      <c r="F25" s="71"/>
      <c r="G25"/>
      <c r="H25" s="72"/>
      <c r="I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A25" s="1"/>
      <c r="AB25" s="5" t="str">
        <f t="shared" si="15"/>
        <v/>
      </c>
      <c r="AC25" s="1" t="str">
        <f t="shared" si="16"/>
        <v/>
      </c>
      <c r="AD25" s="1"/>
      <c r="AE25" s="5" t="str">
        <f t="shared" si="21"/>
        <v/>
      </c>
      <c r="AF25" s="1" t="str">
        <f t="shared" si="22"/>
        <v/>
      </c>
      <c r="AG25" s="8"/>
      <c r="AH25" s="8"/>
      <c r="AI25" s="8"/>
      <c r="AJ25" s="5" t="str">
        <f t="shared" si="17"/>
        <v/>
      </c>
      <c r="AK25" s="8"/>
      <c r="AL25" s="8" t="str">
        <f t="shared" si="23"/>
        <v/>
      </c>
      <c r="AM25" s="9" t="str">
        <f t="shared" si="24"/>
        <v/>
      </c>
      <c r="AN25"/>
      <c r="AO25" s="113" t="str">
        <f t="shared" si="18"/>
        <v/>
      </c>
      <c r="AP25" s="119" t="str">
        <f t="shared" si="19"/>
        <v/>
      </c>
      <c r="AQ25" s="119" t="str">
        <f t="shared" si="25"/>
        <v/>
      </c>
      <c r="AR25" s="119" t="str">
        <f t="shared" si="26"/>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7"/>
        <v>No Data</v>
      </c>
      <c r="AZ25" s="9">
        <f t="shared" si="28"/>
        <v>0</v>
      </c>
      <c r="BA25" s="119" t="str">
        <v>No Data</v>
      </c>
      <c r="BB25" s="119">
        <v>0</v>
      </c>
      <c r="BC25" s="119">
        <v>21</v>
      </c>
      <c r="BD25" s="119" t="str">
        <f t="shared" si="29"/>
        <v/>
      </c>
      <c r="BE25" s="119"/>
      <c r="BF25" s="119"/>
    </row>
    <row r="26" spans="1:58" x14ac:dyDescent="0.25">
      <c r="A26" s="71"/>
      <c r="B26" s="71"/>
      <c r="C26" s="71"/>
      <c r="D26" s="71"/>
      <c r="E26" s="71"/>
      <c r="F26" s="71"/>
      <c r="G26"/>
      <c r="H26" s="72"/>
      <c r="I26"/>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A26" s="1"/>
      <c r="AB26" s="5" t="str">
        <f t="shared" si="15"/>
        <v/>
      </c>
      <c r="AC26" s="1" t="str">
        <f t="shared" si="16"/>
        <v/>
      </c>
      <c r="AD26" s="1"/>
      <c r="AE26" s="5" t="str">
        <f t="shared" si="21"/>
        <v/>
      </c>
      <c r="AF26" s="1" t="str">
        <f t="shared" si="22"/>
        <v/>
      </c>
      <c r="AG26" s="8"/>
      <c r="AH26" s="8"/>
      <c r="AI26" s="8"/>
      <c r="AJ26" s="5" t="str">
        <f t="shared" si="17"/>
        <v/>
      </c>
      <c r="AK26" s="8"/>
      <c r="AL26" s="8" t="str">
        <f t="shared" si="23"/>
        <v/>
      </c>
      <c r="AM26" s="9" t="str">
        <f t="shared" si="24"/>
        <v/>
      </c>
      <c r="AN26"/>
      <c r="AO26" s="113" t="str">
        <f t="shared" si="18"/>
        <v/>
      </c>
      <c r="AP26" s="119" t="str">
        <f t="shared" si="19"/>
        <v/>
      </c>
      <c r="AQ26" s="119" t="str">
        <f t="shared" si="25"/>
        <v/>
      </c>
      <c r="AR26" s="119" t="str">
        <f t="shared" si="26"/>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7"/>
        <v>No Data</v>
      </c>
      <c r="AZ26" s="9">
        <f t="shared" si="28"/>
        <v>0</v>
      </c>
      <c r="BA26" s="119" t="str">
        <v>No Data</v>
      </c>
      <c r="BB26" s="119">
        <v>0</v>
      </c>
      <c r="BC26" s="119">
        <v>22</v>
      </c>
      <c r="BD26" s="119" t="str">
        <f t="shared" si="29"/>
        <v/>
      </c>
      <c r="BE26" s="119"/>
      <c r="BF26" s="119"/>
    </row>
    <row r="27" spans="1:58" x14ac:dyDescent="0.25">
      <c r="A27" s="71"/>
      <c r="B27" s="71"/>
      <c r="C27" s="71"/>
      <c r="D27" s="71"/>
      <c r="E27" s="71"/>
      <c r="F27" s="71"/>
      <c r="G27"/>
      <c r="H27" s="72"/>
      <c r="I27"/>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A27" s="1"/>
      <c r="AB27" s="5" t="str">
        <f t="shared" si="15"/>
        <v/>
      </c>
      <c r="AC27" s="1" t="str">
        <f t="shared" si="16"/>
        <v/>
      </c>
      <c r="AD27" s="1"/>
      <c r="AE27" s="5" t="str">
        <f t="shared" si="21"/>
        <v/>
      </c>
      <c r="AF27" s="1" t="str">
        <f t="shared" si="22"/>
        <v/>
      </c>
      <c r="AG27" s="8"/>
      <c r="AH27" s="8"/>
      <c r="AI27" s="8"/>
      <c r="AJ27" s="5" t="str">
        <f t="shared" si="17"/>
        <v/>
      </c>
      <c r="AK27" s="8"/>
      <c r="AL27" s="8" t="str">
        <f t="shared" si="23"/>
        <v/>
      </c>
      <c r="AM27" s="9" t="str">
        <f t="shared" si="24"/>
        <v/>
      </c>
      <c r="AN27"/>
      <c r="AO27" s="113" t="str">
        <f t="shared" si="18"/>
        <v/>
      </c>
      <c r="AP27" s="119" t="str">
        <f t="shared" si="19"/>
        <v/>
      </c>
      <c r="AQ27" s="119" t="str">
        <f t="shared" si="25"/>
        <v/>
      </c>
      <c r="AR27" s="119" t="str">
        <f t="shared" si="26"/>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7"/>
        <v>No Data</v>
      </c>
      <c r="AZ27" s="9">
        <f t="shared" si="28"/>
        <v>0</v>
      </c>
      <c r="BA27" s="119" t="str">
        <v>No Data</v>
      </c>
      <c r="BB27" s="119">
        <v>0</v>
      </c>
      <c r="BC27" s="119">
        <v>23</v>
      </c>
      <c r="BD27" s="119" t="str">
        <f t="shared" si="29"/>
        <v/>
      </c>
      <c r="BE27" s="119"/>
      <c r="BF27" s="119"/>
    </row>
    <row r="28" spans="1:58" x14ac:dyDescent="0.25">
      <c r="A28" s="71"/>
      <c r="B28" s="71"/>
      <c r="C28" s="71"/>
      <c r="D28" s="71"/>
      <c r="E28" s="71"/>
      <c r="F28" s="189"/>
      <c r="G28"/>
      <c r="H28" s="72"/>
      <c r="I28"/>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A28" s="1"/>
      <c r="AB28" s="5" t="str">
        <f t="shared" si="15"/>
        <v/>
      </c>
      <c r="AC28" s="1" t="str">
        <f t="shared" si="16"/>
        <v/>
      </c>
      <c r="AD28" s="1"/>
      <c r="AE28" s="5" t="str">
        <f t="shared" si="21"/>
        <v/>
      </c>
      <c r="AF28" s="1" t="str">
        <f t="shared" si="22"/>
        <v/>
      </c>
      <c r="AG28" s="8"/>
      <c r="AH28" s="8"/>
      <c r="AI28" s="8"/>
      <c r="AJ28" s="5" t="str">
        <f t="shared" si="17"/>
        <v/>
      </c>
      <c r="AK28" s="8"/>
      <c r="AL28" s="8" t="str">
        <f t="shared" si="23"/>
        <v/>
      </c>
      <c r="AM28" s="9" t="str">
        <f t="shared" si="24"/>
        <v/>
      </c>
      <c r="AN28"/>
      <c r="AO28" s="113" t="str">
        <f t="shared" si="18"/>
        <v/>
      </c>
      <c r="AP28" s="119" t="str">
        <f t="shared" si="19"/>
        <v/>
      </c>
      <c r="AQ28" s="119" t="str">
        <f t="shared" si="25"/>
        <v/>
      </c>
      <c r="AR28" s="119" t="str">
        <f t="shared" si="26"/>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7"/>
        <v>No Data</v>
      </c>
      <c r="AZ28" s="9">
        <f t="shared" si="28"/>
        <v>0</v>
      </c>
      <c r="BA28" s="119" t="str">
        <v>No Data</v>
      </c>
      <c r="BB28" s="119">
        <v>0</v>
      </c>
      <c r="BC28" s="119">
        <v>24</v>
      </c>
      <c r="BD28" s="119" t="str">
        <f t="shared" si="29"/>
        <v/>
      </c>
      <c r="BE28" s="119"/>
      <c r="BF28" s="119"/>
    </row>
    <row r="29" spans="1:58" x14ac:dyDescent="0.25">
      <c r="A29" s="71"/>
      <c r="B29" s="71"/>
      <c r="C29" s="71"/>
      <c r="D29" s="71"/>
      <c r="E29" s="71"/>
      <c r="F29" s="189"/>
      <c r="G29"/>
      <c r="H29" s="72"/>
      <c r="I29"/>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A29" s="1"/>
      <c r="AB29" s="5" t="str">
        <f t="shared" si="15"/>
        <v/>
      </c>
      <c r="AC29" s="1" t="str">
        <f t="shared" si="16"/>
        <v/>
      </c>
      <c r="AD29" s="1"/>
      <c r="AE29" s="5" t="str">
        <f t="shared" si="21"/>
        <v/>
      </c>
      <c r="AF29" s="1" t="str">
        <f t="shared" si="22"/>
        <v/>
      </c>
      <c r="AG29" s="8"/>
      <c r="AH29" s="8"/>
      <c r="AI29" s="8"/>
      <c r="AJ29" s="5" t="str">
        <f t="shared" si="17"/>
        <v/>
      </c>
      <c r="AK29" s="8"/>
      <c r="AL29" s="8" t="str">
        <f t="shared" si="23"/>
        <v/>
      </c>
      <c r="AM29" s="9" t="str">
        <f t="shared" si="24"/>
        <v/>
      </c>
      <c r="AN29"/>
      <c r="AO29" s="113" t="str">
        <f t="shared" si="18"/>
        <v/>
      </c>
      <c r="AP29" s="119" t="str">
        <f t="shared" si="19"/>
        <v/>
      </c>
      <c r="AQ29" s="119" t="str">
        <f t="shared" si="25"/>
        <v/>
      </c>
      <c r="AR29" s="119" t="str">
        <f t="shared" si="26"/>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7"/>
        <v>No Data</v>
      </c>
      <c r="AZ29" s="9">
        <f t="shared" si="28"/>
        <v>0</v>
      </c>
      <c r="BA29" s="119" t="str">
        <v>No Data</v>
      </c>
      <c r="BB29" s="119">
        <v>0</v>
      </c>
      <c r="BC29" s="119">
        <v>25</v>
      </c>
      <c r="BD29" s="119" t="str">
        <f t="shared" si="29"/>
        <v/>
      </c>
      <c r="BE29" s="119"/>
      <c r="BF29" s="119"/>
    </row>
    <row r="30" spans="1:58" x14ac:dyDescent="0.25">
      <c r="A30" s="71"/>
      <c r="B30" s="71"/>
      <c r="C30" s="71"/>
      <c r="D30" s="71"/>
      <c r="E30" s="71"/>
      <c r="F30" s="189"/>
      <c r="G30"/>
      <c r="H30" s="72"/>
      <c r="I30"/>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A30" s="1"/>
      <c r="AB30" s="5" t="str">
        <f t="shared" si="15"/>
        <v/>
      </c>
      <c r="AC30" s="1" t="str">
        <f t="shared" si="16"/>
        <v/>
      </c>
      <c r="AD30" s="1"/>
      <c r="AE30" s="5" t="str">
        <f t="shared" si="21"/>
        <v/>
      </c>
      <c r="AF30" s="1" t="str">
        <f t="shared" si="22"/>
        <v/>
      </c>
      <c r="AG30" s="8"/>
      <c r="AH30" s="8"/>
      <c r="AI30" s="8"/>
      <c r="AJ30" s="5" t="str">
        <f t="shared" si="17"/>
        <v/>
      </c>
      <c r="AK30" s="8"/>
      <c r="AL30" s="8" t="str">
        <f t="shared" si="23"/>
        <v/>
      </c>
      <c r="AM30" s="9" t="str">
        <f t="shared" si="24"/>
        <v/>
      </c>
      <c r="AN30"/>
      <c r="AO30" s="113" t="str">
        <f t="shared" si="18"/>
        <v/>
      </c>
      <c r="AP30" s="119" t="str">
        <f t="shared" si="19"/>
        <v/>
      </c>
      <c r="AQ30" s="119" t="str">
        <f t="shared" si="25"/>
        <v/>
      </c>
      <c r="AR30" s="119" t="str">
        <f t="shared" si="26"/>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7"/>
        <v>No Data</v>
      </c>
      <c r="AZ30" s="9">
        <f t="shared" si="28"/>
        <v>0</v>
      </c>
      <c r="BA30" s="119" t="str">
        <v>No Data</v>
      </c>
      <c r="BB30" s="119">
        <v>0</v>
      </c>
      <c r="BC30" s="119">
        <v>26</v>
      </c>
      <c r="BD30" s="119" t="str">
        <f t="shared" si="29"/>
        <v/>
      </c>
      <c r="BE30" s="119"/>
      <c r="BF30" s="119"/>
    </row>
    <row r="31" spans="1:58" x14ac:dyDescent="0.25">
      <c r="A31" s="71"/>
      <c r="B31" s="71"/>
      <c r="C31" s="71"/>
      <c r="D31" s="71"/>
      <c r="E31" s="71"/>
      <c r="F31" s="71"/>
      <c r="G31"/>
      <c r="H31" s="72"/>
      <c r="I31"/>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A31" s="1"/>
      <c r="AB31" s="5" t="str">
        <f t="shared" si="15"/>
        <v/>
      </c>
      <c r="AC31" s="1" t="str">
        <f t="shared" si="16"/>
        <v/>
      </c>
      <c r="AD31" s="1"/>
      <c r="AE31" s="5" t="str">
        <f t="shared" si="21"/>
        <v/>
      </c>
      <c r="AF31" s="1" t="str">
        <f t="shared" si="22"/>
        <v/>
      </c>
      <c r="AG31" s="8"/>
      <c r="AH31" s="8"/>
      <c r="AI31" s="8"/>
      <c r="AJ31" s="5" t="str">
        <f t="shared" si="17"/>
        <v/>
      </c>
      <c r="AK31" s="8"/>
      <c r="AL31" s="8" t="str">
        <f t="shared" si="23"/>
        <v/>
      </c>
      <c r="AM31" s="9" t="str">
        <f t="shared" si="24"/>
        <v/>
      </c>
      <c r="AN31"/>
      <c r="AO31" s="113" t="str">
        <f t="shared" si="18"/>
        <v/>
      </c>
      <c r="AP31" s="119" t="str">
        <f t="shared" si="19"/>
        <v/>
      </c>
      <c r="AQ31" s="119" t="str">
        <f t="shared" si="25"/>
        <v/>
      </c>
      <c r="AR31" s="119" t="str">
        <f t="shared" si="26"/>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7"/>
        <v>No Data</v>
      </c>
      <c r="AZ31" s="9">
        <f t="shared" si="28"/>
        <v>0</v>
      </c>
      <c r="BA31" s="119" t="str">
        <v>No Data</v>
      </c>
      <c r="BB31" s="119">
        <v>0</v>
      </c>
      <c r="BC31" s="119">
        <v>27</v>
      </c>
      <c r="BD31" s="119" t="str">
        <f t="shared" si="29"/>
        <v/>
      </c>
      <c r="BE31" s="119"/>
      <c r="BF31" s="119"/>
    </row>
    <row r="32" spans="1:58" x14ac:dyDescent="0.25">
      <c r="A32" s="71"/>
      <c r="B32" s="71"/>
      <c r="C32" s="71"/>
      <c r="D32" s="71"/>
      <c r="E32" s="71"/>
      <c r="F32" s="189"/>
      <c r="G32"/>
      <c r="H32" s="72"/>
      <c r="I32"/>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A32" s="1"/>
      <c r="AB32" s="5" t="str">
        <f t="shared" si="15"/>
        <v/>
      </c>
      <c r="AC32" s="1" t="str">
        <f t="shared" si="16"/>
        <v/>
      </c>
      <c r="AD32" s="1"/>
      <c r="AE32" s="5" t="str">
        <f t="shared" si="21"/>
        <v/>
      </c>
      <c r="AF32" s="1" t="str">
        <f t="shared" si="22"/>
        <v/>
      </c>
      <c r="AG32" s="8"/>
      <c r="AH32" s="8"/>
      <c r="AI32" s="8"/>
      <c r="AJ32" s="5" t="str">
        <f t="shared" si="17"/>
        <v/>
      </c>
      <c r="AK32" s="8"/>
      <c r="AL32" s="8" t="str">
        <f t="shared" si="23"/>
        <v/>
      </c>
      <c r="AM32" s="9" t="str">
        <f t="shared" si="24"/>
        <v/>
      </c>
      <c r="AN32"/>
      <c r="AO32" s="113" t="str">
        <f t="shared" si="18"/>
        <v/>
      </c>
      <c r="AP32" s="119" t="str">
        <f t="shared" si="19"/>
        <v/>
      </c>
      <c r="AQ32" s="119" t="str">
        <f t="shared" si="25"/>
        <v/>
      </c>
      <c r="AR32" s="119" t="str">
        <f t="shared" si="26"/>
        <v/>
      </c>
      <c r="AS32" s="119"/>
      <c r="AT32"/>
      <c r="AU32"/>
      <c r="AV32"/>
      <c r="AW32"/>
      <c r="AX32"/>
      <c r="AY32" t="str">
        <f t="shared" si="27"/>
        <v>No Data</v>
      </c>
      <c r="AZ32" s="9">
        <f t="shared" si="28"/>
        <v>0</v>
      </c>
      <c r="BA32" s="119" t="str">
        <v>No Data</v>
      </c>
      <c r="BB32" s="119">
        <v>0</v>
      </c>
      <c r="BC32" s="119">
        <v>28</v>
      </c>
      <c r="BD32" s="119" t="str">
        <f t="shared" si="29"/>
        <v/>
      </c>
      <c r="BE32" s="119"/>
      <c r="BF32" s="119"/>
    </row>
    <row r="33" spans="1:58" x14ac:dyDescent="0.25">
      <c r="A33" s="71"/>
      <c r="B33" s="71"/>
      <c r="C33" s="71"/>
      <c r="D33" s="71"/>
      <c r="E33" s="71"/>
      <c r="F33" s="189"/>
      <c r="G33"/>
      <c r="H33" s="72"/>
      <c r="I33"/>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A33" s="1"/>
      <c r="AB33" s="5" t="str">
        <f t="shared" si="15"/>
        <v/>
      </c>
      <c r="AC33" s="1" t="str">
        <f t="shared" si="16"/>
        <v/>
      </c>
      <c r="AD33" s="1"/>
      <c r="AE33" s="5" t="str">
        <f t="shared" si="21"/>
        <v/>
      </c>
      <c r="AF33" s="1" t="str">
        <f t="shared" si="22"/>
        <v/>
      </c>
      <c r="AG33" s="8"/>
      <c r="AH33" s="8"/>
      <c r="AI33" s="8"/>
      <c r="AJ33" s="5" t="str">
        <f t="shared" si="17"/>
        <v/>
      </c>
      <c r="AK33" s="8"/>
      <c r="AL33" s="8" t="str">
        <f t="shared" si="23"/>
        <v/>
      </c>
      <c r="AM33" s="9" t="str">
        <f t="shared" si="24"/>
        <v/>
      </c>
      <c r="AN33"/>
      <c r="AO33" s="113" t="str">
        <f t="shared" si="18"/>
        <v/>
      </c>
      <c r="AP33" s="119" t="str">
        <f t="shared" si="19"/>
        <v/>
      </c>
      <c r="AQ33" s="119" t="str">
        <f t="shared" si="25"/>
        <v/>
      </c>
      <c r="AR33" s="119" t="str">
        <f t="shared" si="26"/>
        <v/>
      </c>
      <c r="AS33" s="119"/>
      <c r="AT33"/>
      <c r="AU33"/>
      <c r="AV33"/>
      <c r="AW33"/>
      <c r="AX33"/>
      <c r="AY33" t="str">
        <f t="shared" si="27"/>
        <v>No Data</v>
      </c>
      <c r="AZ33" s="9">
        <f t="shared" si="28"/>
        <v>0</v>
      </c>
      <c r="BA33" s="119" t="str">
        <v>No Data</v>
      </c>
      <c r="BB33" s="119">
        <v>0</v>
      </c>
      <c r="BC33" s="119">
        <v>29</v>
      </c>
      <c r="BD33" s="119" t="str">
        <f t="shared" si="29"/>
        <v/>
      </c>
      <c r="BE33" s="119"/>
      <c r="BF33" s="119"/>
    </row>
    <row r="34" spans="1:58" x14ac:dyDescent="0.25">
      <c r="A34" s="71"/>
      <c r="B34" s="71"/>
      <c r="C34" s="71"/>
      <c r="D34" s="71"/>
      <c r="E34" s="71"/>
      <c r="F34" s="71"/>
      <c r="G34"/>
      <c r="H34" s="72"/>
      <c r="I34"/>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A34" s="1"/>
      <c r="AB34" s="5" t="str">
        <f t="shared" si="15"/>
        <v/>
      </c>
      <c r="AC34" s="1" t="str">
        <f t="shared" si="16"/>
        <v/>
      </c>
      <c r="AD34" s="1"/>
      <c r="AE34" s="5" t="str">
        <f t="shared" si="21"/>
        <v/>
      </c>
      <c r="AF34" s="1" t="str">
        <f t="shared" si="22"/>
        <v/>
      </c>
      <c r="AG34" s="8"/>
      <c r="AH34" s="8"/>
      <c r="AI34" s="8"/>
      <c r="AJ34" s="5" t="str">
        <f t="shared" si="17"/>
        <v/>
      </c>
      <c r="AK34" s="8"/>
      <c r="AL34" s="8" t="str">
        <f t="shared" si="23"/>
        <v/>
      </c>
      <c r="AM34" s="9" t="str">
        <f t="shared" si="24"/>
        <v/>
      </c>
      <c r="AN34"/>
      <c r="AO34" s="113" t="str">
        <f t="shared" si="18"/>
        <v/>
      </c>
      <c r="AP34" s="119" t="str">
        <f t="shared" si="19"/>
        <v/>
      </c>
      <c r="AQ34" s="119" t="str">
        <f t="shared" si="25"/>
        <v/>
      </c>
      <c r="AR34" s="119" t="str">
        <f t="shared" si="26"/>
        <v/>
      </c>
      <c r="AS34" s="119"/>
      <c r="AT34"/>
      <c r="AU34"/>
      <c r="AV34"/>
      <c r="AW34"/>
      <c r="AX34"/>
      <c r="AY34" t="str">
        <f t="shared" si="27"/>
        <v>No Data</v>
      </c>
      <c r="AZ34" s="9">
        <f t="shared" si="28"/>
        <v>0</v>
      </c>
      <c r="BA34" s="119" t="str">
        <v>No Data</v>
      </c>
      <c r="BB34" s="119">
        <v>0</v>
      </c>
      <c r="BC34" s="119">
        <v>30</v>
      </c>
      <c r="BD34" s="119" t="str">
        <f t="shared" si="29"/>
        <v/>
      </c>
      <c r="BE34" s="119"/>
      <c r="BF34" s="119"/>
    </row>
    <row r="35" spans="1:58" x14ac:dyDescent="0.25">
      <c r="A35" s="71"/>
      <c r="B35" s="71"/>
      <c r="C35" s="71"/>
      <c r="D35" s="71"/>
      <c r="E35" s="71"/>
      <c r="F35" s="71"/>
      <c r="G35"/>
      <c r="H35" s="72"/>
      <c r="I3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A35" s="1"/>
      <c r="AB35" s="5" t="str">
        <f t="shared" si="15"/>
        <v/>
      </c>
      <c r="AC35" s="1" t="str">
        <f t="shared" si="16"/>
        <v/>
      </c>
      <c r="AD35" s="1"/>
      <c r="AE35" s="5" t="str">
        <f t="shared" si="21"/>
        <v/>
      </c>
      <c r="AF35" s="1" t="str">
        <f t="shared" si="22"/>
        <v/>
      </c>
      <c r="AG35" s="8"/>
      <c r="AH35" s="8"/>
      <c r="AI35" s="8"/>
      <c r="AJ35" s="5" t="str">
        <f t="shared" si="17"/>
        <v/>
      </c>
      <c r="AK35" s="8"/>
      <c r="AL35" s="8" t="str">
        <f t="shared" si="23"/>
        <v/>
      </c>
      <c r="AM35" s="9" t="str">
        <f t="shared" si="24"/>
        <v/>
      </c>
      <c r="AN35"/>
      <c r="AO35" s="113" t="str">
        <f t="shared" si="18"/>
        <v/>
      </c>
      <c r="AP35" s="119" t="str">
        <f t="shared" si="19"/>
        <v/>
      </c>
      <c r="AQ35" s="119" t="str">
        <f t="shared" si="25"/>
        <v/>
      </c>
      <c r="AR35" s="119" t="str">
        <f t="shared" si="26"/>
        <v/>
      </c>
      <c r="AS35" s="119"/>
      <c r="AT35"/>
      <c r="AU35"/>
      <c r="AV35"/>
      <c r="AW35"/>
      <c r="AX35"/>
      <c r="AY35" t="str">
        <f t="shared" si="27"/>
        <v>No Data</v>
      </c>
      <c r="AZ35" s="9">
        <f t="shared" si="28"/>
        <v>0</v>
      </c>
      <c r="BA35" s="119" t="str">
        <v>No Data</v>
      </c>
      <c r="BB35" s="119">
        <v>0</v>
      </c>
      <c r="BC35" s="119">
        <v>31</v>
      </c>
      <c r="BD35" s="119" t="str">
        <f t="shared" si="29"/>
        <v/>
      </c>
      <c r="BE35" s="119"/>
      <c r="BF35" s="119"/>
    </row>
    <row r="36" spans="1:58" x14ac:dyDescent="0.25">
      <c r="A36" s="71"/>
      <c r="B36" s="71"/>
      <c r="C36" s="71"/>
      <c r="D36" s="71"/>
      <c r="E36" s="71"/>
      <c r="F36" s="71"/>
      <c r="G36"/>
      <c r="H36" s="72"/>
      <c r="I36"/>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A36" s="1"/>
      <c r="AB36" s="5" t="str">
        <f t="shared" si="15"/>
        <v/>
      </c>
      <c r="AC36" s="1" t="str">
        <f t="shared" si="16"/>
        <v/>
      </c>
      <c r="AD36" s="1"/>
      <c r="AE36" s="5" t="str">
        <f t="shared" si="21"/>
        <v/>
      </c>
      <c r="AF36" s="1" t="str">
        <f t="shared" si="22"/>
        <v/>
      </c>
      <c r="AG36" s="8"/>
      <c r="AH36" s="8"/>
      <c r="AI36" s="8"/>
      <c r="AJ36" s="5" t="str">
        <f t="shared" si="17"/>
        <v/>
      </c>
      <c r="AK36" s="8"/>
      <c r="AL36" s="8" t="str">
        <f t="shared" si="23"/>
        <v/>
      </c>
      <c r="AM36" s="9" t="str">
        <f t="shared" si="24"/>
        <v/>
      </c>
      <c r="AN36"/>
      <c r="AO36" s="113" t="str">
        <f t="shared" si="18"/>
        <v/>
      </c>
      <c r="AP36" s="119" t="str">
        <f t="shared" si="19"/>
        <v/>
      </c>
      <c r="AQ36" s="119" t="str">
        <f t="shared" si="25"/>
        <v/>
      </c>
      <c r="AR36" s="119" t="str">
        <f t="shared" si="26"/>
        <v/>
      </c>
      <c r="AS36" s="119"/>
      <c r="AT36"/>
      <c r="AU36"/>
      <c r="AV36"/>
      <c r="AW36"/>
      <c r="AX36"/>
      <c r="AY36" t="str">
        <f t="shared" si="27"/>
        <v>No Data</v>
      </c>
      <c r="AZ36" s="9">
        <f t="shared" si="28"/>
        <v>0</v>
      </c>
      <c r="BA36" s="119" t="str">
        <v>No Data</v>
      </c>
      <c r="BB36" s="119">
        <v>0</v>
      </c>
      <c r="BC36" s="119">
        <v>32</v>
      </c>
      <c r="BD36" s="119" t="str">
        <f>IF(BC36&lt;=$BD$4, BA36, "")</f>
        <v/>
      </c>
      <c r="BE36" s="119"/>
      <c r="BF36" s="119"/>
    </row>
    <row r="37" spans="1:58" x14ac:dyDescent="0.25">
      <c r="A37" s="71"/>
      <c r="B37" s="71"/>
      <c r="C37" s="71"/>
      <c r="D37" s="71"/>
      <c r="E37" s="71"/>
      <c r="F37" s="71"/>
      <c r="G37"/>
      <c r="H37" s="72"/>
      <c r="I37"/>
      <c r="J37" s="5" t="str">
        <f t="shared" ref="J37:J68" si="30">IF(ISNUMBER($A34)=TRUE, IF($A34&gt;(J$4), IF($A34&lt;(K$4), $A34, ""), ""), "")</f>
        <v/>
      </c>
      <c r="K37" s="1" t="str">
        <f t="shared" ref="K37:K68" si="31">IF(ISNUMBER(J37)=TRUE, $B34+$Z37, "")</f>
        <v/>
      </c>
      <c r="L37" s="1" t="str">
        <f t="shared" ref="L37:L68" si="32">IF(ISNUMBER($A34)=TRUE,IF($A34&gt;(L$4), IF($A34&lt;(M$4), $A34, ""), ""), "")</f>
        <v/>
      </c>
      <c r="M37" s="1" t="str">
        <f t="shared" ref="M37:M68" si="33">IF(ISNUMBER(L37)=TRUE, $B34+$Z37, "")</f>
        <v/>
      </c>
      <c r="N37" s="1" t="str">
        <f t="shared" ref="N37:N68" si="34">IF(ISNUMBER($A34)=TRUE,IF($A34&gt;(N$4), IF($A34&lt;(O$4), $A34, ""), ""), "")</f>
        <v/>
      </c>
      <c r="O37" s="1" t="str">
        <f t="shared" ref="O37:O68" si="35">IF(ISNUMBER(N37)=TRUE, $B34+$Z37, "")</f>
        <v/>
      </c>
      <c r="P37" s="1" t="str">
        <f t="shared" ref="P37:P68" si="36">IF(ISNUMBER($A34)=TRUE,IF($A34&gt;(P$4), IF($A34&lt;(Q$4), $A34, ""), ""), "")</f>
        <v/>
      </c>
      <c r="Q37" s="1" t="str">
        <f t="shared" ref="Q37:Q68" si="37">IF(ISNUMBER(P37)=TRUE, $B34+$Z37, "")</f>
        <v/>
      </c>
      <c r="R37" s="1" t="str">
        <f t="shared" si="20"/>
        <v/>
      </c>
      <c r="S37" s="1" t="str">
        <f t="shared" ref="S37:S68" si="38">IF(ISNUMBER(R37)=TRUE, $B34+$Z37, "")</f>
        <v/>
      </c>
      <c r="T37" s="1" t="str">
        <f t="shared" ref="T37:T68" si="39">IF(ISNUMBER($A34)=TRUE,IF($A34&gt;(T$4), IF($A34&lt;(U$4), $A34, ""), ""), "")</f>
        <v/>
      </c>
      <c r="U37" s="1" t="str">
        <f t="shared" ref="U37:U68" si="40">IF(ISNUMBER(T37)=TRUE, $B34+$Z37, "")</f>
        <v/>
      </c>
      <c r="V37" s="1" t="str">
        <f t="shared" ref="V37:V68" si="41">IF(ISNUMBER($A34)=TRUE,IF($A34&gt;(V$4), IF($A34&lt;(W$4), $A34, ""), ""), "")</f>
        <v/>
      </c>
      <c r="W37" s="1" t="str">
        <f t="shared" ref="W37:W68" si="42">IF(ISNUMBER(V37)=TRUE, $B34+$Z37, "")</f>
        <v/>
      </c>
      <c r="X37" s="1" t="str">
        <f t="shared" ref="X37:X68" si="43">IF(ISNUMBER($A34)=TRUE,IF($A34&gt;(X$4), IF($A34&lt;(Y$4), $A34, ""), ""), "")</f>
        <v/>
      </c>
      <c r="Y37" s="1" t="str">
        <f t="shared" ref="Y37:Y68" si="44">IF(ISNUMBER(X37)=TRUE, $B34+$Z37, "")</f>
        <v/>
      </c>
      <c r="Z37" s="6">
        <v>3.3E-3</v>
      </c>
      <c r="AA37" s="1"/>
      <c r="AB37" s="5" t="str">
        <f t="shared" ref="AB37:AB68" si="45">IF(ISNUMBER($A34)=TRUE,IF($A34&lt;3000, $E34, ""), "")</f>
        <v/>
      </c>
      <c r="AC37" s="1" t="str">
        <f t="shared" ref="AC37:AC68" si="46">IF(ISNUMBER($A34)=TRUE,IF($A34&gt;3000, IF($A34&lt;15000, $E34, ""),""), "")</f>
        <v/>
      </c>
      <c r="AD37" s="1"/>
      <c r="AE37" s="5" t="str">
        <f t="shared" si="21"/>
        <v/>
      </c>
      <c r="AF37" s="1" t="str">
        <f t="shared" si="22"/>
        <v/>
      </c>
      <c r="AG37" s="8"/>
      <c r="AH37" s="8"/>
      <c r="AI37" s="8"/>
      <c r="AJ37" s="5" t="str">
        <f t="shared" ref="AJ37:AJ68" si="47">IF(ISNUMBER($A34)=TRUE,IF($A34&gt;3000, IF($A34&lt;15000, $B34, ""),""), "")</f>
        <v/>
      </c>
      <c r="AK37" s="8"/>
      <c r="AL37" s="8" t="str">
        <f t="shared" si="23"/>
        <v/>
      </c>
      <c r="AM37" s="9" t="str">
        <f t="shared" si="24"/>
        <v/>
      </c>
      <c r="AN37"/>
      <c r="AO37" s="113" t="str">
        <f t="shared" ref="AO37:AO68" si="48">IF(ISBLANK($A34)=TRUE, "", IF(A34&gt;3000, IF(A34&lt;15000, E34/MAX(E:E), ""), ""))</f>
        <v/>
      </c>
      <c r="AP37" s="119" t="str">
        <f t="shared" si="19"/>
        <v/>
      </c>
      <c r="AQ37" s="119" t="str">
        <f t="shared" si="25"/>
        <v/>
      </c>
      <c r="AR37" s="119" t="str">
        <f t="shared" si="26"/>
        <v/>
      </c>
      <c r="AS37" s="119"/>
      <c r="AT37"/>
      <c r="AU37"/>
      <c r="AV37"/>
      <c r="AW37"/>
      <c r="AX37"/>
      <c r="AY37" t="str">
        <f t="shared" si="27"/>
        <v>No Data</v>
      </c>
      <c r="AZ37" s="9">
        <f t="shared" si="28"/>
        <v>0</v>
      </c>
      <c r="BA37" s="119" t="str">
        <v>No Data</v>
      </c>
      <c r="BB37" s="119">
        <v>0</v>
      </c>
      <c r="BC37" s="119">
        <v>33</v>
      </c>
      <c r="BD37" s="119" t="str">
        <f t="shared" si="29"/>
        <v/>
      </c>
      <c r="BE37" s="119"/>
      <c r="BF37" s="119"/>
    </row>
    <row r="38" spans="1:58" x14ac:dyDescent="0.25">
      <c r="A38" s="71"/>
      <c r="B38" s="71"/>
      <c r="C38" s="71"/>
      <c r="D38" s="71"/>
      <c r="E38" s="71"/>
      <c r="F38" s="71"/>
      <c r="G38"/>
      <c r="H38" s="72"/>
      <c r="I38"/>
      <c r="J38" s="5" t="str">
        <f t="shared" si="30"/>
        <v/>
      </c>
      <c r="K38" s="1" t="str">
        <f t="shared" si="31"/>
        <v/>
      </c>
      <c r="L38" s="1" t="str">
        <f t="shared" si="32"/>
        <v/>
      </c>
      <c r="M38" s="1" t="str">
        <f t="shared" si="33"/>
        <v/>
      </c>
      <c r="N38" s="1" t="str">
        <f t="shared" si="34"/>
        <v/>
      </c>
      <c r="O38" s="1" t="str">
        <f t="shared" si="35"/>
        <v/>
      </c>
      <c r="P38" s="1" t="str">
        <f t="shared" si="36"/>
        <v/>
      </c>
      <c r="Q38" s="1" t="str">
        <f t="shared" si="37"/>
        <v/>
      </c>
      <c r="R38" s="1" t="str">
        <f t="shared" ref="R38:R69" si="49">IF(ISNUMBER($A35)=TRUE,IF($A35&gt;(R$4), IF($A35&lt;(S$4), $A35, ""), ""), "")</f>
        <v/>
      </c>
      <c r="S38" s="1" t="str">
        <f t="shared" si="38"/>
        <v/>
      </c>
      <c r="T38" s="1" t="str">
        <f t="shared" si="39"/>
        <v/>
      </c>
      <c r="U38" s="1" t="str">
        <f t="shared" si="40"/>
        <v/>
      </c>
      <c r="V38" s="1" t="str">
        <f t="shared" si="41"/>
        <v/>
      </c>
      <c r="W38" s="1" t="str">
        <f t="shared" si="42"/>
        <v/>
      </c>
      <c r="X38" s="1" t="str">
        <f t="shared" si="43"/>
        <v/>
      </c>
      <c r="Y38" s="1" t="str">
        <f t="shared" si="44"/>
        <v/>
      </c>
      <c r="Z38" s="6">
        <v>3.3999999999999998E-3</v>
      </c>
      <c r="AA38" s="1"/>
      <c r="AB38" s="5" t="str">
        <f t="shared" si="45"/>
        <v/>
      </c>
      <c r="AC38" s="1" t="str">
        <f t="shared" si="46"/>
        <v/>
      </c>
      <c r="AD38" s="1"/>
      <c r="AE38" s="5" t="str">
        <f t="shared" ref="AE38:AE69" si="50">IF(ISNUMBER(A34)=TRUE, IF(ISNUMBER(A35)=TRUE, IF($A35-($F35/$E35) &lt; ($A34+($F34/$E34)), 1, 0), ""), "")</f>
        <v/>
      </c>
      <c r="AF38" s="1" t="str">
        <f t="shared" ref="AF38:AF69" si="51">IF(AE38=1, IF(MIN($B:$B)*2 &lt; MIN($B34:$B35), 1, 0), "")</f>
        <v/>
      </c>
      <c r="AG38" s="8"/>
      <c r="AH38" s="8"/>
      <c r="AI38" s="8"/>
      <c r="AJ38" s="5" t="str">
        <f t="shared" si="47"/>
        <v/>
      </c>
      <c r="AK38" s="8"/>
      <c r="AL38" s="8" t="str">
        <f t="shared" ref="AL38:AL69" si="52">IF(ISNUMBER($A33)=TRUE, IF($A33&lt;3000, $F33/$E33, ""), "")</f>
        <v/>
      </c>
      <c r="AM38" s="9" t="str">
        <f t="shared" ref="AM38:AM69" si="53">IF(ISNUMBER($A33)=TRUE, IF($A33&gt;3000, IF($A33&lt;15000, $F33/$E33, ""), ""), "")</f>
        <v/>
      </c>
      <c r="AN38"/>
      <c r="AO38" s="113" t="str">
        <f t="shared" si="48"/>
        <v/>
      </c>
      <c r="AP38" s="119" t="str">
        <f t="shared" si="19"/>
        <v/>
      </c>
      <c r="AQ38" s="119" t="str">
        <f t="shared" si="25"/>
        <v/>
      </c>
      <c r="AR38" s="119" t="str">
        <f t="shared" si="26"/>
        <v/>
      </c>
      <c r="AS38" s="119"/>
      <c r="AT38"/>
      <c r="AU38"/>
      <c r="AV38"/>
      <c r="AW38"/>
      <c r="AX38"/>
      <c r="AY38" t="str">
        <f t="shared" si="27"/>
        <v>No Data</v>
      </c>
      <c r="AZ38" s="9">
        <f t="shared" si="28"/>
        <v>0</v>
      </c>
      <c r="BA38" s="119" t="str">
        <v>No Data</v>
      </c>
      <c r="BB38" s="119">
        <v>0</v>
      </c>
      <c r="BC38" s="119">
        <v>34</v>
      </c>
      <c r="BD38" s="119" t="str">
        <f t="shared" si="29"/>
        <v/>
      </c>
      <c r="BE38" s="119"/>
      <c r="BF38" s="119"/>
    </row>
    <row r="39" spans="1:58" x14ac:dyDescent="0.25">
      <c r="A39" s="71"/>
      <c r="B39" s="71"/>
      <c r="C39" s="71"/>
      <c r="D39" s="71"/>
      <c r="E39" s="71"/>
      <c r="F39" s="189"/>
      <c r="G39"/>
      <c r="H39" s="72"/>
      <c r="I39"/>
      <c r="J39" s="5" t="str">
        <f t="shared" si="30"/>
        <v/>
      </c>
      <c r="K39" s="1" t="str">
        <f t="shared" si="31"/>
        <v/>
      </c>
      <c r="L39" s="1" t="str">
        <f t="shared" si="32"/>
        <v/>
      </c>
      <c r="M39" s="1" t="str">
        <f t="shared" si="33"/>
        <v/>
      </c>
      <c r="N39" s="1" t="str">
        <f t="shared" si="34"/>
        <v/>
      </c>
      <c r="O39" s="1" t="str">
        <f t="shared" si="35"/>
        <v/>
      </c>
      <c r="P39" s="1" t="str">
        <f t="shared" si="36"/>
        <v/>
      </c>
      <c r="Q39" s="1" t="str">
        <f t="shared" si="37"/>
        <v/>
      </c>
      <c r="R39" s="1" t="str">
        <f t="shared" si="49"/>
        <v/>
      </c>
      <c r="S39" s="1" t="str">
        <f t="shared" si="38"/>
        <v/>
      </c>
      <c r="T39" s="1" t="str">
        <f t="shared" si="39"/>
        <v/>
      </c>
      <c r="U39" s="1" t="str">
        <f t="shared" si="40"/>
        <v/>
      </c>
      <c r="V39" s="1" t="str">
        <f t="shared" si="41"/>
        <v/>
      </c>
      <c r="W39" s="1" t="str">
        <f t="shared" si="42"/>
        <v/>
      </c>
      <c r="X39" s="1" t="str">
        <f t="shared" si="43"/>
        <v/>
      </c>
      <c r="Y39" s="1" t="str">
        <f t="shared" si="44"/>
        <v/>
      </c>
      <c r="Z39" s="6">
        <v>3.5000000000000001E-3</v>
      </c>
      <c r="AA39" s="1"/>
      <c r="AB39" s="5" t="str">
        <f t="shared" si="45"/>
        <v/>
      </c>
      <c r="AC39" s="1" t="str">
        <f t="shared" si="46"/>
        <v/>
      </c>
      <c r="AD39" s="1"/>
      <c r="AE39" s="5" t="str">
        <f t="shared" si="50"/>
        <v/>
      </c>
      <c r="AF39" s="1" t="str">
        <f t="shared" si="51"/>
        <v/>
      </c>
      <c r="AG39" s="8"/>
      <c r="AH39" s="8"/>
      <c r="AI39" s="8"/>
      <c r="AJ39" s="5" t="str">
        <f t="shared" si="47"/>
        <v/>
      </c>
      <c r="AK39" s="8"/>
      <c r="AL39" s="8" t="str">
        <f t="shared" si="52"/>
        <v/>
      </c>
      <c r="AM39" s="9" t="str">
        <f t="shared" si="53"/>
        <v/>
      </c>
      <c r="AN39"/>
      <c r="AO39" s="113" t="str">
        <f t="shared" si="48"/>
        <v/>
      </c>
      <c r="AP39" s="119" t="str">
        <f t="shared" si="19"/>
        <v/>
      </c>
      <c r="AQ39" s="119" t="str">
        <f t="shared" si="25"/>
        <v/>
      </c>
      <c r="AR39" s="119" t="str">
        <f t="shared" si="26"/>
        <v/>
      </c>
      <c r="AS39" s="119"/>
      <c r="AT39"/>
      <c r="AU39"/>
      <c r="AV39"/>
      <c r="AW39"/>
      <c r="AX39"/>
      <c r="AY39" t="str">
        <f t="shared" si="27"/>
        <v>No Data</v>
      </c>
      <c r="AZ39" s="9">
        <f t="shared" si="28"/>
        <v>0</v>
      </c>
      <c r="BA39" s="119" t="str">
        <v>No Data</v>
      </c>
      <c r="BB39" s="119">
        <v>0</v>
      </c>
      <c r="BC39" s="119">
        <v>35</v>
      </c>
      <c r="BD39" s="119" t="str">
        <f t="shared" si="29"/>
        <v/>
      </c>
      <c r="BE39" s="119"/>
      <c r="BF39" s="119"/>
    </row>
    <row r="40" spans="1:58" x14ac:dyDescent="0.25">
      <c r="A40" s="71"/>
      <c r="B40" s="71"/>
      <c r="C40" s="71"/>
      <c r="D40" s="71"/>
      <c r="E40" s="71"/>
      <c r="F40" s="189"/>
      <c r="G40"/>
      <c r="H40" s="72"/>
      <c r="I40"/>
      <c r="J40" s="5" t="str">
        <f t="shared" si="30"/>
        <v/>
      </c>
      <c r="K40" s="1" t="str">
        <f t="shared" si="31"/>
        <v/>
      </c>
      <c r="L40" s="1" t="str">
        <f t="shared" si="32"/>
        <v/>
      </c>
      <c r="M40" s="1" t="str">
        <f t="shared" si="33"/>
        <v/>
      </c>
      <c r="N40" s="1" t="str">
        <f t="shared" si="34"/>
        <v/>
      </c>
      <c r="O40" s="1" t="str">
        <f t="shared" si="35"/>
        <v/>
      </c>
      <c r="P40" s="1" t="str">
        <f t="shared" si="36"/>
        <v/>
      </c>
      <c r="Q40" s="1" t="str">
        <f t="shared" si="37"/>
        <v/>
      </c>
      <c r="R40" s="1" t="str">
        <f t="shared" si="49"/>
        <v/>
      </c>
      <c r="S40" s="1" t="str">
        <f t="shared" si="38"/>
        <v/>
      </c>
      <c r="T40" s="1" t="str">
        <f t="shared" si="39"/>
        <v/>
      </c>
      <c r="U40" s="1" t="str">
        <f t="shared" si="40"/>
        <v/>
      </c>
      <c r="V40" s="1" t="str">
        <f t="shared" si="41"/>
        <v/>
      </c>
      <c r="W40" s="1" t="str">
        <f t="shared" si="42"/>
        <v/>
      </c>
      <c r="X40" s="1" t="str">
        <f t="shared" si="43"/>
        <v/>
      </c>
      <c r="Y40" s="1" t="str">
        <f t="shared" si="44"/>
        <v/>
      </c>
      <c r="Z40" s="6">
        <v>3.5999999999999999E-3</v>
      </c>
      <c r="AA40" s="1"/>
      <c r="AB40" s="5" t="str">
        <f t="shared" si="45"/>
        <v/>
      </c>
      <c r="AC40" s="1" t="str">
        <f t="shared" si="46"/>
        <v/>
      </c>
      <c r="AD40" s="1"/>
      <c r="AE40" s="5" t="str">
        <f t="shared" si="50"/>
        <v/>
      </c>
      <c r="AF40" s="1" t="str">
        <f t="shared" si="51"/>
        <v/>
      </c>
      <c r="AG40" s="8"/>
      <c r="AH40" s="8"/>
      <c r="AI40" s="8"/>
      <c r="AJ40" s="5" t="str">
        <f t="shared" si="47"/>
        <v/>
      </c>
      <c r="AK40" s="8"/>
      <c r="AL40" s="8" t="str">
        <f t="shared" si="52"/>
        <v/>
      </c>
      <c r="AM40" s="9" t="str">
        <f t="shared" si="53"/>
        <v/>
      </c>
      <c r="AN40"/>
      <c r="AO40" s="113" t="str">
        <f t="shared" si="48"/>
        <v/>
      </c>
      <c r="AP40" s="119" t="str">
        <f t="shared" si="19"/>
        <v/>
      </c>
      <c r="AQ40" s="119" t="str">
        <f t="shared" si="25"/>
        <v/>
      </c>
      <c r="AR40" s="119" t="str">
        <f t="shared" si="26"/>
        <v/>
      </c>
      <c r="AS40" s="119"/>
      <c r="AT40"/>
      <c r="AU40"/>
      <c r="AV40"/>
      <c r="AW40"/>
      <c r="AX40"/>
      <c r="AY40" t="str">
        <f t="shared" si="27"/>
        <v>No Data</v>
      </c>
      <c r="AZ40" s="9">
        <f t="shared" si="28"/>
        <v>0</v>
      </c>
      <c r="BA40" s="119" t="str">
        <v>No Data</v>
      </c>
      <c r="BB40" s="119">
        <v>0</v>
      </c>
      <c r="BC40" s="119">
        <v>36</v>
      </c>
      <c r="BD40" s="119" t="str">
        <f t="shared" si="29"/>
        <v/>
      </c>
      <c r="BE40" s="119"/>
      <c r="BF40" s="119"/>
    </row>
    <row r="41" spans="1:58" x14ac:dyDescent="0.25">
      <c r="A41" s="71"/>
      <c r="B41" s="71"/>
      <c r="C41" s="71"/>
      <c r="D41" s="71"/>
      <c r="E41" s="71"/>
      <c r="F41" s="189"/>
      <c r="G41"/>
      <c r="H41" s="72"/>
      <c r="I41"/>
      <c r="J41" s="5" t="str">
        <f t="shared" si="30"/>
        <v/>
      </c>
      <c r="K41" s="1" t="str">
        <f t="shared" si="31"/>
        <v/>
      </c>
      <c r="L41" s="1" t="str">
        <f t="shared" si="32"/>
        <v/>
      </c>
      <c r="M41" s="1" t="str">
        <f t="shared" si="33"/>
        <v/>
      </c>
      <c r="N41" s="1" t="str">
        <f t="shared" si="34"/>
        <v/>
      </c>
      <c r="O41" s="1" t="str">
        <f t="shared" si="35"/>
        <v/>
      </c>
      <c r="P41" s="1" t="str">
        <f t="shared" si="36"/>
        <v/>
      </c>
      <c r="Q41" s="1" t="str">
        <f t="shared" si="37"/>
        <v/>
      </c>
      <c r="R41" s="1" t="str">
        <f t="shared" si="49"/>
        <v/>
      </c>
      <c r="S41" s="1" t="str">
        <f t="shared" si="38"/>
        <v/>
      </c>
      <c r="T41" s="1" t="str">
        <f t="shared" si="39"/>
        <v/>
      </c>
      <c r="U41" s="1" t="str">
        <f t="shared" si="40"/>
        <v/>
      </c>
      <c r="V41" s="1" t="str">
        <f t="shared" si="41"/>
        <v/>
      </c>
      <c r="W41" s="1" t="str">
        <f t="shared" si="42"/>
        <v/>
      </c>
      <c r="X41" s="1" t="str">
        <f t="shared" si="43"/>
        <v/>
      </c>
      <c r="Y41" s="1" t="str">
        <f t="shared" si="44"/>
        <v/>
      </c>
      <c r="Z41" s="6">
        <v>3.7000000000000002E-3</v>
      </c>
      <c r="AA41" s="1"/>
      <c r="AB41" s="5" t="str">
        <f t="shared" si="45"/>
        <v/>
      </c>
      <c r="AC41" s="1" t="str">
        <f t="shared" si="46"/>
        <v/>
      </c>
      <c r="AD41" s="1"/>
      <c r="AE41" s="5" t="str">
        <f t="shared" si="50"/>
        <v/>
      </c>
      <c r="AF41" s="1" t="str">
        <f t="shared" si="51"/>
        <v/>
      </c>
      <c r="AG41" s="8"/>
      <c r="AH41" s="8"/>
      <c r="AI41" s="8"/>
      <c r="AJ41" s="5" t="str">
        <f t="shared" si="47"/>
        <v/>
      </c>
      <c r="AK41" s="8"/>
      <c r="AL41" s="8" t="str">
        <f t="shared" si="52"/>
        <v/>
      </c>
      <c r="AM41" s="9" t="str">
        <f t="shared" si="53"/>
        <v/>
      </c>
      <c r="AN41"/>
      <c r="AO41" s="113" t="str">
        <f t="shared" si="48"/>
        <v/>
      </c>
      <c r="AP41" s="119" t="str">
        <f t="shared" si="19"/>
        <v/>
      </c>
      <c r="AQ41" s="119" t="str">
        <f t="shared" si="25"/>
        <v/>
      </c>
      <c r="AR41" s="119" t="str">
        <f t="shared" si="26"/>
        <v/>
      </c>
      <c r="AS41" s="119"/>
      <c r="AT41"/>
      <c r="AU41"/>
      <c r="AV41"/>
      <c r="AW41"/>
      <c r="AX41"/>
      <c r="AY41" t="str">
        <f t="shared" si="27"/>
        <v>No Data</v>
      </c>
      <c r="AZ41" s="9">
        <f t="shared" si="28"/>
        <v>0</v>
      </c>
      <c r="BA41" s="119" t="str">
        <v>No Data</v>
      </c>
      <c r="BB41" s="119">
        <v>0</v>
      </c>
      <c r="BC41" s="119">
        <v>37</v>
      </c>
      <c r="BD41" s="119" t="str">
        <f t="shared" si="29"/>
        <v/>
      </c>
      <c r="BE41" s="119"/>
      <c r="BF41" s="119"/>
    </row>
    <row r="42" spans="1:58" x14ac:dyDescent="0.25">
      <c r="A42" s="71"/>
      <c r="B42" s="71"/>
      <c r="C42" s="71"/>
      <c r="D42" s="71"/>
      <c r="E42" s="71"/>
      <c r="F42" s="189"/>
      <c r="G42"/>
      <c r="H42" s="72"/>
      <c r="I42"/>
      <c r="J42" s="5" t="str">
        <f t="shared" si="30"/>
        <v/>
      </c>
      <c r="K42" s="1" t="str">
        <f t="shared" si="31"/>
        <v/>
      </c>
      <c r="L42" s="1" t="str">
        <f t="shared" si="32"/>
        <v/>
      </c>
      <c r="M42" s="1" t="str">
        <f t="shared" si="33"/>
        <v/>
      </c>
      <c r="N42" s="1" t="str">
        <f t="shared" si="34"/>
        <v/>
      </c>
      <c r="O42" s="1" t="str">
        <f t="shared" si="35"/>
        <v/>
      </c>
      <c r="P42" s="1" t="str">
        <f t="shared" si="36"/>
        <v/>
      </c>
      <c r="Q42" s="1" t="str">
        <f t="shared" si="37"/>
        <v/>
      </c>
      <c r="R42" s="1" t="str">
        <f t="shared" si="49"/>
        <v/>
      </c>
      <c r="S42" s="1" t="str">
        <f t="shared" si="38"/>
        <v/>
      </c>
      <c r="T42" s="1" t="str">
        <f t="shared" si="39"/>
        <v/>
      </c>
      <c r="U42" s="1" t="str">
        <f t="shared" si="40"/>
        <v/>
      </c>
      <c r="V42" s="1" t="str">
        <f t="shared" si="41"/>
        <v/>
      </c>
      <c r="W42" s="1" t="str">
        <f t="shared" si="42"/>
        <v/>
      </c>
      <c r="X42" s="1" t="str">
        <f t="shared" si="43"/>
        <v/>
      </c>
      <c r="Y42" s="1" t="str">
        <f t="shared" si="44"/>
        <v/>
      </c>
      <c r="Z42" s="6">
        <v>3.8E-3</v>
      </c>
      <c r="AA42" s="1"/>
      <c r="AB42" s="5" t="str">
        <f t="shared" si="45"/>
        <v/>
      </c>
      <c r="AC42" s="1" t="str">
        <f t="shared" si="46"/>
        <v/>
      </c>
      <c r="AD42" s="1"/>
      <c r="AE42" s="5" t="str">
        <f t="shared" si="50"/>
        <v/>
      </c>
      <c r="AF42" s="1" t="str">
        <f t="shared" si="51"/>
        <v/>
      </c>
      <c r="AG42" s="8"/>
      <c r="AH42" s="8"/>
      <c r="AI42" s="8"/>
      <c r="AJ42" s="5" t="str">
        <f t="shared" si="47"/>
        <v/>
      </c>
      <c r="AK42" s="8"/>
      <c r="AL42" s="8" t="str">
        <f t="shared" si="52"/>
        <v/>
      </c>
      <c r="AM42" s="9" t="str">
        <f t="shared" si="53"/>
        <v/>
      </c>
      <c r="AN42"/>
      <c r="AO42" s="113" t="str">
        <f t="shared" si="48"/>
        <v/>
      </c>
      <c r="AP42" s="119" t="str">
        <f t="shared" si="19"/>
        <v/>
      </c>
      <c r="AQ42" s="119" t="str">
        <f t="shared" si="25"/>
        <v/>
      </c>
      <c r="AR42" s="119" t="str">
        <f t="shared" si="26"/>
        <v/>
      </c>
      <c r="AS42" s="119"/>
      <c r="AT42"/>
      <c r="AU42"/>
      <c r="AV42"/>
      <c r="AW42"/>
      <c r="AX42"/>
      <c r="AY42" t="str">
        <f t="shared" si="27"/>
        <v>No Data</v>
      </c>
      <c r="AZ42" s="9">
        <f t="shared" si="28"/>
        <v>0</v>
      </c>
      <c r="BA42" s="119" t="str">
        <v>No Data</v>
      </c>
      <c r="BB42" s="119">
        <v>0</v>
      </c>
      <c r="BC42" s="119">
        <v>38</v>
      </c>
      <c r="BD42" s="119" t="str">
        <f t="shared" si="29"/>
        <v/>
      </c>
      <c r="BE42" s="119"/>
      <c r="BF42" s="119"/>
    </row>
    <row r="43" spans="1:58" x14ac:dyDescent="0.25">
      <c r="A43" s="71"/>
      <c r="B43" s="71"/>
      <c r="C43" s="71"/>
      <c r="D43" s="71"/>
      <c r="E43" s="71"/>
      <c r="F43" s="189"/>
      <c r="G43"/>
      <c r="H43" s="72"/>
      <c r="I43"/>
      <c r="J43" s="5" t="str">
        <f t="shared" si="30"/>
        <v/>
      </c>
      <c r="K43" s="1" t="str">
        <f t="shared" si="31"/>
        <v/>
      </c>
      <c r="L43" s="1" t="str">
        <f t="shared" si="32"/>
        <v/>
      </c>
      <c r="M43" s="1" t="str">
        <f t="shared" si="33"/>
        <v/>
      </c>
      <c r="N43" s="1" t="str">
        <f t="shared" si="34"/>
        <v/>
      </c>
      <c r="O43" s="1" t="str">
        <f t="shared" si="35"/>
        <v/>
      </c>
      <c r="P43" s="1" t="str">
        <f t="shared" si="36"/>
        <v/>
      </c>
      <c r="Q43" s="1" t="str">
        <f t="shared" si="37"/>
        <v/>
      </c>
      <c r="R43" s="1" t="str">
        <f t="shared" si="49"/>
        <v/>
      </c>
      <c r="S43" s="1" t="str">
        <f t="shared" si="38"/>
        <v/>
      </c>
      <c r="T43" s="1" t="str">
        <f t="shared" si="39"/>
        <v/>
      </c>
      <c r="U43" s="1" t="str">
        <f t="shared" si="40"/>
        <v/>
      </c>
      <c r="V43" s="1" t="str">
        <f t="shared" si="41"/>
        <v/>
      </c>
      <c r="W43" s="1" t="str">
        <f t="shared" si="42"/>
        <v/>
      </c>
      <c r="X43" s="1" t="str">
        <f t="shared" si="43"/>
        <v/>
      </c>
      <c r="Y43" s="1" t="str">
        <f t="shared" si="44"/>
        <v/>
      </c>
      <c r="Z43" s="6">
        <v>3.8999999999999998E-3</v>
      </c>
      <c r="AA43" s="1"/>
      <c r="AB43" s="5" t="str">
        <f t="shared" si="45"/>
        <v/>
      </c>
      <c r="AC43" s="1" t="str">
        <f t="shared" si="46"/>
        <v/>
      </c>
      <c r="AD43" s="1"/>
      <c r="AE43" s="5" t="str">
        <f t="shared" si="50"/>
        <v/>
      </c>
      <c r="AF43" s="1" t="str">
        <f t="shared" si="51"/>
        <v/>
      </c>
      <c r="AG43" s="8"/>
      <c r="AH43" s="8"/>
      <c r="AI43" s="8"/>
      <c r="AJ43" s="5" t="str">
        <f t="shared" si="47"/>
        <v/>
      </c>
      <c r="AK43" s="8"/>
      <c r="AL43" s="8" t="str">
        <f t="shared" si="52"/>
        <v/>
      </c>
      <c r="AM43" s="9" t="str">
        <f t="shared" si="53"/>
        <v/>
      </c>
      <c r="AN43"/>
      <c r="AO43" s="113" t="str">
        <f t="shared" si="48"/>
        <v/>
      </c>
      <c r="AP43" s="119" t="str">
        <f t="shared" si="19"/>
        <v/>
      </c>
      <c r="AQ43" s="119" t="str">
        <f t="shared" si="25"/>
        <v/>
      </c>
      <c r="AR43" s="119" t="str">
        <f t="shared" si="26"/>
        <v/>
      </c>
      <c r="AS43" s="119"/>
      <c r="AT43"/>
      <c r="AU43"/>
      <c r="AV43"/>
      <c r="AW43"/>
      <c r="AX43"/>
      <c r="AY43" t="str">
        <f t="shared" si="27"/>
        <v>No Data</v>
      </c>
      <c r="AZ43" s="9">
        <f t="shared" si="28"/>
        <v>0</v>
      </c>
      <c r="BA43" s="119" t="str">
        <v>No Data</v>
      </c>
      <c r="BB43" s="119">
        <v>0</v>
      </c>
      <c r="BC43" s="119">
        <v>39</v>
      </c>
      <c r="BD43" s="119" t="str">
        <f t="shared" si="29"/>
        <v/>
      </c>
      <c r="BE43" s="119"/>
      <c r="BF43" s="119"/>
    </row>
    <row r="44" spans="1:58" x14ac:dyDescent="0.25">
      <c r="A44" s="71"/>
      <c r="B44" s="71"/>
      <c r="C44" s="71"/>
      <c r="D44" s="71"/>
      <c r="E44" s="71"/>
      <c r="F44" s="71"/>
      <c r="G44"/>
      <c r="H44" s="72"/>
      <c r="I44"/>
      <c r="J44" s="5" t="str">
        <f t="shared" si="30"/>
        <v/>
      </c>
      <c r="K44" s="1" t="str">
        <f t="shared" si="31"/>
        <v/>
      </c>
      <c r="L44" s="1" t="str">
        <f t="shared" si="32"/>
        <v/>
      </c>
      <c r="M44" s="1" t="str">
        <f t="shared" si="33"/>
        <v/>
      </c>
      <c r="N44" s="1" t="str">
        <f t="shared" si="34"/>
        <v/>
      </c>
      <c r="O44" s="1" t="str">
        <f t="shared" si="35"/>
        <v/>
      </c>
      <c r="P44" s="1" t="str">
        <f t="shared" si="36"/>
        <v/>
      </c>
      <c r="Q44" s="1" t="str">
        <f t="shared" si="37"/>
        <v/>
      </c>
      <c r="R44" s="1" t="str">
        <f t="shared" si="49"/>
        <v/>
      </c>
      <c r="S44" s="1" t="str">
        <f t="shared" si="38"/>
        <v/>
      </c>
      <c r="T44" s="1" t="str">
        <f t="shared" si="39"/>
        <v/>
      </c>
      <c r="U44" s="1" t="str">
        <f t="shared" si="40"/>
        <v/>
      </c>
      <c r="V44" s="1" t="str">
        <f t="shared" si="41"/>
        <v/>
      </c>
      <c r="W44" s="1" t="str">
        <f t="shared" si="42"/>
        <v/>
      </c>
      <c r="X44" s="1" t="str">
        <f t="shared" si="43"/>
        <v/>
      </c>
      <c r="Y44" s="1" t="str">
        <f t="shared" si="44"/>
        <v/>
      </c>
      <c r="Z44" s="6">
        <v>4.0000000000000001E-3</v>
      </c>
      <c r="AA44" s="1"/>
      <c r="AB44" s="5" t="str">
        <f t="shared" si="45"/>
        <v/>
      </c>
      <c r="AC44" s="1" t="str">
        <f t="shared" si="46"/>
        <v/>
      </c>
      <c r="AD44" s="1"/>
      <c r="AE44" s="5" t="str">
        <f t="shared" si="50"/>
        <v/>
      </c>
      <c r="AF44" s="1" t="str">
        <f t="shared" si="51"/>
        <v/>
      </c>
      <c r="AG44" s="8"/>
      <c r="AH44" s="8"/>
      <c r="AI44" s="8"/>
      <c r="AJ44" s="5" t="str">
        <f t="shared" si="47"/>
        <v/>
      </c>
      <c r="AK44" s="8"/>
      <c r="AL44" s="8" t="str">
        <f t="shared" si="52"/>
        <v/>
      </c>
      <c r="AM44" s="9" t="str">
        <f t="shared" si="53"/>
        <v/>
      </c>
      <c r="AN44"/>
      <c r="AO44" s="113" t="str">
        <f t="shared" si="48"/>
        <v/>
      </c>
      <c r="AP44" s="119" t="str">
        <f t="shared" si="19"/>
        <v/>
      </c>
      <c r="AQ44" s="119" t="str">
        <f t="shared" si="25"/>
        <v/>
      </c>
      <c r="AR44" s="119" t="str">
        <f t="shared" si="26"/>
        <v/>
      </c>
      <c r="AS44" s="119"/>
      <c r="AT44"/>
      <c r="AU44"/>
      <c r="AV44"/>
      <c r="AW44"/>
      <c r="AX44"/>
      <c r="AY44" t="str">
        <f t="shared" si="27"/>
        <v>No Data</v>
      </c>
      <c r="AZ44" s="9">
        <f t="shared" si="28"/>
        <v>0</v>
      </c>
      <c r="BA44" s="119" t="str">
        <v>No Data</v>
      </c>
      <c r="BB44" s="119">
        <v>0</v>
      </c>
      <c r="BC44" s="119">
        <v>40</v>
      </c>
      <c r="BD44" s="119" t="str">
        <f t="shared" si="29"/>
        <v/>
      </c>
      <c r="BE44" s="119"/>
      <c r="BF44" s="119"/>
    </row>
    <row r="45" spans="1:58" x14ac:dyDescent="0.25">
      <c r="A45" s="71"/>
      <c r="B45" s="71"/>
      <c r="C45" s="71"/>
      <c r="D45" s="71"/>
      <c r="E45" s="71"/>
      <c r="F45" s="71"/>
      <c r="G45"/>
      <c r="H45" s="72"/>
      <c r="I45"/>
      <c r="J45" s="5" t="str">
        <f t="shared" si="30"/>
        <v/>
      </c>
      <c r="K45" s="1" t="str">
        <f t="shared" si="31"/>
        <v/>
      </c>
      <c r="L45" s="1" t="str">
        <f t="shared" si="32"/>
        <v/>
      </c>
      <c r="M45" s="1" t="str">
        <f t="shared" si="33"/>
        <v/>
      </c>
      <c r="N45" s="1" t="str">
        <f t="shared" si="34"/>
        <v/>
      </c>
      <c r="O45" s="1" t="str">
        <f t="shared" si="35"/>
        <v/>
      </c>
      <c r="P45" s="1" t="str">
        <f t="shared" si="36"/>
        <v/>
      </c>
      <c r="Q45" s="1" t="str">
        <f t="shared" si="37"/>
        <v/>
      </c>
      <c r="R45" s="1" t="str">
        <f t="shared" si="49"/>
        <v/>
      </c>
      <c r="S45" s="1" t="str">
        <f t="shared" si="38"/>
        <v/>
      </c>
      <c r="T45" s="1" t="str">
        <f t="shared" si="39"/>
        <v/>
      </c>
      <c r="U45" s="1" t="str">
        <f t="shared" si="40"/>
        <v/>
      </c>
      <c r="V45" s="1" t="str">
        <f t="shared" si="41"/>
        <v/>
      </c>
      <c r="W45" s="1" t="str">
        <f t="shared" si="42"/>
        <v/>
      </c>
      <c r="X45" s="1" t="str">
        <f t="shared" si="43"/>
        <v/>
      </c>
      <c r="Y45" s="1" t="str">
        <f t="shared" si="44"/>
        <v/>
      </c>
      <c r="Z45" s="6">
        <v>4.1000000000000003E-3</v>
      </c>
      <c r="AA45" s="1"/>
      <c r="AB45" s="5" t="str">
        <f t="shared" si="45"/>
        <v/>
      </c>
      <c r="AC45" s="1" t="str">
        <f t="shared" si="46"/>
        <v/>
      </c>
      <c r="AD45" s="1"/>
      <c r="AE45" s="5" t="str">
        <f t="shared" si="50"/>
        <v/>
      </c>
      <c r="AF45" s="1" t="str">
        <f t="shared" si="51"/>
        <v/>
      </c>
      <c r="AG45" s="8"/>
      <c r="AH45" s="8"/>
      <c r="AI45" s="8"/>
      <c r="AJ45" s="5" t="str">
        <f t="shared" si="47"/>
        <v/>
      </c>
      <c r="AK45" s="8"/>
      <c r="AL45" s="8" t="str">
        <f t="shared" si="52"/>
        <v/>
      </c>
      <c r="AM45" s="9" t="str">
        <f t="shared" si="53"/>
        <v/>
      </c>
      <c r="AN45"/>
      <c r="AO45" s="113" t="str">
        <f t="shared" si="48"/>
        <v/>
      </c>
      <c r="AP45" s="119" t="str">
        <f t="shared" si="19"/>
        <v/>
      </c>
      <c r="AQ45" s="119" t="str">
        <f t="shared" si="25"/>
        <v/>
      </c>
      <c r="AR45" s="119" t="str">
        <f t="shared" si="26"/>
        <v/>
      </c>
      <c r="AS45" s="119"/>
      <c r="AT45"/>
      <c r="AU45"/>
      <c r="AV45"/>
      <c r="AW45"/>
      <c r="AX45"/>
      <c r="AY45" t="str">
        <f t="shared" si="27"/>
        <v>No Data</v>
      </c>
      <c r="AZ45" s="9">
        <f t="shared" si="28"/>
        <v>0</v>
      </c>
      <c r="BA45" s="119" t="str">
        <v>No Data</v>
      </c>
      <c r="BB45" s="119">
        <v>0</v>
      </c>
      <c r="BC45" s="119">
        <v>41</v>
      </c>
      <c r="BD45" s="119" t="str">
        <f t="shared" si="29"/>
        <v/>
      </c>
      <c r="BE45" s="119"/>
      <c r="BF45" s="119"/>
    </row>
    <row r="46" spans="1:58" x14ac:dyDescent="0.25">
      <c r="A46" s="71"/>
      <c r="B46" s="71"/>
      <c r="C46" s="71"/>
      <c r="D46" s="71"/>
      <c r="E46" s="71"/>
      <c r="F46" s="71"/>
      <c r="G46"/>
      <c r="H46" s="72"/>
      <c r="I46"/>
      <c r="J46" s="5" t="str">
        <f t="shared" si="30"/>
        <v/>
      </c>
      <c r="K46" s="1" t="str">
        <f t="shared" si="31"/>
        <v/>
      </c>
      <c r="L46" s="1" t="str">
        <f t="shared" si="32"/>
        <v/>
      </c>
      <c r="M46" s="1" t="str">
        <f t="shared" si="33"/>
        <v/>
      </c>
      <c r="N46" s="1" t="str">
        <f t="shared" si="34"/>
        <v/>
      </c>
      <c r="O46" s="1" t="str">
        <f t="shared" si="35"/>
        <v/>
      </c>
      <c r="P46" s="1" t="str">
        <f t="shared" si="36"/>
        <v/>
      </c>
      <c r="Q46" s="1" t="str">
        <f t="shared" si="37"/>
        <v/>
      </c>
      <c r="R46" s="1" t="str">
        <f t="shared" si="49"/>
        <v/>
      </c>
      <c r="S46" s="1" t="str">
        <f t="shared" si="38"/>
        <v/>
      </c>
      <c r="T46" s="1" t="str">
        <f t="shared" si="39"/>
        <v/>
      </c>
      <c r="U46" s="1" t="str">
        <f t="shared" si="40"/>
        <v/>
      </c>
      <c r="V46" s="1" t="str">
        <f t="shared" si="41"/>
        <v/>
      </c>
      <c r="W46" s="1" t="str">
        <f t="shared" si="42"/>
        <v/>
      </c>
      <c r="X46" s="1" t="str">
        <f t="shared" si="43"/>
        <v/>
      </c>
      <c r="Y46" s="1" t="str">
        <f t="shared" si="44"/>
        <v/>
      </c>
      <c r="Z46" s="6">
        <v>4.1999999999999997E-3</v>
      </c>
      <c r="AA46" s="1"/>
      <c r="AB46" s="5" t="str">
        <f t="shared" si="45"/>
        <v/>
      </c>
      <c r="AC46" s="1" t="str">
        <f t="shared" si="46"/>
        <v/>
      </c>
      <c r="AD46" s="1"/>
      <c r="AE46" s="5" t="str">
        <f t="shared" si="50"/>
        <v/>
      </c>
      <c r="AF46" s="1" t="str">
        <f t="shared" si="51"/>
        <v/>
      </c>
      <c r="AG46" s="8"/>
      <c r="AH46" s="8"/>
      <c r="AI46" s="8"/>
      <c r="AJ46" s="5" t="str">
        <f t="shared" si="47"/>
        <v/>
      </c>
      <c r="AK46" s="8"/>
      <c r="AL46" s="8" t="str">
        <f t="shared" si="52"/>
        <v/>
      </c>
      <c r="AM46" s="9" t="str">
        <f t="shared" si="53"/>
        <v/>
      </c>
      <c r="AN46"/>
      <c r="AO46" s="113" t="str">
        <f t="shared" si="48"/>
        <v/>
      </c>
      <c r="AP46" s="119" t="str">
        <f t="shared" si="19"/>
        <v/>
      </c>
      <c r="AQ46" s="119" t="str">
        <f t="shared" si="25"/>
        <v/>
      </c>
      <c r="AR46" s="119" t="str">
        <f t="shared" si="26"/>
        <v/>
      </c>
      <c r="AS46" s="119"/>
      <c r="AT46"/>
      <c r="AU46"/>
      <c r="AV46"/>
      <c r="AW46"/>
      <c r="AX46"/>
      <c r="AY46" t="str">
        <f t="shared" si="27"/>
        <v>No Data</v>
      </c>
      <c r="AZ46" s="9">
        <f t="shared" si="28"/>
        <v>0</v>
      </c>
      <c r="BA46" s="119" t="str">
        <v>No Data</v>
      </c>
      <c r="BB46" s="119">
        <v>0</v>
      </c>
      <c r="BC46" s="119">
        <v>42</v>
      </c>
      <c r="BD46" s="119" t="str">
        <f t="shared" si="29"/>
        <v/>
      </c>
      <c r="BE46" s="119"/>
      <c r="BF46" s="119"/>
    </row>
    <row r="47" spans="1:58" x14ac:dyDescent="0.25">
      <c r="A47" s="71"/>
      <c r="B47" s="71"/>
      <c r="C47" s="71"/>
      <c r="D47" s="71"/>
      <c r="E47" s="71"/>
      <c r="F47" s="71"/>
      <c r="G47"/>
      <c r="H47" s="72"/>
      <c r="I47"/>
      <c r="J47" s="5" t="str">
        <f t="shared" si="30"/>
        <v/>
      </c>
      <c r="K47" s="1" t="str">
        <f t="shared" si="31"/>
        <v/>
      </c>
      <c r="L47" s="1" t="str">
        <f t="shared" si="32"/>
        <v/>
      </c>
      <c r="M47" s="1" t="str">
        <f t="shared" si="33"/>
        <v/>
      </c>
      <c r="N47" s="1" t="str">
        <f t="shared" si="34"/>
        <v/>
      </c>
      <c r="O47" s="1" t="str">
        <f t="shared" si="35"/>
        <v/>
      </c>
      <c r="P47" s="1" t="str">
        <f t="shared" si="36"/>
        <v/>
      </c>
      <c r="Q47" s="1" t="str">
        <f t="shared" si="37"/>
        <v/>
      </c>
      <c r="R47" s="1" t="str">
        <f t="shared" si="49"/>
        <v/>
      </c>
      <c r="S47" s="1" t="str">
        <f t="shared" si="38"/>
        <v/>
      </c>
      <c r="T47" s="1" t="str">
        <f t="shared" si="39"/>
        <v/>
      </c>
      <c r="U47" s="1" t="str">
        <f t="shared" si="40"/>
        <v/>
      </c>
      <c r="V47" s="1" t="str">
        <f t="shared" si="41"/>
        <v/>
      </c>
      <c r="W47" s="1" t="str">
        <f t="shared" si="42"/>
        <v/>
      </c>
      <c r="X47" s="1" t="str">
        <f t="shared" si="43"/>
        <v/>
      </c>
      <c r="Y47" s="1" t="str">
        <f t="shared" si="44"/>
        <v/>
      </c>
      <c r="Z47" s="6">
        <v>4.3E-3</v>
      </c>
      <c r="AA47" s="1"/>
      <c r="AB47" s="5" t="str">
        <f t="shared" si="45"/>
        <v/>
      </c>
      <c r="AC47" s="1" t="str">
        <f t="shared" si="46"/>
        <v/>
      </c>
      <c r="AD47" s="1"/>
      <c r="AE47" s="5" t="str">
        <f t="shared" si="50"/>
        <v/>
      </c>
      <c r="AF47" s="1" t="str">
        <f t="shared" si="51"/>
        <v/>
      </c>
      <c r="AG47" s="8"/>
      <c r="AH47" s="8"/>
      <c r="AI47" s="8"/>
      <c r="AJ47" s="5" t="str">
        <f t="shared" si="47"/>
        <v/>
      </c>
      <c r="AK47" s="8"/>
      <c r="AL47" s="8" t="str">
        <f t="shared" si="52"/>
        <v/>
      </c>
      <c r="AM47" s="9" t="str">
        <f t="shared" si="53"/>
        <v/>
      </c>
      <c r="AN47"/>
      <c r="AO47" s="113" t="str">
        <f t="shared" si="48"/>
        <v/>
      </c>
      <c r="AP47" s="119" t="str">
        <f t="shared" si="19"/>
        <v/>
      </c>
      <c r="AQ47" s="119" t="str">
        <f t="shared" si="25"/>
        <v/>
      </c>
      <c r="AR47" s="119" t="str">
        <f t="shared" si="26"/>
        <v/>
      </c>
      <c r="AS47" s="119"/>
      <c r="AT47"/>
      <c r="AU47"/>
      <c r="AV47"/>
      <c r="AW47"/>
      <c r="AX47"/>
      <c r="AY47" t="str">
        <f t="shared" si="27"/>
        <v>No Data</v>
      </c>
      <c r="AZ47" s="9">
        <f t="shared" si="28"/>
        <v>0</v>
      </c>
      <c r="BA47" s="119" t="str">
        <v>No Data</v>
      </c>
      <c r="BB47" s="119">
        <v>0</v>
      </c>
      <c r="BC47" s="119">
        <v>43</v>
      </c>
      <c r="BD47" s="119" t="str">
        <f t="shared" si="29"/>
        <v/>
      </c>
      <c r="BE47" s="119"/>
      <c r="BF47" s="119"/>
    </row>
    <row r="48" spans="1:58" x14ac:dyDescent="0.25">
      <c r="A48" s="71"/>
      <c r="B48" s="71"/>
      <c r="C48" s="71"/>
      <c r="D48" s="71"/>
      <c r="E48" s="71"/>
      <c r="F48" s="71"/>
      <c r="G48"/>
      <c r="H48" s="72"/>
      <c r="I48"/>
      <c r="J48" s="5" t="str">
        <f t="shared" si="30"/>
        <v/>
      </c>
      <c r="K48" s="1" t="str">
        <f t="shared" si="31"/>
        <v/>
      </c>
      <c r="L48" s="1" t="str">
        <f t="shared" si="32"/>
        <v/>
      </c>
      <c r="M48" s="1" t="str">
        <f t="shared" si="33"/>
        <v/>
      </c>
      <c r="N48" s="1" t="str">
        <f t="shared" si="34"/>
        <v/>
      </c>
      <c r="O48" s="1" t="str">
        <f t="shared" si="35"/>
        <v/>
      </c>
      <c r="P48" s="1" t="str">
        <f t="shared" si="36"/>
        <v/>
      </c>
      <c r="Q48" s="1" t="str">
        <f t="shared" si="37"/>
        <v/>
      </c>
      <c r="R48" s="1" t="str">
        <f t="shared" si="49"/>
        <v/>
      </c>
      <c r="S48" s="1" t="str">
        <f t="shared" si="38"/>
        <v/>
      </c>
      <c r="T48" s="1" t="str">
        <f t="shared" si="39"/>
        <v/>
      </c>
      <c r="U48" s="1" t="str">
        <f t="shared" si="40"/>
        <v/>
      </c>
      <c r="V48" s="1" t="str">
        <f t="shared" si="41"/>
        <v/>
      </c>
      <c r="W48" s="1" t="str">
        <f t="shared" si="42"/>
        <v/>
      </c>
      <c r="X48" s="1" t="str">
        <f t="shared" si="43"/>
        <v/>
      </c>
      <c r="Y48" s="1" t="str">
        <f t="shared" si="44"/>
        <v/>
      </c>
      <c r="Z48" s="6">
        <v>4.4000000000000003E-3</v>
      </c>
      <c r="AA48" s="1"/>
      <c r="AB48" s="5" t="str">
        <f t="shared" si="45"/>
        <v/>
      </c>
      <c r="AC48" s="1" t="str">
        <f t="shared" si="46"/>
        <v/>
      </c>
      <c r="AD48" s="1"/>
      <c r="AE48" s="5" t="str">
        <f t="shared" si="50"/>
        <v/>
      </c>
      <c r="AF48" s="1" t="str">
        <f t="shared" si="51"/>
        <v/>
      </c>
      <c r="AG48" s="8"/>
      <c r="AH48" s="8"/>
      <c r="AI48" s="8"/>
      <c r="AJ48" s="5" t="str">
        <f t="shared" si="47"/>
        <v/>
      </c>
      <c r="AK48" s="8"/>
      <c r="AL48" s="8" t="str">
        <f t="shared" si="52"/>
        <v/>
      </c>
      <c r="AM48" s="9" t="str">
        <f t="shared" si="53"/>
        <v/>
      </c>
      <c r="AN48"/>
      <c r="AO48" s="113" t="str">
        <f t="shared" si="48"/>
        <v/>
      </c>
      <c r="AP48" s="119" t="str">
        <f t="shared" si="19"/>
        <v/>
      </c>
      <c r="AQ48" s="119" t="str">
        <f t="shared" si="25"/>
        <v/>
      </c>
      <c r="AR48" s="119" t="str">
        <f t="shared" si="26"/>
        <v/>
      </c>
      <c r="AS48" s="119"/>
      <c r="AT48"/>
      <c r="AU48"/>
      <c r="AV48"/>
      <c r="AW48"/>
      <c r="AX48"/>
      <c r="AY48" t="str">
        <f t="shared" si="27"/>
        <v>No Data</v>
      </c>
      <c r="AZ48" s="9">
        <f t="shared" si="28"/>
        <v>0</v>
      </c>
      <c r="BA48" s="119" t="str">
        <v>No Data</v>
      </c>
      <c r="BB48" s="119">
        <v>0</v>
      </c>
      <c r="BC48" s="119">
        <v>44</v>
      </c>
      <c r="BD48" s="119" t="str">
        <f t="shared" si="29"/>
        <v/>
      </c>
      <c r="BE48" s="119"/>
      <c r="BF48" s="119"/>
    </row>
    <row r="49" spans="1:58" x14ac:dyDescent="0.25">
      <c r="A49" s="71"/>
      <c r="B49" s="71"/>
      <c r="C49" s="71"/>
      <c r="D49" s="71"/>
      <c r="E49" s="71"/>
      <c r="F49" s="189"/>
      <c r="G49"/>
      <c r="H49" s="72"/>
      <c r="I49"/>
      <c r="J49" s="5" t="str">
        <f t="shared" si="30"/>
        <v/>
      </c>
      <c r="K49" s="1" t="str">
        <f t="shared" si="31"/>
        <v/>
      </c>
      <c r="L49" s="1" t="str">
        <f t="shared" si="32"/>
        <v/>
      </c>
      <c r="M49" s="1" t="str">
        <f t="shared" si="33"/>
        <v/>
      </c>
      <c r="N49" s="1" t="str">
        <f t="shared" si="34"/>
        <v/>
      </c>
      <c r="O49" s="1" t="str">
        <f t="shared" si="35"/>
        <v/>
      </c>
      <c r="P49" s="1" t="str">
        <f t="shared" si="36"/>
        <v/>
      </c>
      <c r="Q49" s="1" t="str">
        <f t="shared" si="37"/>
        <v/>
      </c>
      <c r="R49" s="1" t="str">
        <f t="shared" si="49"/>
        <v/>
      </c>
      <c r="S49" s="1" t="str">
        <f t="shared" si="38"/>
        <v/>
      </c>
      <c r="T49" s="1" t="str">
        <f t="shared" si="39"/>
        <v/>
      </c>
      <c r="U49" s="1" t="str">
        <f t="shared" si="40"/>
        <v/>
      </c>
      <c r="V49" s="1" t="str">
        <f t="shared" si="41"/>
        <v/>
      </c>
      <c r="W49" s="1" t="str">
        <f t="shared" si="42"/>
        <v/>
      </c>
      <c r="X49" s="1" t="str">
        <f t="shared" si="43"/>
        <v/>
      </c>
      <c r="Y49" s="1" t="str">
        <f t="shared" si="44"/>
        <v/>
      </c>
      <c r="Z49" s="6">
        <v>4.4999999999999997E-3</v>
      </c>
      <c r="AA49" s="1"/>
      <c r="AB49" s="5" t="str">
        <f t="shared" si="45"/>
        <v/>
      </c>
      <c r="AC49" s="1" t="str">
        <f t="shared" si="46"/>
        <v/>
      </c>
      <c r="AD49" s="1"/>
      <c r="AE49" s="5" t="str">
        <f t="shared" si="50"/>
        <v/>
      </c>
      <c r="AF49" s="1" t="str">
        <f t="shared" si="51"/>
        <v/>
      </c>
      <c r="AG49" s="8"/>
      <c r="AH49" s="8"/>
      <c r="AI49" s="8"/>
      <c r="AJ49" s="5" t="str">
        <f t="shared" si="47"/>
        <v/>
      </c>
      <c r="AK49" s="8"/>
      <c r="AL49" s="8" t="str">
        <f t="shared" si="52"/>
        <v/>
      </c>
      <c r="AM49" s="9" t="str">
        <f t="shared" si="53"/>
        <v/>
      </c>
      <c r="AN49"/>
      <c r="AO49" s="113" t="str">
        <f t="shared" si="48"/>
        <v/>
      </c>
      <c r="AP49" s="119" t="str">
        <f t="shared" si="19"/>
        <v/>
      </c>
      <c r="AQ49" s="119" t="str">
        <f t="shared" si="25"/>
        <v/>
      </c>
      <c r="AR49" s="119" t="str">
        <f t="shared" si="26"/>
        <v/>
      </c>
      <c r="AS49" s="119"/>
      <c r="AT49"/>
      <c r="AU49"/>
      <c r="AV49"/>
      <c r="AW49"/>
      <c r="AX49"/>
      <c r="AY49" t="str">
        <f t="shared" si="27"/>
        <v>No Data</v>
      </c>
      <c r="AZ49" s="9">
        <f t="shared" si="28"/>
        <v>0</v>
      </c>
      <c r="BA49" s="119" t="str">
        <v>No Data</v>
      </c>
      <c r="BB49" s="119">
        <v>0</v>
      </c>
      <c r="BC49" s="119">
        <v>45</v>
      </c>
      <c r="BD49" s="119" t="str">
        <f t="shared" si="29"/>
        <v/>
      </c>
      <c r="BE49" s="119"/>
      <c r="BF49" s="119"/>
    </row>
    <row r="50" spans="1:58" x14ac:dyDescent="0.25">
      <c r="A50" s="71"/>
      <c r="B50" s="71"/>
      <c r="C50" s="71"/>
      <c r="D50" s="71"/>
      <c r="E50" s="71"/>
      <c r="F50" s="71"/>
      <c r="G50"/>
      <c r="H50" s="72"/>
      <c r="I50"/>
      <c r="J50" s="5" t="str">
        <f t="shared" si="30"/>
        <v/>
      </c>
      <c r="K50" s="1" t="str">
        <f t="shared" si="31"/>
        <v/>
      </c>
      <c r="L50" s="1" t="str">
        <f t="shared" si="32"/>
        <v/>
      </c>
      <c r="M50" s="1" t="str">
        <f t="shared" si="33"/>
        <v/>
      </c>
      <c r="N50" s="1" t="str">
        <f t="shared" si="34"/>
        <v/>
      </c>
      <c r="O50" s="1" t="str">
        <f t="shared" si="35"/>
        <v/>
      </c>
      <c r="P50" s="1" t="str">
        <f t="shared" si="36"/>
        <v/>
      </c>
      <c r="Q50" s="1" t="str">
        <f t="shared" si="37"/>
        <v/>
      </c>
      <c r="R50" s="1" t="str">
        <f t="shared" si="49"/>
        <v/>
      </c>
      <c r="S50" s="1" t="str">
        <f t="shared" si="38"/>
        <v/>
      </c>
      <c r="T50" s="1" t="str">
        <f t="shared" si="39"/>
        <v/>
      </c>
      <c r="U50" s="1" t="str">
        <f t="shared" si="40"/>
        <v/>
      </c>
      <c r="V50" s="1" t="str">
        <f t="shared" si="41"/>
        <v/>
      </c>
      <c r="W50" s="1" t="str">
        <f t="shared" si="42"/>
        <v/>
      </c>
      <c r="X50" s="1" t="str">
        <f t="shared" si="43"/>
        <v/>
      </c>
      <c r="Y50" s="1" t="str">
        <f t="shared" si="44"/>
        <v/>
      </c>
      <c r="Z50" s="6">
        <v>4.5999999999999999E-3</v>
      </c>
      <c r="AA50" s="1"/>
      <c r="AB50" s="5" t="str">
        <f t="shared" si="45"/>
        <v/>
      </c>
      <c r="AC50" s="1" t="str">
        <f t="shared" si="46"/>
        <v/>
      </c>
      <c r="AD50" s="1"/>
      <c r="AE50" s="5" t="str">
        <f t="shared" si="50"/>
        <v/>
      </c>
      <c r="AF50" s="1" t="str">
        <f t="shared" si="51"/>
        <v/>
      </c>
      <c r="AG50" s="8"/>
      <c r="AH50" s="8"/>
      <c r="AI50" s="8"/>
      <c r="AJ50" s="5" t="str">
        <f t="shared" si="47"/>
        <v/>
      </c>
      <c r="AK50" s="8"/>
      <c r="AL50" s="8" t="str">
        <f t="shared" si="52"/>
        <v/>
      </c>
      <c r="AM50" s="9" t="str">
        <f t="shared" si="53"/>
        <v/>
      </c>
      <c r="AN50"/>
      <c r="AO50" s="113" t="str">
        <f t="shared" si="48"/>
        <v/>
      </c>
      <c r="AP50" s="119" t="str">
        <f t="shared" si="19"/>
        <v/>
      </c>
      <c r="AQ50" s="119" t="str">
        <f t="shared" si="25"/>
        <v/>
      </c>
      <c r="AR50" s="119" t="str">
        <f t="shared" si="26"/>
        <v/>
      </c>
      <c r="AS50" s="119"/>
      <c r="AT50"/>
      <c r="AU50"/>
      <c r="AV50"/>
      <c r="AW50"/>
      <c r="AX50"/>
      <c r="AY50" t="str">
        <f t="shared" si="27"/>
        <v>No Data</v>
      </c>
      <c r="AZ50" s="9">
        <f t="shared" si="28"/>
        <v>0</v>
      </c>
      <c r="BA50" s="119" t="str">
        <v>No Data</v>
      </c>
      <c r="BB50" s="119">
        <v>0</v>
      </c>
      <c r="BC50" s="119">
        <v>46</v>
      </c>
      <c r="BD50" s="119" t="str">
        <f t="shared" si="29"/>
        <v/>
      </c>
      <c r="BE50" s="119"/>
      <c r="BF50" s="119"/>
    </row>
    <row r="51" spans="1:58" x14ac:dyDescent="0.25">
      <c r="A51" s="71"/>
      <c r="B51" s="71"/>
      <c r="C51" s="71"/>
      <c r="D51" s="71"/>
      <c r="E51" s="71"/>
      <c r="F51" s="71"/>
      <c r="G51"/>
      <c r="H51" s="72"/>
      <c r="I51"/>
      <c r="J51" s="5" t="str">
        <f t="shared" si="30"/>
        <v/>
      </c>
      <c r="K51" s="1" t="str">
        <f t="shared" si="31"/>
        <v/>
      </c>
      <c r="L51" s="1" t="str">
        <f t="shared" si="32"/>
        <v/>
      </c>
      <c r="M51" s="1" t="str">
        <f t="shared" si="33"/>
        <v/>
      </c>
      <c r="N51" s="1" t="str">
        <f t="shared" si="34"/>
        <v/>
      </c>
      <c r="O51" s="1" t="str">
        <f t="shared" si="35"/>
        <v/>
      </c>
      <c r="P51" s="1" t="str">
        <f t="shared" si="36"/>
        <v/>
      </c>
      <c r="Q51" s="1" t="str">
        <f t="shared" si="37"/>
        <v/>
      </c>
      <c r="R51" s="1" t="str">
        <f t="shared" si="49"/>
        <v/>
      </c>
      <c r="S51" s="1" t="str">
        <f t="shared" si="38"/>
        <v/>
      </c>
      <c r="T51" s="1" t="str">
        <f t="shared" si="39"/>
        <v/>
      </c>
      <c r="U51" s="1" t="str">
        <f t="shared" si="40"/>
        <v/>
      </c>
      <c r="V51" s="1" t="str">
        <f t="shared" si="41"/>
        <v/>
      </c>
      <c r="W51" s="1" t="str">
        <f t="shared" si="42"/>
        <v/>
      </c>
      <c r="X51" s="1" t="str">
        <f t="shared" si="43"/>
        <v/>
      </c>
      <c r="Y51" s="1" t="str">
        <f t="shared" si="44"/>
        <v/>
      </c>
      <c r="Z51" s="6">
        <v>4.7000000000000002E-3</v>
      </c>
      <c r="AA51" s="1"/>
      <c r="AB51" s="5" t="str">
        <f t="shared" si="45"/>
        <v/>
      </c>
      <c r="AC51" s="1" t="str">
        <f t="shared" si="46"/>
        <v/>
      </c>
      <c r="AD51" s="1"/>
      <c r="AE51" s="5" t="str">
        <f t="shared" si="50"/>
        <v/>
      </c>
      <c r="AF51" s="1" t="str">
        <f t="shared" si="51"/>
        <v/>
      </c>
      <c r="AG51" s="8"/>
      <c r="AH51" s="8"/>
      <c r="AI51" s="8"/>
      <c r="AJ51" s="5" t="str">
        <f t="shared" si="47"/>
        <v/>
      </c>
      <c r="AK51" s="8"/>
      <c r="AL51" s="8" t="str">
        <f t="shared" si="52"/>
        <v/>
      </c>
      <c r="AM51" s="9" t="str">
        <f t="shared" si="53"/>
        <v/>
      </c>
      <c r="AN51"/>
      <c r="AO51" s="113" t="str">
        <f t="shared" si="48"/>
        <v/>
      </c>
      <c r="AP51" s="119" t="str">
        <f t="shared" si="19"/>
        <v/>
      </c>
      <c r="AQ51" s="119" t="str">
        <f t="shared" si="25"/>
        <v/>
      </c>
      <c r="AR51" s="119" t="str">
        <f t="shared" si="26"/>
        <v/>
      </c>
      <c r="AS51" s="119"/>
      <c r="AT51"/>
      <c r="AU51"/>
      <c r="AV51"/>
      <c r="AW51"/>
      <c r="AX51"/>
      <c r="AY51" t="str">
        <f t="shared" si="27"/>
        <v>No Data</v>
      </c>
      <c r="AZ51" s="9">
        <f t="shared" si="28"/>
        <v>0</v>
      </c>
      <c r="BA51" s="119" t="str">
        <v>No Data</v>
      </c>
      <c r="BB51" s="119">
        <v>0</v>
      </c>
      <c r="BC51" s="119">
        <v>47</v>
      </c>
      <c r="BD51" s="119" t="str">
        <f t="shared" si="29"/>
        <v/>
      </c>
      <c r="BE51" s="119"/>
      <c r="BF51" s="119"/>
    </row>
    <row r="52" spans="1:58" x14ac:dyDescent="0.25">
      <c r="A52" s="71"/>
      <c r="B52" s="71"/>
      <c r="C52" s="71"/>
      <c r="D52" s="71"/>
      <c r="E52" s="71"/>
      <c r="F52" s="71"/>
      <c r="G52"/>
      <c r="H52" s="72"/>
      <c r="I52"/>
      <c r="J52" s="5" t="str">
        <f t="shared" si="30"/>
        <v/>
      </c>
      <c r="K52" s="1" t="str">
        <f t="shared" si="31"/>
        <v/>
      </c>
      <c r="L52" s="1" t="str">
        <f t="shared" si="32"/>
        <v/>
      </c>
      <c r="M52" s="1" t="str">
        <f t="shared" si="33"/>
        <v/>
      </c>
      <c r="N52" s="1" t="str">
        <f t="shared" si="34"/>
        <v/>
      </c>
      <c r="O52" s="1" t="str">
        <f t="shared" si="35"/>
        <v/>
      </c>
      <c r="P52" s="1" t="str">
        <f t="shared" si="36"/>
        <v/>
      </c>
      <c r="Q52" s="1" t="str">
        <f t="shared" si="37"/>
        <v/>
      </c>
      <c r="R52" s="1" t="str">
        <f t="shared" si="49"/>
        <v/>
      </c>
      <c r="S52" s="1" t="str">
        <f t="shared" si="38"/>
        <v/>
      </c>
      <c r="T52" s="1" t="str">
        <f t="shared" si="39"/>
        <v/>
      </c>
      <c r="U52" s="1" t="str">
        <f t="shared" si="40"/>
        <v/>
      </c>
      <c r="V52" s="1" t="str">
        <f t="shared" si="41"/>
        <v/>
      </c>
      <c r="W52" s="1" t="str">
        <f t="shared" si="42"/>
        <v/>
      </c>
      <c r="X52" s="1" t="str">
        <f t="shared" si="43"/>
        <v/>
      </c>
      <c r="Y52" s="1" t="str">
        <f t="shared" si="44"/>
        <v/>
      </c>
      <c r="Z52" s="6">
        <v>4.7999999999999996E-3</v>
      </c>
      <c r="AA52" s="1"/>
      <c r="AB52" s="5" t="str">
        <f t="shared" si="45"/>
        <v/>
      </c>
      <c r="AC52" s="1" t="str">
        <f t="shared" si="46"/>
        <v/>
      </c>
      <c r="AD52" s="1"/>
      <c r="AE52" s="5" t="str">
        <f t="shared" si="50"/>
        <v/>
      </c>
      <c r="AF52" s="1" t="str">
        <f t="shared" si="51"/>
        <v/>
      </c>
      <c r="AG52" s="8"/>
      <c r="AH52" s="8"/>
      <c r="AI52" s="8"/>
      <c r="AJ52" s="5" t="str">
        <f t="shared" si="47"/>
        <v/>
      </c>
      <c r="AK52" s="8"/>
      <c r="AL52" s="8" t="str">
        <f t="shared" si="52"/>
        <v/>
      </c>
      <c r="AM52" s="9" t="str">
        <f t="shared" si="53"/>
        <v/>
      </c>
      <c r="AN52"/>
      <c r="AO52" s="113" t="str">
        <f t="shared" si="48"/>
        <v/>
      </c>
      <c r="AP52" s="119" t="str">
        <f t="shared" si="19"/>
        <v/>
      </c>
      <c r="AQ52" s="119" t="str">
        <f t="shared" si="25"/>
        <v/>
      </c>
      <c r="AR52" s="119" t="str">
        <f t="shared" si="26"/>
        <v/>
      </c>
      <c r="AS52" s="119"/>
      <c r="AT52"/>
      <c r="AU52"/>
      <c r="AV52"/>
      <c r="AW52"/>
      <c r="AX52"/>
      <c r="AY52" t="str">
        <f t="shared" si="27"/>
        <v>No Data</v>
      </c>
      <c r="AZ52" s="9">
        <f t="shared" si="28"/>
        <v>0</v>
      </c>
      <c r="BA52" s="119" t="str">
        <v>No Data</v>
      </c>
      <c r="BB52" s="119">
        <v>0</v>
      </c>
      <c r="BC52" s="119">
        <v>48</v>
      </c>
      <c r="BD52" s="119" t="str">
        <f t="shared" si="29"/>
        <v/>
      </c>
      <c r="BE52" s="119"/>
      <c r="BF52" s="119"/>
    </row>
    <row r="53" spans="1:58" x14ac:dyDescent="0.25">
      <c r="A53" s="71"/>
      <c r="B53" s="71"/>
      <c r="C53" s="71"/>
      <c r="D53" s="71"/>
      <c r="E53" s="71"/>
      <c r="F53" s="71"/>
      <c r="G53"/>
      <c r="H53" s="72"/>
      <c r="I53"/>
      <c r="J53" s="5" t="str">
        <f t="shared" si="30"/>
        <v/>
      </c>
      <c r="K53" s="1" t="str">
        <f t="shared" si="31"/>
        <v/>
      </c>
      <c r="L53" s="1" t="str">
        <f t="shared" si="32"/>
        <v/>
      </c>
      <c r="M53" s="1" t="str">
        <f t="shared" si="33"/>
        <v/>
      </c>
      <c r="N53" s="1" t="str">
        <f t="shared" si="34"/>
        <v/>
      </c>
      <c r="O53" s="1" t="str">
        <f t="shared" si="35"/>
        <v/>
      </c>
      <c r="P53" s="1" t="str">
        <f t="shared" si="36"/>
        <v/>
      </c>
      <c r="Q53" s="1" t="str">
        <f t="shared" si="37"/>
        <v/>
      </c>
      <c r="R53" s="1" t="str">
        <f t="shared" si="49"/>
        <v/>
      </c>
      <c r="S53" s="1" t="str">
        <f t="shared" si="38"/>
        <v/>
      </c>
      <c r="T53" s="1" t="str">
        <f t="shared" si="39"/>
        <v/>
      </c>
      <c r="U53" s="1" t="str">
        <f t="shared" si="40"/>
        <v/>
      </c>
      <c r="V53" s="1" t="str">
        <f t="shared" si="41"/>
        <v/>
      </c>
      <c r="W53" s="1" t="str">
        <f t="shared" si="42"/>
        <v/>
      </c>
      <c r="X53" s="1" t="str">
        <f t="shared" si="43"/>
        <v/>
      </c>
      <c r="Y53" s="1" t="str">
        <f t="shared" si="44"/>
        <v/>
      </c>
      <c r="Z53" s="6">
        <v>4.8999999999999998E-3</v>
      </c>
      <c r="AA53" s="1"/>
      <c r="AB53" s="5" t="str">
        <f t="shared" si="45"/>
        <v/>
      </c>
      <c r="AC53" s="1" t="str">
        <f t="shared" si="46"/>
        <v/>
      </c>
      <c r="AD53" s="1"/>
      <c r="AE53" s="5" t="str">
        <f t="shared" si="50"/>
        <v/>
      </c>
      <c r="AF53" s="1" t="str">
        <f t="shared" si="51"/>
        <v/>
      </c>
      <c r="AG53" s="8"/>
      <c r="AH53" s="8"/>
      <c r="AI53" s="8"/>
      <c r="AJ53" s="5" t="str">
        <f t="shared" si="47"/>
        <v/>
      </c>
      <c r="AK53" s="8"/>
      <c r="AL53" s="8" t="str">
        <f t="shared" si="52"/>
        <v/>
      </c>
      <c r="AM53" s="9" t="str">
        <f t="shared" si="53"/>
        <v/>
      </c>
      <c r="AN53"/>
      <c r="AO53" s="113" t="str">
        <f t="shared" si="48"/>
        <v/>
      </c>
      <c r="AP53" s="119" t="str">
        <f t="shared" si="19"/>
        <v/>
      </c>
      <c r="AQ53" s="119" t="str">
        <f t="shared" si="25"/>
        <v/>
      </c>
      <c r="AR53" s="119" t="str">
        <f t="shared" si="26"/>
        <v/>
      </c>
      <c r="AS53" s="119"/>
      <c r="AT53"/>
      <c r="AU53"/>
      <c r="AV53"/>
      <c r="AW53"/>
      <c r="AX53"/>
      <c r="AY53" t="str">
        <f t="shared" si="27"/>
        <v>No Data</v>
      </c>
      <c r="AZ53" s="9">
        <f t="shared" si="28"/>
        <v>0</v>
      </c>
      <c r="BA53" s="119" t="str">
        <v>No Data</v>
      </c>
      <c r="BB53" s="119">
        <v>0</v>
      </c>
      <c r="BC53" s="119">
        <v>49</v>
      </c>
      <c r="BD53" s="119" t="str">
        <f t="shared" si="29"/>
        <v/>
      </c>
      <c r="BE53" s="119"/>
      <c r="BF53" s="119"/>
    </row>
    <row r="54" spans="1:58" x14ac:dyDescent="0.25">
      <c r="A54" s="71"/>
      <c r="B54" s="71"/>
      <c r="C54" s="71"/>
      <c r="D54" s="71"/>
      <c r="E54" s="71"/>
      <c r="F54" s="71"/>
      <c r="G54"/>
      <c r="H54" s="72"/>
      <c r="I54"/>
      <c r="J54" s="5" t="str">
        <f t="shared" si="30"/>
        <v/>
      </c>
      <c r="K54" s="1" t="str">
        <f t="shared" si="31"/>
        <v/>
      </c>
      <c r="L54" s="1" t="str">
        <f t="shared" si="32"/>
        <v/>
      </c>
      <c r="M54" s="1" t="str">
        <f t="shared" si="33"/>
        <v/>
      </c>
      <c r="N54" s="1" t="str">
        <f t="shared" si="34"/>
        <v/>
      </c>
      <c r="O54" s="1" t="str">
        <f t="shared" si="35"/>
        <v/>
      </c>
      <c r="P54" s="1" t="str">
        <f t="shared" si="36"/>
        <v/>
      </c>
      <c r="Q54" s="1" t="str">
        <f t="shared" si="37"/>
        <v/>
      </c>
      <c r="R54" s="1" t="str">
        <f t="shared" si="49"/>
        <v/>
      </c>
      <c r="S54" s="1" t="str">
        <f t="shared" si="38"/>
        <v/>
      </c>
      <c r="T54" s="1" t="str">
        <f t="shared" si="39"/>
        <v/>
      </c>
      <c r="U54" s="1" t="str">
        <f t="shared" si="40"/>
        <v/>
      </c>
      <c r="V54" s="1" t="str">
        <f t="shared" si="41"/>
        <v/>
      </c>
      <c r="W54" s="1" t="str">
        <f t="shared" si="42"/>
        <v/>
      </c>
      <c r="X54" s="1" t="str">
        <f t="shared" si="43"/>
        <v/>
      </c>
      <c r="Y54" s="1" t="str">
        <f t="shared" si="44"/>
        <v/>
      </c>
      <c r="Z54" s="6">
        <v>5.0000000000000001E-3</v>
      </c>
      <c r="AA54" s="1"/>
      <c r="AB54" s="5" t="str">
        <f t="shared" si="45"/>
        <v/>
      </c>
      <c r="AC54" s="1" t="str">
        <f t="shared" si="46"/>
        <v/>
      </c>
      <c r="AD54" s="1"/>
      <c r="AE54" s="5" t="str">
        <f t="shared" si="50"/>
        <v/>
      </c>
      <c r="AF54" s="1" t="str">
        <f t="shared" si="51"/>
        <v/>
      </c>
      <c r="AG54" s="8"/>
      <c r="AH54" s="8"/>
      <c r="AI54" s="8"/>
      <c r="AJ54" s="5" t="str">
        <f t="shared" si="47"/>
        <v/>
      </c>
      <c r="AK54" s="8"/>
      <c r="AL54" s="8" t="str">
        <f t="shared" si="52"/>
        <v/>
      </c>
      <c r="AM54" s="9" t="str">
        <f t="shared" si="53"/>
        <v/>
      </c>
      <c r="AN54"/>
      <c r="AO54" s="113" t="str">
        <f t="shared" si="48"/>
        <v/>
      </c>
      <c r="AP54" s="119" t="str">
        <f t="shared" si="19"/>
        <v/>
      </c>
      <c r="AQ54" s="119" t="str">
        <f t="shared" si="25"/>
        <v/>
      </c>
      <c r="AR54" s="119" t="str">
        <f t="shared" si="26"/>
        <v/>
      </c>
      <c r="AS54" s="119"/>
      <c r="AT54"/>
      <c r="AU54"/>
      <c r="AV54"/>
      <c r="AW54"/>
      <c r="AX54"/>
      <c r="AY54" t="str">
        <f t="shared" si="27"/>
        <v>No Data</v>
      </c>
      <c r="AZ54" s="9">
        <f t="shared" si="28"/>
        <v>0</v>
      </c>
      <c r="BA54" s="119" t="str">
        <v>No Data</v>
      </c>
      <c r="BB54" s="119">
        <v>0</v>
      </c>
      <c r="BC54" s="119">
        <v>50</v>
      </c>
      <c r="BD54" s="119" t="str">
        <f t="shared" si="29"/>
        <v/>
      </c>
      <c r="BE54" s="119"/>
      <c r="BF54" s="119"/>
    </row>
    <row r="55" spans="1:58" x14ac:dyDescent="0.25">
      <c r="A55" s="71"/>
      <c r="B55" s="71"/>
      <c r="C55" s="71"/>
      <c r="D55" s="71"/>
      <c r="E55" s="71"/>
      <c r="F55" s="71"/>
      <c r="G55"/>
      <c r="H55" s="72"/>
      <c r="I55"/>
      <c r="J55" s="5" t="str">
        <f t="shared" si="30"/>
        <v/>
      </c>
      <c r="K55" s="1" t="str">
        <f t="shared" si="31"/>
        <v/>
      </c>
      <c r="L55" s="1" t="str">
        <f t="shared" si="32"/>
        <v/>
      </c>
      <c r="M55" s="1" t="str">
        <f t="shared" si="33"/>
        <v/>
      </c>
      <c r="N55" s="1" t="str">
        <f t="shared" si="34"/>
        <v/>
      </c>
      <c r="O55" s="1" t="str">
        <f t="shared" si="35"/>
        <v/>
      </c>
      <c r="P55" s="1" t="str">
        <f t="shared" si="36"/>
        <v/>
      </c>
      <c r="Q55" s="1" t="str">
        <f t="shared" si="37"/>
        <v/>
      </c>
      <c r="R55" s="1" t="str">
        <f t="shared" si="49"/>
        <v/>
      </c>
      <c r="S55" s="1" t="str">
        <f t="shared" si="38"/>
        <v/>
      </c>
      <c r="T55" s="1" t="str">
        <f t="shared" si="39"/>
        <v/>
      </c>
      <c r="U55" s="1" t="str">
        <f t="shared" si="40"/>
        <v/>
      </c>
      <c r="V55" s="1" t="str">
        <f t="shared" si="41"/>
        <v/>
      </c>
      <c r="W55" s="1" t="str">
        <f t="shared" si="42"/>
        <v/>
      </c>
      <c r="X55" s="1" t="str">
        <f t="shared" si="43"/>
        <v/>
      </c>
      <c r="Y55" s="1" t="str">
        <f t="shared" si="44"/>
        <v/>
      </c>
      <c r="Z55" s="6">
        <v>5.1000000000000004E-3</v>
      </c>
      <c r="AA55" s="1"/>
      <c r="AB55" s="5" t="str">
        <f t="shared" si="45"/>
        <v/>
      </c>
      <c r="AC55" s="1" t="str">
        <f t="shared" si="46"/>
        <v/>
      </c>
      <c r="AD55" s="1"/>
      <c r="AE55" s="5" t="str">
        <f t="shared" si="50"/>
        <v/>
      </c>
      <c r="AF55" s="1" t="str">
        <f t="shared" si="51"/>
        <v/>
      </c>
      <c r="AG55" s="8"/>
      <c r="AH55" s="8"/>
      <c r="AI55" s="8"/>
      <c r="AJ55" s="5" t="str">
        <f t="shared" si="47"/>
        <v/>
      </c>
      <c r="AK55" s="8"/>
      <c r="AL55" s="8" t="str">
        <f t="shared" si="52"/>
        <v/>
      </c>
      <c r="AM55" s="9" t="str">
        <f t="shared" si="53"/>
        <v/>
      </c>
      <c r="AN55"/>
      <c r="AO55" s="113" t="str">
        <f t="shared" si="48"/>
        <v/>
      </c>
      <c r="AP55" s="119" t="str">
        <f t="shared" si="19"/>
        <v/>
      </c>
      <c r="AQ55" s="119" t="str">
        <f t="shared" si="25"/>
        <v/>
      </c>
      <c r="AR55" s="119" t="str">
        <f t="shared" si="26"/>
        <v/>
      </c>
      <c r="AS55" s="119"/>
      <c r="AT55"/>
      <c r="AU55"/>
      <c r="AV55"/>
      <c r="AW55"/>
      <c r="AX55"/>
      <c r="AY55" t="str">
        <f t="shared" si="27"/>
        <v>No Data</v>
      </c>
      <c r="AZ55" s="9">
        <f t="shared" si="28"/>
        <v>0</v>
      </c>
      <c r="BA55" s="119" t="str">
        <v>No Data</v>
      </c>
      <c r="BB55" s="119">
        <v>0</v>
      </c>
      <c r="BC55" s="119">
        <v>51</v>
      </c>
      <c r="BD55" s="119" t="str">
        <f t="shared" si="29"/>
        <v/>
      </c>
      <c r="BE55" s="119"/>
      <c r="BF55" s="119"/>
    </row>
    <row r="56" spans="1:58" x14ac:dyDescent="0.25">
      <c r="A56" s="71"/>
      <c r="B56" s="71"/>
      <c r="C56" s="71"/>
      <c r="D56" s="71"/>
      <c r="E56" s="71"/>
      <c r="F56" s="71"/>
      <c r="G56"/>
      <c r="H56" s="72"/>
      <c r="I56"/>
      <c r="J56" s="5" t="str">
        <f t="shared" si="30"/>
        <v/>
      </c>
      <c r="K56" s="1" t="str">
        <f t="shared" si="31"/>
        <v/>
      </c>
      <c r="L56" s="1" t="str">
        <f t="shared" si="32"/>
        <v/>
      </c>
      <c r="M56" s="1" t="str">
        <f t="shared" si="33"/>
        <v/>
      </c>
      <c r="N56" s="1" t="str">
        <f t="shared" si="34"/>
        <v/>
      </c>
      <c r="O56" s="1" t="str">
        <f t="shared" si="35"/>
        <v/>
      </c>
      <c r="P56" s="1" t="str">
        <f t="shared" si="36"/>
        <v/>
      </c>
      <c r="Q56" s="1" t="str">
        <f t="shared" si="37"/>
        <v/>
      </c>
      <c r="R56" s="1" t="str">
        <f t="shared" si="49"/>
        <v/>
      </c>
      <c r="S56" s="1" t="str">
        <f t="shared" si="38"/>
        <v/>
      </c>
      <c r="T56" s="1" t="str">
        <f t="shared" si="39"/>
        <v/>
      </c>
      <c r="U56" s="1" t="str">
        <f t="shared" si="40"/>
        <v/>
      </c>
      <c r="V56" s="1" t="str">
        <f t="shared" si="41"/>
        <v/>
      </c>
      <c r="W56" s="1" t="str">
        <f t="shared" si="42"/>
        <v/>
      </c>
      <c r="X56" s="1" t="str">
        <f t="shared" si="43"/>
        <v/>
      </c>
      <c r="Y56" s="1" t="str">
        <f t="shared" si="44"/>
        <v/>
      </c>
      <c r="Z56" s="6">
        <v>5.1999999999999998E-3</v>
      </c>
      <c r="AA56" s="1"/>
      <c r="AB56" s="5" t="str">
        <f t="shared" si="45"/>
        <v/>
      </c>
      <c r="AC56" s="1" t="str">
        <f t="shared" si="46"/>
        <v/>
      </c>
      <c r="AD56" s="1"/>
      <c r="AE56" s="5" t="str">
        <f t="shared" si="50"/>
        <v/>
      </c>
      <c r="AF56" s="1" t="str">
        <f t="shared" si="51"/>
        <v/>
      </c>
      <c r="AG56" s="8"/>
      <c r="AH56" s="8"/>
      <c r="AI56" s="8"/>
      <c r="AJ56" s="5" t="str">
        <f t="shared" si="47"/>
        <v/>
      </c>
      <c r="AK56" s="8"/>
      <c r="AL56" s="8" t="str">
        <f t="shared" si="52"/>
        <v/>
      </c>
      <c r="AM56" s="9" t="str">
        <f t="shared" si="53"/>
        <v/>
      </c>
      <c r="AN56"/>
      <c r="AO56" s="113" t="str">
        <f t="shared" si="48"/>
        <v/>
      </c>
      <c r="AP56" s="119" t="str">
        <f t="shared" si="19"/>
        <v/>
      </c>
      <c r="AQ56" s="119" t="str">
        <f t="shared" si="25"/>
        <v/>
      </c>
      <c r="AR56" s="119" t="str">
        <f t="shared" si="26"/>
        <v/>
      </c>
      <c r="AS56" s="119"/>
      <c r="AT56"/>
      <c r="AU56"/>
      <c r="AV56"/>
      <c r="AW56"/>
      <c r="AX56"/>
      <c r="AY56" t="str">
        <f t="shared" si="27"/>
        <v>No Data</v>
      </c>
      <c r="AZ56" s="9">
        <f t="shared" si="28"/>
        <v>0</v>
      </c>
      <c r="BA56" s="119" t="str">
        <v>No Data</v>
      </c>
      <c r="BB56" s="119">
        <v>0</v>
      </c>
      <c r="BC56" s="119">
        <v>52</v>
      </c>
      <c r="BD56" s="119" t="str">
        <f t="shared" si="29"/>
        <v/>
      </c>
      <c r="BE56" s="119"/>
      <c r="BF56" s="119"/>
    </row>
    <row r="57" spans="1:58" x14ac:dyDescent="0.25">
      <c r="A57" s="71"/>
      <c r="B57" s="71"/>
      <c r="C57" s="71"/>
      <c r="D57" s="71"/>
      <c r="E57" s="71"/>
      <c r="F57" s="71"/>
      <c r="G57"/>
      <c r="H57" s="72"/>
      <c r="I57"/>
      <c r="J57" s="5" t="str">
        <f t="shared" si="30"/>
        <v/>
      </c>
      <c r="K57" s="1" t="str">
        <f t="shared" si="31"/>
        <v/>
      </c>
      <c r="L57" s="1" t="str">
        <f t="shared" si="32"/>
        <v/>
      </c>
      <c r="M57" s="1" t="str">
        <f t="shared" si="33"/>
        <v/>
      </c>
      <c r="N57" s="1" t="str">
        <f t="shared" si="34"/>
        <v/>
      </c>
      <c r="O57" s="1" t="str">
        <f t="shared" si="35"/>
        <v/>
      </c>
      <c r="P57" s="1" t="str">
        <f t="shared" si="36"/>
        <v/>
      </c>
      <c r="Q57" s="1" t="str">
        <f t="shared" si="37"/>
        <v/>
      </c>
      <c r="R57" s="1" t="str">
        <f t="shared" si="49"/>
        <v/>
      </c>
      <c r="S57" s="1" t="str">
        <f t="shared" si="38"/>
        <v/>
      </c>
      <c r="T57" s="1" t="str">
        <f t="shared" si="39"/>
        <v/>
      </c>
      <c r="U57" s="1" t="str">
        <f t="shared" si="40"/>
        <v/>
      </c>
      <c r="V57" s="1" t="str">
        <f t="shared" si="41"/>
        <v/>
      </c>
      <c r="W57" s="1" t="str">
        <f t="shared" si="42"/>
        <v/>
      </c>
      <c r="X57" s="1" t="str">
        <f t="shared" si="43"/>
        <v/>
      </c>
      <c r="Y57" s="1" t="str">
        <f t="shared" si="44"/>
        <v/>
      </c>
      <c r="Z57" s="6">
        <v>5.3E-3</v>
      </c>
      <c r="AA57" s="1"/>
      <c r="AB57" s="5" t="str">
        <f t="shared" si="45"/>
        <v/>
      </c>
      <c r="AC57" s="1" t="str">
        <f t="shared" si="46"/>
        <v/>
      </c>
      <c r="AD57" s="1"/>
      <c r="AE57" s="5" t="str">
        <f t="shared" si="50"/>
        <v/>
      </c>
      <c r="AF57" s="1" t="str">
        <f t="shared" si="51"/>
        <v/>
      </c>
      <c r="AG57" s="8"/>
      <c r="AH57" s="8"/>
      <c r="AI57" s="8"/>
      <c r="AJ57" s="5" t="str">
        <f t="shared" si="47"/>
        <v/>
      </c>
      <c r="AK57" s="8"/>
      <c r="AL57" s="8" t="str">
        <f t="shared" si="52"/>
        <v/>
      </c>
      <c r="AM57" s="9" t="str">
        <f t="shared" si="53"/>
        <v/>
      </c>
      <c r="AN57"/>
      <c r="AO57" s="113" t="str">
        <f t="shared" si="48"/>
        <v/>
      </c>
      <c r="AP57" s="119" t="str">
        <f t="shared" si="19"/>
        <v/>
      </c>
      <c r="AQ57" s="119" t="str">
        <f t="shared" si="25"/>
        <v/>
      </c>
      <c r="AR57" s="119" t="str">
        <f t="shared" si="26"/>
        <v/>
      </c>
      <c r="AS57" s="119"/>
      <c r="AT57"/>
      <c r="AU57"/>
      <c r="AV57"/>
      <c r="AW57"/>
      <c r="AX57"/>
      <c r="AY57" t="str">
        <f t="shared" si="27"/>
        <v>No Data</v>
      </c>
      <c r="AZ57" s="9">
        <f t="shared" si="28"/>
        <v>0</v>
      </c>
      <c r="BA57" s="119" t="str">
        <v>No Data</v>
      </c>
      <c r="BB57" s="119">
        <v>0</v>
      </c>
      <c r="BC57" s="119">
        <v>53</v>
      </c>
      <c r="BD57" s="119" t="str">
        <f t="shared" si="29"/>
        <v/>
      </c>
      <c r="BE57" s="119"/>
      <c r="BF57" s="119"/>
    </row>
    <row r="58" spans="1:58" x14ac:dyDescent="0.25">
      <c r="A58" s="71"/>
      <c r="B58" s="71"/>
      <c r="C58" s="71"/>
      <c r="D58" s="71"/>
      <c r="E58" s="71"/>
      <c r="F58" s="71"/>
      <c r="G58"/>
      <c r="H58" s="72"/>
      <c r="I58"/>
      <c r="J58" s="5" t="str">
        <f t="shared" si="30"/>
        <v/>
      </c>
      <c r="K58" s="1" t="str">
        <f t="shared" si="31"/>
        <v/>
      </c>
      <c r="L58" s="1" t="str">
        <f t="shared" si="32"/>
        <v/>
      </c>
      <c r="M58" s="1" t="str">
        <f t="shared" si="33"/>
        <v/>
      </c>
      <c r="N58" s="1" t="str">
        <f t="shared" si="34"/>
        <v/>
      </c>
      <c r="O58" s="1" t="str">
        <f t="shared" si="35"/>
        <v/>
      </c>
      <c r="P58" s="1" t="str">
        <f t="shared" si="36"/>
        <v/>
      </c>
      <c r="Q58" s="1" t="str">
        <f t="shared" si="37"/>
        <v/>
      </c>
      <c r="R58" s="1" t="str">
        <f t="shared" si="49"/>
        <v/>
      </c>
      <c r="S58" s="1" t="str">
        <f t="shared" si="38"/>
        <v/>
      </c>
      <c r="T58" s="1" t="str">
        <f t="shared" si="39"/>
        <v/>
      </c>
      <c r="U58" s="1" t="str">
        <f t="shared" si="40"/>
        <v/>
      </c>
      <c r="V58" s="1" t="str">
        <f t="shared" si="41"/>
        <v/>
      </c>
      <c r="W58" s="1" t="str">
        <f t="shared" si="42"/>
        <v/>
      </c>
      <c r="X58" s="1" t="str">
        <f t="shared" si="43"/>
        <v/>
      </c>
      <c r="Y58" s="1" t="str">
        <f t="shared" si="44"/>
        <v/>
      </c>
      <c r="Z58" s="6">
        <v>5.4000000000000003E-3</v>
      </c>
      <c r="AA58" s="1"/>
      <c r="AB58" s="5" t="str">
        <f t="shared" si="45"/>
        <v/>
      </c>
      <c r="AC58" s="1" t="str">
        <f t="shared" si="46"/>
        <v/>
      </c>
      <c r="AD58" s="1"/>
      <c r="AE58" s="5" t="str">
        <f t="shared" si="50"/>
        <v/>
      </c>
      <c r="AF58" s="1" t="str">
        <f t="shared" si="51"/>
        <v/>
      </c>
      <c r="AG58" s="8"/>
      <c r="AH58" s="8"/>
      <c r="AI58" s="8"/>
      <c r="AJ58" s="5" t="str">
        <f t="shared" si="47"/>
        <v/>
      </c>
      <c r="AK58" s="8"/>
      <c r="AL58" s="8" t="str">
        <f t="shared" si="52"/>
        <v/>
      </c>
      <c r="AM58" s="9" t="str">
        <f t="shared" si="53"/>
        <v/>
      </c>
      <c r="AN58"/>
      <c r="AO58" s="113" t="str">
        <f t="shared" si="48"/>
        <v/>
      </c>
      <c r="AP58" s="119" t="str">
        <f t="shared" si="19"/>
        <v/>
      </c>
      <c r="AQ58" s="119" t="str">
        <f t="shared" si="25"/>
        <v/>
      </c>
      <c r="AR58" s="119" t="str">
        <f t="shared" si="26"/>
        <v/>
      </c>
      <c r="AS58" s="119"/>
      <c r="AT58"/>
      <c r="AU58"/>
      <c r="AV58"/>
      <c r="AW58"/>
      <c r="AX58"/>
      <c r="AY58" t="str">
        <f t="shared" si="27"/>
        <v>No Data</v>
      </c>
      <c r="AZ58" s="9">
        <f t="shared" si="28"/>
        <v>0</v>
      </c>
      <c r="BA58" s="119" t="str">
        <v>No Data</v>
      </c>
      <c r="BB58" s="119">
        <v>0</v>
      </c>
      <c r="BC58" s="119">
        <v>54</v>
      </c>
      <c r="BD58" s="119" t="str">
        <f t="shared" si="29"/>
        <v/>
      </c>
      <c r="BE58" s="119"/>
      <c r="BF58" s="119"/>
    </row>
    <row r="59" spans="1:58" x14ac:dyDescent="0.25">
      <c r="A59" s="71"/>
      <c r="B59" s="71"/>
      <c r="C59" s="71"/>
      <c r="D59" s="71"/>
      <c r="E59" s="71"/>
      <c r="F59" s="71"/>
      <c r="G59"/>
      <c r="H59" s="72"/>
      <c r="I59"/>
      <c r="J59" s="5" t="str">
        <f t="shared" si="30"/>
        <v/>
      </c>
      <c r="K59" s="1" t="str">
        <f t="shared" si="31"/>
        <v/>
      </c>
      <c r="L59" s="1" t="str">
        <f t="shared" si="32"/>
        <v/>
      </c>
      <c r="M59" s="1" t="str">
        <f t="shared" si="33"/>
        <v/>
      </c>
      <c r="N59" s="1" t="str">
        <f t="shared" si="34"/>
        <v/>
      </c>
      <c r="O59" s="1" t="str">
        <f t="shared" si="35"/>
        <v/>
      </c>
      <c r="P59" s="1" t="str">
        <f t="shared" si="36"/>
        <v/>
      </c>
      <c r="Q59" s="1" t="str">
        <f t="shared" si="37"/>
        <v/>
      </c>
      <c r="R59" s="1" t="str">
        <f t="shared" si="49"/>
        <v/>
      </c>
      <c r="S59" s="1" t="str">
        <f t="shared" si="38"/>
        <v/>
      </c>
      <c r="T59" s="1" t="str">
        <f t="shared" si="39"/>
        <v/>
      </c>
      <c r="U59" s="1" t="str">
        <f t="shared" si="40"/>
        <v/>
      </c>
      <c r="V59" s="1" t="str">
        <f t="shared" si="41"/>
        <v/>
      </c>
      <c r="W59" s="1" t="str">
        <f t="shared" si="42"/>
        <v/>
      </c>
      <c r="X59" s="1" t="str">
        <f t="shared" si="43"/>
        <v/>
      </c>
      <c r="Y59" s="1" t="str">
        <f t="shared" si="44"/>
        <v/>
      </c>
      <c r="Z59" s="6">
        <v>5.4999999999999997E-3</v>
      </c>
      <c r="AA59" s="1"/>
      <c r="AB59" s="5" t="str">
        <f t="shared" si="45"/>
        <v/>
      </c>
      <c r="AC59" s="1" t="str">
        <f t="shared" si="46"/>
        <v/>
      </c>
      <c r="AD59" s="1"/>
      <c r="AE59" s="5" t="str">
        <f t="shared" si="50"/>
        <v/>
      </c>
      <c r="AF59" s="1" t="str">
        <f t="shared" si="51"/>
        <v/>
      </c>
      <c r="AG59" s="8"/>
      <c r="AH59" s="8"/>
      <c r="AI59" s="8"/>
      <c r="AJ59" s="5" t="str">
        <f t="shared" si="47"/>
        <v/>
      </c>
      <c r="AK59" s="8"/>
      <c r="AL59" s="8" t="str">
        <f t="shared" si="52"/>
        <v/>
      </c>
      <c r="AM59" s="9" t="str">
        <f t="shared" si="53"/>
        <v/>
      </c>
      <c r="AN59"/>
      <c r="AO59" s="113" t="str">
        <f t="shared" si="48"/>
        <v/>
      </c>
      <c r="AP59" s="119" t="str">
        <f t="shared" si="19"/>
        <v/>
      </c>
      <c r="AQ59" s="119" t="str">
        <f t="shared" si="25"/>
        <v/>
      </c>
      <c r="AR59" s="119" t="str">
        <f t="shared" si="26"/>
        <v/>
      </c>
      <c r="AS59" s="119"/>
      <c r="AT59"/>
      <c r="AU59"/>
      <c r="AV59"/>
      <c r="AW59"/>
      <c r="AX59"/>
      <c r="AY59" t="str">
        <f t="shared" si="27"/>
        <v>No Data</v>
      </c>
      <c r="AZ59" s="9">
        <f t="shared" si="28"/>
        <v>0</v>
      </c>
      <c r="BA59" s="119" t="str">
        <v>No Data</v>
      </c>
      <c r="BB59" s="119">
        <v>0</v>
      </c>
      <c r="BC59" s="119">
        <v>55</v>
      </c>
      <c r="BD59" s="119" t="str">
        <f t="shared" si="29"/>
        <v/>
      </c>
      <c r="BE59" s="119"/>
      <c r="BF59" s="119"/>
    </row>
    <row r="60" spans="1:58" x14ac:dyDescent="0.25">
      <c r="A60" s="71"/>
      <c r="B60" s="71"/>
      <c r="C60" s="71"/>
      <c r="D60" s="71"/>
      <c r="E60" s="71"/>
      <c r="F60" s="71"/>
      <c r="G60"/>
      <c r="H60" s="72"/>
      <c r="I60"/>
      <c r="J60" s="5" t="str">
        <f t="shared" si="30"/>
        <v/>
      </c>
      <c r="K60" s="1" t="str">
        <f t="shared" si="31"/>
        <v/>
      </c>
      <c r="L60" s="1" t="str">
        <f t="shared" si="32"/>
        <v/>
      </c>
      <c r="M60" s="1" t="str">
        <f t="shared" si="33"/>
        <v/>
      </c>
      <c r="N60" s="1" t="str">
        <f t="shared" si="34"/>
        <v/>
      </c>
      <c r="O60" s="1" t="str">
        <f t="shared" si="35"/>
        <v/>
      </c>
      <c r="P60" s="1" t="str">
        <f t="shared" si="36"/>
        <v/>
      </c>
      <c r="Q60" s="1" t="str">
        <f t="shared" si="37"/>
        <v/>
      </c>
      <c r="R60" s="1" t="str">
        <f t="shared" si="49"/>
        <v/>
      </c>
      <c r="S60" s="1" t="str">
        <f t="shared" si="38"/>
        <v/>
      </c>
      <c r="T60" s="1" t="str">
        <f t="shared" si="39"/>
        <v/>
      </c>
      <c r="U60" s="1" t="str">
        <f t="shared" si="40"/>
        <v/>
      </c>
      <c r="V60" s="1" t="str">
        <f t="shared" si="41"/>
        <v/>
      </c>
      <c r="W60" s="1" t="str">
        <f t="shared" si="42"/>
        <v/>
      </c>
      <c r="X60" s="1" t="str">
        <f t="shared" si="43"/>
        <v/>
      </c>
      <c r="Y60" s="1" t="str">
        <f t="shared" si="44"/>
        <v/>
      </c>
      <c r="Z60" s="6">
        <v>5.5999999999999999E-3</v>
      </c>
      <c r="AA60" s="1"/>
      <c r="AB60" s="5" t="str">
        <f t="shared" si="45"/>
        <v/>
      </c>
      <c r="AC60" s="1" t="str">
        <f t="shared" si="46"/>
        <v/>
      </c>
      <c r="AD60" s="1"/>
      <c r="AE60" s="5" t="str">
        <f t="shared" si="50"/>
        <v/>
      </c>
      <c r="AF60" s="1" t="str">
        <f t="shared" si="51"/>
        <v/>
      </c>
      <c r="AG60" s="8"/>
      <c r="AH60" s="8"/>
      <c r="AI60" s="8"/>
      <c r="AJ60" s="5" t="str">
        <f t="shared" si="47"/>
        <v/>
      </c>
      <c r="AK60" s="8"/>
      <c r="AL60" s="8" t="str">
        <f t="shared" si="52"/>
        <v/>
      </c>
      <c r="AM60" s="9" t="str">
        <f t="shared" si="53"/>
        <v/>
      </c>
      <c r="AN60"/>
      <c r="AO60" s="113" t="str">
        <f t="shared" si="48"/>
        <v/>
      </c>
      <c r="AP60" s="119" t="str">
        <f t="shared" si="19"/>
        <v/>
      </c>
      <c r="AQ60" s="119" t="str">
        <f t="shared" si="25"/>
        <v/>
      </c>
      <c r="AR60" s="119" t="str">
        <f t="shared" si="26"/>
        <v/>
      </c>
      <c r="AS60" s="119"/>
      <c r="AT60"/>
      <c r="AU60"/>
      <c r="AV60"/>
      <c r="AW60"/>
      <c r="AX60"/>
      <c r="AY60" t="str">
        <f t="shared" si="27"/>
        <v>No Data</v>
      </c>
      <c r="AZ60" s="9">
        <f t="shared" si="28"/>
        <v>0</v>
      </c>
      <c r="BA60" s="119" t="str">
        <v>No Data</v>
      </c>
      <c r="BB60" s="119">
        <v>0</v>
      </c>
      <c r="BC60" s="119">
        <v>56</v>
      </c>
      <c r="BD60" s="119" t="str">
        <f t="shared" si="29"/>
        <v/>
      </c>
      <c r="BE60" s="119"/>
      <c r="BF60" s="119"/>
    </row>
    <row r="61" spans="1:58" x14ac:dyDescent="0.25">
      <c r="A61" s="71"/>
      <c r="B61" s="71"/>
      <c r="C61" s="71"/>
      <c r="D61" s="71"/>
      <c r="E61" s="71"/>
      <c r="F61" s="71"/>
      <c r="G61"/>
      <c r="H61" s="72"/>
      <c r="I61"/>
      <c r="J61" s="5" t="str">
        <f t="shared" si="30"/>
        <v/>
      </c>
      <c r="K61" s="1" t="str">
        <f t="shared" si="31"/>
        <v/>
      </c>
      <c r="L61" s="1" t="str">
        <f t="shared" si="32"/>
        <v/>
      </c>
      <c r="M61" s="1" t="str">
        <f t="shared" si="33"/>
        <v/>
      </c>
      <c r="N61" s="1" t="str">
        <f t="shared" si="34"/>
        <v/>
      </c>
      <c r="O61" s="1" t="str">
        <f t="shared" si="35"/>
        <v/>
      </c>
      <c r="P61" s="1" t="str">
        <f t="shared" si="36"/>
        <v/>
      </c>
      <c r="Q61" s="1" t="str">
        <f t="shared" si="37"/>
        <v/>
      </c>
      <c r="R61" s="1" t="str">
        <f t="shared" si="49"/>
        <v/>
      </c>
      <c r="S61" s="1" t="str">
        <f t="shared" si="38"/>
        <v/>
      </c>
      <c r="T61" s="1" t="str">
        <f t="shared" si="39"/>
        <v/>
      </c>
      <c r="U61" s="1" t="str">
        <f t="shared" si="40"/>
        <v/>
      </c>
      <c r="V61" s="1" t="str">
        <f t="shared" si="41"/>
        <v/>
      </c>
      <c r="W61" s="1" t="str">
        <f t="shared" si="42"/>
        <v/>
      </c>
      <c r="X61" s="1" t="str">
        <f t="shared" si="43"/>
        <v/>
      </c>
      <c r="Y61" s="1" t="str">
        <f t="shared" si="44"/>
        <v/>
      </c>
      <c r="Z61" s="6">
        <v>5.7000000000000002E-3</v>
      </c>
      <c r="AA61" s="1"/>
      <c r="AB61" s="5" t="str">
        <f t="shared" si="45"/>
        <v/>
      </c>
      <c r="AC61" s="1" t="str">
        <f t="shared" si="46"/>
        <v/>
      </c>
      <c r="AD61" s="1"/>
      <c r="AE61" s="5" t="str">
        <f t="shared" si="50"/>
        <v/>
      </c>
      <c r="AF61" s="1" t="str">
        <f t="shared" si="51"/>
        <v/>
      </c>
      <c r="AG61" s="8"/>
      <c r="AH61" s="8"/>
      <c r="AI61" s="8"/>
      <c r="AJ61" s="5" t="str">
        <f t="shared" si="47"/>
        <v/>
      </c>
      <c r="AK61" s="8"/>
      <c r="AL61" s="8" t="str">
        <f t="shared" si="52"/>
        <v/>
      </c>
      <c r="AM61" s="9" t="str">
        <f t="shared" si="53"/>
        <v/>
      </c>
      <c r="AN61"/>
      <c r="AO61" s="113" t="str">
        <f t="shared" si="48"/>
        <v/>
      </c>
      <c r="AP61" s="119" t="str">
        <f t="shared" si="19"/>
        <v/>
      </c>
      <c r="AQ61" s="119" t="str">
        <f t="shared" si="25"/>
        <v/>
      </c>
      <c r="AR61" s="119" t="str">
        <f t="shared" si="26"/>
        <v/>
      </c>
      <c r="AS61" s="119"/>
      <c r="AT61"/>
      <c r="AU61"/>
      <c r="AV61"/>
      <c r="AW61"/>
      <c r="AX61"/>
      <c r="AY61" t="str">
        <f t="shared" si="27"/>
        <v>No Data</v>
      </c>
      <c r="AZ61" s="9">
        <f t="shared" si="28"/>
        <v>0</v>
      </c>
      <c r="BA61" s="119" t="str">
        <v>No Data</v>
      </c>
      <c r="BB61" s="119">
        <v>0</v>
      </c>
      <c r="BC61" s="119">
        <v>57</v>
      </c>
      <c r="BD61" s="119" t="str">
        <f t="shared" si="29"/>
        <v/>
      </c>
      <c r="BE61" s="119"/>
      <c r="BF61" s="119"/>
    </row>
    <row r="62" spans="1:58" x14ac:dyDescent="0.25">
      <c r="A62" s="71"/>
      <c r="B62" s="71"/>
      <c r="C62" s="71"/>
      <c r="D62" s="71"/>
      <c r="E62" s="71"/>
      <c r="F62" s="71"/>
      <c r="G62"/>
      <c r="H62" s="72"/>
      <c r="I62"/>
      <c r="J62" s="5" t="str">
        <f t="shared" si="30"/>
        <v/>
      </c>
      <c r="K62" s="1" t="str">
        <f t="shared" si="31"/>
        <v/>
      </c>
      <c r="L62" s="1" t="str">
        <f t="shared" si="32"/>
        <v/>
      </c>
      <c r="M62" s="1" t="str">
        <f t="shared" si="33"/>
        <v/>
      </c>
      <c r="N62" s="1" t="str">
        <f t="shared" si="34"/>
        <v/>
      </c>
      <c r="O62" s="1" t="str">
        <f t="shared" si="35"/>
        <v/>
      </c>
      <c r="P62" s="1" t="str">
        <f t="shared" si="36"/>
        <v/>
      </c>
      <c r="Q62" s="1" t="str">
        <f t="shared" si="37"/>
        <v/>
      </c>
      <c r="R62" s="1" t="str">
        <f t="shared" si="49"/>
        <v/>
      </c>
      <c r="S62" s="1" t="str">
        <f t="shared" si="38"/>
        <v/>
      </c>
      <c r="T62" s="1" t="str">
        <f t="shared" si="39"/>
        <v/>
      </c>
      <c r="U62" s="1" t="str">
        <f t="shared" si="40"/>
        <v/>
      </c>
      <c r="V62" s="1" t="str">
        <f t="shared" si="41"/>
        <v/>
      </c>
      <c r="W62" s="1" t="str">
        <f t="shared" si="42"/>
        <v/>
      </c>
      <c r="X62" s="1" t="str">
        <f t="shared" si="43"/>
        <v/>
      </c>
      <c r="Y62" s="1" t="str">
        <f t="shared" si="44"/>
        <v/>
      </c>
      <c r="Z62" s="6">
        <v>5.7999999999999996E-3</v>
      </c>
      <c r="AA62" s="1"/>
      <c r="AB62" s="5" t="str">
        <f t="shared" si="45"/>
        <v/>
      </c>
      <c r="AC62" s="1" t="str">
        <f t="shared" si="46"/>
        <v/>
      </c>
      <c r="AD62" s="1"/>
      <c r="AE62" s="5" t="str">
        <f t="shared" si="50"/>
        <v/>
      </c>
      <c r="AF62" s="1" t="str">
        <f t="shared" si="51"/>
        <v/>
      </c>
      <c r="AG62" s="8"/>
      <c r="AH62" s="8"/>
      <c r="AI62" s="8"/>
      <c r="AJ62" s="5" t="str">
        <f t="shared" si="47"/>
        <v/>
      </c>
      <c r="AK62" s="8"/>
      <c r="AL62" s="8" t="str">
        <f t="shared" si="52"/>
        <v/>
      </c>
      <c r="AM62" s="9" t="str">
        <f t="shared" si="53"/>
        <v/>
      </c>
      <c r="AN62"/>
      <c r="AO62" s="113" t="str">
        <f t="shared" si="48"/>
        <v/>
      </c>
      <c r="AP62" s="119" t="str">
        <f t="shared" si="19"/>
        <v/>
      </c>
      <c r="AQ62" s="119" t="str">
        <f t="shared" si="25"/>
        <v/>
      </c>
      <c r="AR62" s="119" t="str">
        <f t="shared" si="26"/>
        <v/>
      </c>
      <c r="AS62" s="119"/>
      <c r="AT62"/>
      <c r="AU62"/>
      <c r="AV62"/>
      <c r="AW62"/>
      <c r="AX62"/>
      <c r="AY62" t="str">
        <f t="shared" si="27"/>
        <v>No Data</v>
      </c>
      <c r="AZ62" s="9">
        <f t="shared" si="28"/>
        <v>0</v>
      </c>
      <c r="BA62" s="119" t="str">
        <v>No Data</v>
      </c>
      <c r="BB62" s="119">
        <v>0</v>
      </c>
      <c r="BC62" s="119">
        <v>58</v>
      </c>
      <c r="BD62" s="119" t="str">
        <f t="shared" si="29"/>
        <v/>
      </c>
      <c r="BE62" s="119"/>
      <c r="BF62" s="119"/>
    </row>
    <row r="63" spans="1:58" x14ac:dyDescent="0.25">
      <c r="A63" s="71"/>
      <c r="B63" s="71"/>
      <c r="C63" s="71"/>
      <c r="D63" s="71"/>
      <c r="E63" s="71"/>
      <c r="F63" s="71"/>
      <c r="G63"/>
      <c r="H63" s="72"/>
      <c r="I63"/>
      <c r="J63" s="5" t="str">
        <f t="shared" si="30"/>
        <v/>
      </c>
      <c r="K63" s="1" t="str">
        <f t="shared" si="31"/>
        <v/>
      </c>
      <c r="L63" s="1" t="str">
        <f t="shared" si="32"/>
        <v/>
      </c>
      <c r="M63" s="1" t="str">
        <f t="shared" si="33"/>
        <v/>
      </c>
      <c r="N63" s="1" t="str">
        <f t="shared" si="34"/>
        <v/>
      </c>
      <c r="O63" s="1" t="str">
        <f t="shared" si="35"/>
        <v/>
      </c>
      <c r="P63" s="1" t="str">
        <f t="shared" si="36"/>
        <v/>
      </c>
      <c r="Q63" s="1" t="str">
        <f t="shared" si="37"/>
        <v/>
      </c>
      <c r="R63" s="1" t="str">
        <f t="shared" si="49"/>
        <v/>
      </c>
      <c r="S63" s="1" t="str">
        <f t="shared" si="38"/>
        <v/>
      </c>
      <c r="T63" s="1" t="str">
        <f t="shared" si="39"/>
        <v/>
      </c>
      <c r="U63" s="1" t="str">
        <f t="shared" si="40"/>
        <v/>
      </c>
      <c r="V63" s="1" t="str">
        <f t="shared" si="41"/>
        <v/>
      </c>
      <c r="W63" s="1" t="str">
        <f t="shared" si="42"/>
        <v/>
      </c>
      <c r="X63" s="1" t="str">
        <f t="shared" si="43"/>
        <v/>
      </c>
      <c r="Y63" s="1" t="str">
        <f t="shared" si="44"/>
        <v/>
      </c>
      <c r="Z63" s="6">
        <v>5.8999999999999999E-3</v>
      </c>
      <c r="AA63" s="1"/>
      <c r="AB63" s="5" t="str">
        <f t="shared" si="45"/>
        <v/>
      </c>
      <c r="AC63" s="1" t="str">
        <f t="shared" si="46"/>
        <v/>
      </c>
      <c r="AD63" s="1"/>
      <c r="AE63" s="5" t="str">
        <f t="shared" si="50"/>
        <v/>
      </c>
      <c r="AF63" s="1" t="str">
        <f t="shared" si="51"/>
        <v/>
      </c>
      <c r="AG63" s="8"/>
      <c r="AH63" s="8"/>
      <c r="AI63" s="8"/>
      <c r="AJ63" s="5" t="str">
        <f t="shared" si="47"/>
        <v/>
      </c>
      <c r="AK63" s="8"/>
      <c r="AL63" s="8" t="str">
        <f t="shared" si="52"/>
        <v/>
      </c>
      <c r="AM63" s="9" t="str">
        <f t="shared" si="53"/>
        <v/>
      </c>
      <c r="AN63"/>
      <c r="AO63" s="113" t="str">
        <f t="shared" si="48"/>
        <v/>
      </c>
      <c r="AP63" s="119" t="str">
        <f t="shared" si="19"/>
        <v/>
      </c>
      <c r="AQ63" s="119" t="str">
        <f t="shared" si="25"/>
        <v/>
      </c>
      <c r="AR63" s="119" t="str">
        <f t="shared" si="26"/>
        <v/>
      </c>
      <c r="AS63" s="119"/>
      <c r="AT63"/>
      <c r="AU63"/>
      <c r="AV63"/>
      <c r="AW63"/>
      <c r="AX63"/>
      <c r="AY63" t="str">
        <f t="shared" si="27"/>
        <v>No Data</v>
      </c>
      <c r="AZ63" s="9">
        <f t="shared" si="28"/>
        <v>0</v>
      </c>
      <c r="BA63" s="119" t="str">
        <v>No Data</v>
      </c>
      <c r="BB63" s="119">
        <v>0</v>
      </c>
      <c r="BC63" s="119">
        <v>59</v>
      </c>
      <c r="BD63" s="119" t="str">
        <f t="shared" si="29"/>
        <v/>
      </c>
      <c r="BE63" s="119"/>
      <c r="BF63" s="119"/>
    </row>
    <row r="64" spans="1:58" x14ac:dyDescent="0.25">
      <c r="A64" s="71"/>
      <c r="B64" s="71"/>
      <c r="C64" s="71"/>
      <c r="D64" s="71"/>
      <c r="E64" s="71"/>
      <c r="F64" s="71"/>
      <c r="G64"/>
      <c r="H64" s="72"/>
      <c r="I64"/>
      <c r="J64" s="5" t="str">
        <f t="shared" si="30"/>
        <v/>
      </c>
      <c r="K64" s="1" t="str">
        <f t="shared" si="31"/>
        <v/>
      </c>
      <c r="L64" s="1" t="str">
        <f t="shared" si="32"/>
        <v/>
      </c>
      <c r="M64" s="1" t="str">
        <f t="shared" si="33"/>
        <v/>
      </c>
      <c r="N64" s="1" t="str">
        <f t="shared" si="34"/>
        <v/>
      </c>
      <c r="O64" s="1" t="str">
        <f t="shared" si="35"/>
        <v/>
      </c>
      <c r="P64" s="1" t="str">
        <f t="shared" si="36"/>
        <v/>
      </c>
      <c r="Q64" s="1" t="str">
        <f t="shared" si="37"/>
        <v/>
      </c>
      <c r="R64" s="1" t="str">
        <f t="shared" si="49"/>
        <v/>
      </c>
      <c r="S64" s="1" t="str">
        <f t="shared" si="38"/>
        <v/>
      </c>
      <c r="T64" s="1" t="str">
        <f t="shared" si="39"/>
        <v/>
      </c>
      <c r="U64" s="1" t="str">
        <f t="shared" si="40"/>
        <v/>
      </c>
      <c r="V64" s="1" t="str">
        <f t="shared" si="41"/>
        <v/>
      </c>
      <c r="W64" s="1" t="str">
        <f t="shared" si="42"/>
        <v/>
      </c>
      <c r="X64" s="1" t="str">
        <f t="shared" si="43"/>
        <v/>
      </c>
      <c r="Y64" s="1" t="str">
        <f t="shared" si="44"/>
        <v/>
      </c>
      <c r="Z64" s="6">
        <v>6.0000000000000001E-3</v>
      </c>
      <c r="AA64" s="1"/>
      <c r="AB64" s="5" t="str">
        <f t="shared" si="45"/>
        <v/>
      </c>
      <c r="AC64" s="1" t="str">
        <f t="shared" si="46"/>
        <v/>
      </c>
      <c r="AD64" s="1"/>
      <c r="AE64" s="5" t="str">
        <f t="shared" si="50"/>
        <v/>
      </c>
      <c r="AF64" s="1" t="str">
        <f t="shared" si="51"/>
        <v/>
      </c>
      <c r="AG64" s="8"/>
      <c r="AH64" s="8"/>
      <c r="AI64" s="8"/>
      <c r="AJ64" s="5" t="str">
        <f t="shared" si="47"/>
        <v/>
      </c>
      <c r="AK64" s="8"/>
      <c r="AL64" s="8" t="str">
        <f t="shared" si="52"/>
        <v/>
      </c>
      <c r="AM64" s="9" t="str">
        <f t="shared" si="53"/>
        <v/>
      </c>
      <c r="AN64"/>
      <c r="AO64" s="113" t="str">
        <f t="shared" si="48"/>
        <v/>
      </c>
      <c r="AP64" s="119" t="str">
        <f t="shared" si="19"/>
        <v/>
      </c>
      <c r="AQ64" s="119" t="str">
        <f t="shared" si="25"/>
        <v/>
      </c>
      <c r="AR64" s="119" t="str">
        <f t="shared" si="26"/>
        <v/>
      </c>
      <c r="AS64" s="119"/>
      <c r="AT64"/>
      <c r="AU64"/>
      <c r="AV64"/>
      <c r="AW64"/>
      <c r="AX64"/>
      <c r="AY64" t="str">
        <f t="shared" si="27"/>
        <v>No Data</v>
      </c>
      <c r="AZ64" s="9">
        <f t="shared" si="28"/>
        <v>0</v>
      </c>
      <c r="BA64" s="119" t="str">
        <v>No Data</v>
      </c>
      <c r="BB64" s="119">
        <v>0</v>
      </c>
      <c r="BC64" s="119">
        <v>60</v>
      </c>
      <c r="BD64" s="119" t="str">
        <f t="shared" si="29"/>
        <v/>
      </c>
      <c r="BE64" s="119"/>
      <c r="BF64" s="119"/>
    </row>
    <row r="65" spans="1:58" x14ac:dyDescent="0.25">
      <c r="A65" s="71"/>
      <c r="B65" s="71"/>
      <c r="C65" s="71"/>
      <c r="D65" s="71"/>
      <c r="E65" s="71"/>
      <c r="F65" s="71"/>
      <c r="G65"/>
      <c r="H65" s="72"/>
      <c r="I65"/>
      <c r="J65" s="5" t="str">
        <f t="shared" si="30"/>
        <v/>
      </c>
      <c r="K65" s="1" t="str">
        <f t="shared" si="31"/>
        <v/>
      </c>
      <c r="L65" s="1" t="str">
        <f t="shared" si="32"/>
        <v/>
      </c>
      <c r="M65" s="1" t="str">
        <f t="shared" si="33"/>
        <v/>
      </c>
      <c r="N65" s="1" t="str">
        <f t="shared" si="34"/>
        <v/>
      </c>
      <c r="O65" s="1" t="str">
        <f t="shared" si="35"/>
        <v/>
      </c>
      <c r="P65" s="1" t="str">
        <f t="shared" si="36"/>
        <v/>
      </c>
      <c r="Q65" s="1" t="str">
        <f t="shared" si="37"/>
        <v/>
      </c>
      <c r="R65" s="1" t="str">
        <f t="shared" si="49"/>
        <v/>
      </c>
      <c r="S65" s="1" t="str">
        <f t="shared" si="38"/>
        <v/>
      </c>
      <c r="T65" s="1" t="str">
        <f t="shared" si="39"/>
        <v/>
      </c>
      <c r="U65" s="1" t="str">
        <f t="shared" si="40"/>
        <v/>
      </c>
      <c r="V65" s="1" t="str">
        <f t="shared" si="41"/>
        <v/>
      </c>
      <c r="W65" s="1" t="str">
        <f t="shared" si="42"/>
        <v/>
      </c>
      <c r="X65" s="1" t="str">
        <f t="shared" si="43"/>
        <v/>
      </c>
      <c r="Y65" s="1" t="str">
        <f t="shared" si="44"/>
        <v/>
      </c>
      <c r="Z65" s="6">
        <v>6.1000000000000004E-3</v>
      </c>
      <c r="AA65" s="1"/>
      <c r="AB65" s="5" t="str">
        <f t="shared" si="45"/>
        <v/>
      </c>
      <c r="AC65" s="1" t="str">
        <f t="shared" si="46"/>
        <v/>
      </c>
      <c r="AD65" s="1"/>
      <c r="AE65" s="5" t="str">
        <f t="shared" si="50"/>
        <v/>
      </c>
      <c r="AF65" s="1" t="str">
        <f t="shared" si="51"/>
        <v/>
      </c>
      <c r="AG65" s="8"/>
      <c r="AH65" s="8"/>
      <c r="AI65" s="8"/>
      <c r="AJ65" s="5" t="str">
        <f t="shared" si="47"/>
        <v/>
      </c>
      <c r="AK65" s="8"/>
      <c r="AL65" s="8" t="str">
        <f t="shared" si="52"/>
        <v/>
      </c>
      <c r="AM65" s="9" t="str">
        <f t="shared" si="53"/>
        <v/>
      </c>
      <c r="AN65"/>
      <c r="AO65" s="113" t="str">
        <f t="shared" si="48"/>
        <v/>
      </c>
      <c r="AP65" s="119" t="str">
        <f t="shared" si="19"/>
        <v/>
      </c>
      <c r="AQ65" s="119" t="str">
        <f t="shared" si="25"/>
        <v/>
      </c>
      <c r="AR65" s="119" t="str">
        <f t="shared" si="26"/>
        <v/>
      </c>
      <c r="AS65" s="119"/>
      <c r="AT65"/>
      <c r="AU65"/>
      <c r="AV65"/>
      <c r="AW65"/>
      <c r="AX65"/>
      <c r="AY65" t="str">
        <f t="shared" si="27"/>
        <v>No Data</v>
      </c>
      <c r="AZ65" s="9">
        <f t="shared" si="28"/>
        <v>0</v>
      </c>
      <c r="BA65" s="119" t="str">
        <v>No Data</v>
      </c>
      <c r="BB65" s="119">
        <v>0</v>
      </c>
      <c r="BC65" s="119">
        <v>61</v>
      </c>
      <c r="BD65" s="119" t="str">
        <f t="shared" si="29"/>
        <v/>
      </c>
      <c r="BE65" s="119"/>
      <c r="BF65" s="119"/>
    </row>
    <row r="66" spans="1:58" x14ac:dyDescent="0.25">
      <c r="A66" s="71"/>
      <c r="B66" s="71"/>
      <c r="C66" s="71"/>
      <c r="D66" s="71"/>
      <c r="E66" s="71"/>
      <c r="F66" s="71"/>
      <c r="G66"/>
      <c r="H66" s="72"/>
      <c r="I66"/>
      <c r="J66" s="5" t="str">
        <f t="shared" si="30"/>
        <v/>
      </c>
      <c r="K66" s="1" t="str">
        <f t="shared" si="31"/>
        <v/>
      </c>
      <c r="L66" s="1" t="str">
        <f t="shared" si="32"/>
        <v/>
      </c>
      <c r="M66" s="1" t="str">
        <f t="shared" si="33"/>
        <v/>
      </c>
      <c r="N66" s="1" t="str">
        <f t="shared" si="34"/>
        <v/>
      </c>
      <c r="O66" s="1" t="str">
        <f t="shared" si="35"/>
        <v/>
      </c>
      <c r="P66" s="1" t="str">
        <f t="shared" si="36"/>
        <v/>
      </c>
      <c r="Q66" s="1" t="str">
        <f t="shared" si="37"/>
        <v/>
      </c>
      <c r="R66" s="1" t="str">
        <f t="shared" si="49"/>
        <v/>
      </c>
      <c r="S66" s="1" t="str">
        <f t="shared" si="38"/>
        <v/>
      </c>
      <c r="T66" s="1" t="str">
        <f t="shared" si="39"/>
        <v/>
      </c>
      <c r="U66" s="1" t="str">
        <f t="shared" si="40"/>
        <v/>
      </c>
      <c r="V66" s="1" t="str">
        <f t="shared" si="41"/>
        <v/>
      </c>
      <c r="W66" s="1" t="str">
        <f t="shared" si="42"/>
        <v/>
      </c>
      <c r="X66" s="1" t="str">
        <f t="shared" si="43"/>
        <v/>
      </c>
      <c r="Y66" s="1" t="str">
        <f t="shared" si="44"/>
        <v/>
      </c>
      <c r="Z66" s="6">
        <v>6.1999999999999998E-3</v>
      </c>
      <c r="AA66" s="1"/>
      <c r="AB66" s="5" t="str">
        <f t="shared" si="45"/>
        <v/>
      </c>
      <c r="AC66" s="1" t="str">
        <f t="shared" si="46"/>
        <v/>
      </c>
      <c r="AD66" s="1"/>
      <c r="AE66" s="5" t="str">
        <f t="shared" si="50"/>
        <v/>
      </c>
      <c r="AF66" s="1" t="str">
        <f t="shared" si="51"/>
        <v/>
      </c>
      <c r="AG66" s="8"/>
      <c r="AH66" s="8"/>
      <c r="AI66" s="8"/>
      <c r="AJ66" s="5" t="str">
        <f t="shared" si="47"/>
        <v/>
      </c>
      <c r="AK66" s="8"/>
      <c r="AL66" s="8" t="str">
        <f t="shared" si="52"/>
        <v/>
      </c>
      <c r="AM66" s="9" t="str">
        <f t="shared" si="53"/>
        <v/>
      </c>
      <c r="AN66"/>
      <c r="AO66" s="113" t="str">
        <f t="shared" si="48"/>
        <v/>
      </c>
      <c r="AP66" s="119" t="str">
        <f t="shared" si="19"/>
        <v/>
      </c>
      <c r="AQ66" s="119" t="str">
        <f t="shared" si="25"/>
        <v/>
      </c>
      <c r="AR66" s="119" t="str">
        <f t="shared" si="26"/>
        <v/>
      </c>
      <c r="AS66" s="119"/>
      <c r="AT66"/>
      <c r="AU66"/>
      <c r="AV66"/>
      <c r="AW66"/>
      <c r="AX66"/>
      <c r="AY66" t="str">
        <f t="shared" si="27"/>
        <v>No Data</v>
      </c>
      <c r="AZ66" s="9">
        <f t="shared" si="28"/>
        <v>0</v>
      </c>
      <c r="BA66" s="119" t="str">
        <v>No Data</v>
      </c>
      <c r="BB66" s="119">
        <v>0</v>
      </c>
      <c r="BC66" s="119">
        <v>62</v>
      </c>
      <c r="BD66" s="119" t="str">
        <f t="shared" si="29"/>
        <v/>
      </c>
      <c r="BE66" s="119"/>
      <c r="BF66" s="119"/>
    </row>
    <row r="67" spans="1:58" x14ac:dyDescent="0.25">
      <c r="A67" s="71"/>
      <c r="B67" s="71"/>
      <c r="C67" s="71"/>
      <c r="D67" s="71"/>
      <c r="E67" s="71"/>
      <c r="F67" s="71"/>
      <c r="G67"/>
      <c r="H67" s="72"/>
      <c r="I67"/>
      <c r="J67" s="5" t="str">
        <f t="shared" si="30"/>
        <v/>
      </c>
      <c r="K67" s="1" t="str">
        <f t="shared" si="31"/>
        <v/>
      </c>
      <c r="L67" s="1" t="str">
        <f t="shared" si="32"/>
        <v/>
      </c>
      <c r="M67" s="1" t="str">
        <f t="shared" si="33"/>
        <v/>
      </c>
      <c r="N67" s="1" t="str">
        <f t="shared" si="34"/>
        <v/>
      </c>
      <c r="O67" s="1" t="str">
        <f t="shared" si="35"/>
        <v/>
      </c>
      <c r="P67" s="1" t="str">
        <f t="shared" si="36"/>
        <v/>
      </c>
      <c r="Q67" s="1" t="str">
        <f t="shared" si="37"/>
        <v/>
      </c>
      <c r="R67" s="1" t="str">
        <f t="shared" si="49"/>
        <v/>
      </c>
      <c r="S67" s="1" t="str">
        <f t="shared" si="38"/>
        <v/>
      </c>
      <c r="T67" s="1" t="str">
        <f t="shared" si="39"/>
        <v/>
      </c>
      <c r="U67" s="1" t="str">
        <f t="shared" si="40"/>
        <v/>
      </c>
      <c r="V67" s="1" t="str">
        <f t="shared" si="41"/>
        <v/>
      </c>
      <c r="W67" s="1" t="str">
        <f t="shared" si="42"/>
        <v/>
      </c>
      <c r="X67" s="1" t="str">
        <f t="shared" si="43"/>
        <v/>
      </c>
      <c r="Y67" s="1" t="str">
        <f t="shared" si="44"/>
        <v/>
      </c>
      <c r="Z67" s="6">
        <v>6.3E-3</v>
      </c>
      <c r="AA67" s="1"/>
      <c r="AB67" s="5" t="str">
        <f t="shared" si="45"/>
        <v/>
      </c>
      <c r="AC67" s="1" t="str">
        <f t="shared" si="46"/>
        <v/>
      </c>
      <c r="AD67" s="1"/>
      <c r="AE67" s="5" t="str">
        <f t="shared" si="50"/>
        <v/>
      </c>
      <c r="AF67" s="1" t="str">
        <f t="shared" si="51"/>
        <v/>
      </c>
      <c r="AG67" s="8"/>
      <c r="AH67" s="8"/>
      <c r="AI67" s="8"/>
      <c r="AJ67" s="5" t="str">
        <f t="shared" si="47"/>
        <v/>
      </c>
      <c r="AK67" s="8"/>
      <c r="AL67" s="8" t="str">
        <f t="shared" si="52"/>
        <v/>
      </c>
      <c r="AM67" s="9" t="str">
        <f t="shared" si="53"/>
        <v/>
      </c>
      <c r="AN67"/>
      <c r="AO67" s="113" t="str">
        <f t="shared" si="48"/>
        <v/>
      </c>
      <c r="AP67" s="119" t="str">
        <f t="shared" si="19"/>
        <v/>
      </c>
      <c r="AQ67" s="119" t="str">
        <f t="shared" si="25"/>
        <v/>
      </c>
      <c r="AR67" s="119" t="str">
        <f t="shared" si="26"/>
        <v/>
      </c>
      <c r="AS67" s="119"/>
      <c r="AT67"/>
      <c r="AU67"/>
      <c r="AV67"/>
      <c r="AW67"/>
      <c r="AX67"/>
      <c r="AY67" t="str">
        <f t="shared" si="27"/>
        <v>No Data</v>
      </c>
      <c r="AZ67" s="9">
        <f t="shared" si="28"/>
        <v>0</v>
      </c>
      <c r="BA67" s="119" t="str">
        <v>No Data</v>
      </c>
      <c r="BB67" s="119">
        <v>0</v>
      </c>
      <c r="BC67" s="119">
        <v>63</v>
      </c>
      <c r="BD67" s="119" t="str">
        <f t="shared" si="29"/>
        <v/>
      </c>
      <c r="BE67" s="119"/>
      <c r="BF67" s="119"/>
    </row>
    <row r="68" spans="1:58" x14ac:dyDescent="0.25">
      <c r="A68" s="71"/>
      <c r="B68" s="71"/>
      <c r="C68" s="71"/>
      <c r="D68" s="71"/>
      <c r="E68" s="71"/>
      <c r="F68" s="71"/>
      <c r="G68"/>
      <c r="H68" s="72"/>
      <c r="I68"/>
      <c r="J68" s="5" t="str">
        <f t="shared" si="30"/>
        <v/>
      </c>
      <c r="K68" s="1" t="str">
        <f t="shared" si="31"/>
        <v/>
      </c>
      <c r="L68" s="1" t="str">
        <f t="shared" si="32"/>
        <v/>
      </c>
      <c r="M68" s="1" t="str">
        <f t="shared" si="33"/>
        <v/>
      </c>
      <c r="N68" s="1" t="str">
        <f t="shared" si="34"/>
        <v/>
      </c>
      <c r="O68" s="1" t="str">
        <f t="shared" si="35"/>
        <v/>
      </c>
      <c r="P68" s="1" t="str">
        <f t="shared" si="36"/>
        <v/>
      </c>
      <c r="Q68" s="1" t="str">
        <f t="shared" si="37"/>
        <v/>
      </c>
      <c r="R68" s="1" t="str">
        <f t="shared" si="49"/>
        <v/>
      </c>
      <c r="S68" s="1" t="str">
        <f t="shared" si="38"/>
        <v/>
      </c>
      <c r="T68" s="1" t="str">
        <f t="shared" si="39"/>
        <v/>
      </c>
      <c r="U68" s="1" t="str">
        <f t="shared" si="40"/>
        <v/>
      </c>
      <c r="V68" s="1" t="str">
        <f t="shared" si="41"/>
        <v/>
      </c>
      <c r="W68" s="1" t="str">
        <f t="shared" si="42"/>
        <v/>
      </c>
      <c r="X68" s="1" t="str">
        <f t="shared" si="43"/>
        <v/>
      </c>
      <c r="Y68" s="1" t="str">
        <f t="shared" si="44"/>
        <v/>
      </c>
      <c r="Z68" s="6">
        <v>6.4000000000000003E-3</v>
      </c>
      <c r="AA68" s="1"/>
      <c r="AB68" s="5" t="str">
        <f t="shared" si="45"/>
        <v/>
      </c>
      <c r="AC68" s="1" t="str">
        <f t="shared" si="46"/>
        <v/>
      </c>
      <c r="AD68" s="1"/>
      <c r="AE68" s="5" t="str">
        <f t="shared" si="50"/>
        <v/>
      </c>
      <c r="AF68" s="1" t="str">
        <f t="shared" si="51"/>
        <v/>
      </c>
      <c r="AG68" s="8"/>
      <c r="AH68" s="8"/>
      <c r="AI68" s="8"/>
      <c r="AJ68" s="5" t="str">
        <f t="shared" si="47"/>
        <v/>
      </c>
      <c r="AK68" s="8"/>
      <c r="AL68" s="8" t="str">
        <f t="shared" si="52"/>
        <v/>
      </c>
      <c r="AM68" s="9" t="str">
        <f t="shared" si="53"/>
        <v/>
      </c>
      <c r="AN68"/>
      <c r="AO68" s="113" t="str">
        <f t="shared" si="48"/>
        <v/>
      </c>
      <c r="AP68" s="119" t="str">
        <f t="shared" si="19"/>
        <v/>
      </c>
      <c r="AQ68" s="119" t="str">
        <f t="shared" si="25"/>
        <v/>
      </c>
      <c r="AR68" s="119" t="str">
        <f t="shared" si="26"/>
        <v/>
      </c>
      <c r="AS68" s="119"/>
      <c r="AT68"/>
      <c r="AU68"/>
      <c r="AV68"/>
      <c r="AW68"/>
      <c r="AX68"/>
      <c r="AY68" t="str">
        <f t="shared" si="27"/>
        <v>No Data</v>
      </c>
      <c r="AZ68" s="9">
        <f t="shared" si="28"/>
        <v>0</v>
      </c>
      <c r="BA68" s="119" t="str">
        <v>No Data</v>
      </c>
      <c r="BB68" s="119">
        <v>0</v>
      </c>
      <c r="BC68" s="119">
        <v>64</v>
      </c>
      <c r="BD68" s="119" t="str">
        <f t="shared" si="29"/>
        <v/>
      </c>
      <c r="BE68" s="119"/>
      <c r="BF68" s="119"/>
    </row>
    <row r="69" spans="1:58" x14ac:dyDescent="0.25">
      <c r="A69" s="71"/>
      <c r="B69" s="71"/>
      <c r="C69" s="71"/>
      <c r="D69" s="71"/>
      <c r="E69" s="71"/>
      <c r="F69" s="71"/>
      <c r="G69"/>
      <c r="H69" s="72"/>
      <c r="I69"/>
      <c r="J69" s="5" t="str">
        <f t="shared" ref="J69:J100" si="54">IF(ISNUMBER($A66)=TRUE, IF($A66&gt;(J$4), IF($A66&lt;(K$4), $A66, ""), ""), "")</f>
        <v/>
      </c>
      <c r="K69" s="1" t="str">
        <f t="shared" ref="K69:K100" si="55">IF(ISNUMBER(J69)=TRUE, $B66+$Z69, "")</f>
        <v/>
      </c>
      <c r="L69" s="1" t="str">
        <f t="shared" ref="L69:L100" si="56">IF(ISNUMBER($A66)=TRUE,IF($A66&gt;(L$4), IF($A66&lt;(M$4), $A66, ""), ""), "")</f>
        <v/>
      </c>
      <c r="M69" s="1" t="str">
        <f t="shared" ref="M69:M100" si="57">IF(ISNUMBER(L69)=TRUE, $B66+$Z69, "")</f>
        <v/>
      </c>
      <c r="N69" s="1" t="str">
        <f t="shared" ref="N69:N100" si="58">IF(ISNUMBER($A66)=TRUE,IF($A66&gt;(N$4), IF($A66&lt;(O$4), $A66, ""), ""), "")</f>
        <v/>
      </c>
      <c r="O69" s="1" t="str">
        <f t="shared" ref="O69:O100" si="59">IF(ISNUMBER(N69)=TRUE, $B66+$Z69, "")</f>
        <v/>
      </c>
      <c r="P69" s="1" t="str">
        <f t="shared" ref="P69:P100" si="60">IF(ISNUMBER($A66)=TRUE,IF($A66&gt;(P$4), IF($A66&lt;(Q$4), $A66, ""), ""), "")</f>
        <v/>
      </c>
      <c r="Q69" s="1" t="str">
        <f t="shared" ref="Q69:Q100" si="61">IF(ISNUMBER(P69)=TRUE, $B66+$Z69, "")</f>
        <v/>
      </c>
      <c r="R69" s="1" t="str">
        <f t="shared" si="49"/>
        <v/>
      </c>
      <c r="S69" s="1" t="str">
        <f t="shared" ref="S69:S100" si="62">IF(ISNUMBER(R69)=TRUE, $B66+$Z69, "")</f>
        <v/>
      </c>
      <c r="T69" s="1" t="str">
        <f t="shared" ref="T69:T100" si="63">IF(ISNUMBER($A66)=TRUE,IF($A66&gt;(T$4), IF($A66&lt;(U$4), $A66, ""), ""), "")</f>
        <v/>
      </c>
      <c r="U69" s="1" t="str">
        <f t="shared" ref="U69:U100" si="64">IF(ISNUMBER(T69)=TRUE, $B66+$Z69, "")</f>
        <v/>
      </c>
      <c r="V69" s="1" t="str">
        <f t="shared" ref="V69:V100" si="65">IF(ISNUMBER($A66)=TRUE,IF($A66&gt;(V$4), IF($A66&lt;(W$4), $A66, ""), ""), "")</f>
        <v/>
      </c>
      <c r="W69" s="1" t="str">
        <f t="shared" ref="W69:W100" si="66">IF(ISNUMBER(V69)=TRUE, $B66+$Z69, "")</f>
        <v/>
      </c>
      <c r="X69" s="1" t="str">
        <f t="shared" ref="X69:X100" si="67">IF(ISNUMBER($A66)=TRUE,IF($A66&gt;(X$4), IF($A66&lt;(Y$4), $A66, ""), ""), "")</f>
        <v/>
      </c>
      <c r="Y69" s="1" t="str">
        <f t="shared" ref="Y69:Y100" si="68">IF(ISNUMBER(X69)=TRUE, $B66+$Z69, "")</f>
        <v/>
      </c>
      <c r="Z69" s="6">
        <v>6.4999999999999997E-3</v>
      </c>
      <c r="AA69" s="1"/>
      <c r="AB69" s="5" t="str">
        <f t="shared" ref="AB69:AB100" si="69">IF(ISNUMBER($A66)=TRUE,IF($A66&lt;3000, $E66, ""), "")</f>
        <v/>
      </c>
      <c r="AC69" s="1" t="str">
        <f t="shared" ref="AC69:AC100" si="70">IF(ISNUMBER($A66)=TRUE,IF($A66&gt;3000, IF($A66&lt;15000, $E66, ""),""), "")</f>
        <v/>
      </c>
      <c r="AD69" s="1"/>
      <c r="AE69" s="5" t="str">
        <f t="shared" si="50"/>
        <v/>
      </c>
      <c r="AF69" s="1" t="str">
        <f t="shared" si="51"/>
        <v/>
      </c>
      <c r="AG69" s="8"/>
      <c r="AH69" s="8"/>
      <c r="AI69" s="8"/>
      <c r="AJ69" s="5" t="str">
        <f t="shared" ref="AJ69:AJ100" si="71">IF(ISNUMBER($A66)=TRUE,IF($A66&gt;3000, IF($A66&lt;15000, $B66, ""),""), "")</f>
        <v/>
      </c>
      <c r="AK69" s="8"/>
      <c r="AL69" s="8" t="str">
        <f t="shared" si="52"/>
        <v/>
      </c>
      <c r="AM69" s="9" t="str">
        <f t="shared" si="53"/>
        <v/>
      </c>
      <c r="AN69"/>
      <c r="AO69" s="113" t="str">
        <f t="shared" ref="AO69:AO100" si="72">IF(ISBLANK($A66)=TRUE, "", IF(A66&gt;3000, IF(A66&lt;15000, E66/MAX(E:E), ""), ""))</f>
        <v/>
      </c>
      <c r="AP69" s="119" t="str">
        <f t="shared" ref="AP69:AP111" si="73">IF(ISBLANK($A66)=TRUE,"",IF(BC69&lt;=$AP$4,BC69,0))</f>
        <v/>
      </c>
      <c r="AQ69" s="119" t="str">
        <f t="shared" si="25"/>
        <v/>
      </c>
      <c r="AR69" s="119" t="str">
        <f t="shared" si="26"/>
        <v/>
      </c>
      <c r="AS69" s="119"/>
      <c r="AT69"/>
      <c r="AU69"/>
      <c r="AV69"/>
      <c r="AW69"/>
      <c r="AX69"/>
      <c r="AY69" t="str">
        <f t="shared" si="27"/>
        <v>No Data</v>
      </c>
      <c r="AZ69" s="9">
        <f t="shared" si="28"/>
        <v>0</v>
      </c>
      <c r="BA69" s="119" t="str">
        <v>No Data</v>
      </c>
      <c r="BB69" s="119">
        <v>0</v>
      </c>
      <c r="BC69" s="119">
        <v>65</v>
      </c>
      <c r="BD69" s="119" t="str">
        <f t="shared" si="29"/>
        <v/>
      </c>
      <c r="BE69" s="119"/>
      <c r="BF69" s="119"/>
    </row>
    <row r="70" spans="1:58" x14ac:dyDescent="0.25">
      <c r="A70" s="71"/>
      <c r="B70" s="71"/>
      <c r="C70" s="71"/>
      <c r="D70" s="71"/>
      <c r="E70" s="71"/>
      <c r="F70" s="71"/>
      <c r="G70"/>
      <c r="H70" s="72"/>
      <c r="I70"/>
      <c r="J70" s="5" t="str">
        <f t="shared" si="54"/>
        <v/>
      </c>
      <c r="K70" s="1" t="str">
        <f t="shared" si="55"/>
        <v/>
      </c>
      <c r="L70" s="1" t="str">
        <f t="shared" si="56"/>
        <v/>
      </c>
      <c r="M70" s="1" t="str">
        <f t="shared" si="57"/>
        <v/>
      </c>
      <c r="N70" s="1" t="str">
        <f t="shared" si="58"/>
        <v/>
      </c>
      <c r="O70" s="1" t="str">
        <f t="shared" si="59"/>
        <v/>
      </c>
      <c r="P70" s="1" t="str">
        <f t="shared" si="60"/>
        <v/>
      </c>
      <c r="Q70" s="1" t="str">
        <f t="shared" si="61"/>
        <v/>
      </c>
      <c r="R70" s="1" t="str">
        <f t="shared" ref="R70:R101" si="74">IF(ISNUMBER($A67)=TRUE,IF($A67&gt;(R$4), IF($A67&lt;(S$4), $A67, ""), ""), "")</f>
        <v/>
      </c>
      <c r="S70" s="1" t="str">
        <f t="shared" si="62"/>
        <v/>
      </c>
      <c r="T70" s="1" t="str">
        <f t="shared" si="63"/>
        <v/>
      </c>
      <c r="U70" s="1" t="str">
        <f t="shared" si="64"/>
        <v/>
      </c>
      <c r="V70" s="1" t="str">
        <f t="shared" si="65"/>
        <v/>
      </c>
      <c r="W70" s="1" t="str">
        <f t="shared" si="66"/>
        <v/>
      </c>
      <c r="X70" s="1" t="str">
        <f t="shared" si="67"/>
        <v/>
      </c>
      <c r="Y70" s="1" t="str">
        <f t="shared" si="68"/>
        <v/>
      </c>
      <c r="Z70" s="6">
        <v>6.6E-3</v>
      </c>
      <c r="AA70" s="1"/>
      <c r="AB70" s="5" t="str">
        <f t="shared" si="69"/>
        <v/>
      </c>
      <c r="AC70" s="1" t="str">
        <f t="shared" si="70"/>
        <v/>
      </c>
      <c r="AD70" s="1"/>
      <c r="AE70" s="5" t="str">
        <f t="shared" ref="AE70:AE101" si="75">IF(ISNUMBER(A66)=TRUE, IF(ISNUMBER(A67)=TRUE, IF($A67-($F67/$E67) &lt; ($A66+($F66/$E66)), 1, 0), ""), "")</f>
        <v/>
      </c>
      <c r="AF70" s="1" t="str">
        <f t="shared" ref="AF70:AF101" si="76">IF(AE70=1, IF(MIN($B:$B)*2 &lt; MIN($B66:$B67), 1, 0), "")</f>
        <v/>
      </c>
      <c r="AG70" s="8"/>
      <c r="AH70" s="8"/>
      <c r="AI70" s="8"/>
      <c r="AJ70" s="5" t="str">
        <f t="shared" si="71"/>
        <v/>
      </c>
      <c r="AK70" s="8"/>
      <c r="AL70" s="8" t="str">
        <f t="shared" ref="AL70:AL101" si="77">IF(ISNUMBER($A65)=TRUE, IF($A65&lt;3000, $F65/$E65, ""), "")</f>
        <v/>
      </c>
      <c r="AM70" s="9" t="str">
        <f t="shared" ref="AM70:AM101" si="78">IF(ISNUMBER($A65)=TRUE, IF($A65&gt;3000, IF($A65&lt;15000, $F65/$E65, ""), ""), "")</f>
        <v/>
      </c>
      <c r="AN70"/>
      <c r="AO70" s="113" t="str">
        <f t="shared" si="72"/>
        <v/>
      </c>
      <c r="AP70" s="119" t="str">
        <f t="shared" si="73"/>
        <v/>
      </c>
      <c r="AQ70" s="119" t="str">
        <f t="shared" ref="AQ70:AQ111" si="79">IF(ISBLANK($A67)=TRUE,"",IF(AP70&lt;1,"",LARGE($B$2:$B$101,AP70)))</f>
        <v/>
      </c>
      <c r="AR70" s="119" t="str">
        <f t="shared" ref="AR70:AR111" si="80">IF(ISBLANK($A67)=TRUE, "", IF($B67&gt;9.9, 1, ""))</f>
        <v/>
      </c>
      <c r="AS70" s="119"/>
      <c r="AT70"/>
      <c r="AU70"/>
      <c r="AV70"/>
      <c r="AW70"/>
      <c r="AX70"/>
      <c r="AY70" t="str">
        <f t="shared" ref="AY70:AY104" si="81">IF(ISNUMBER($A67)=TRUE,IF($A67&gt;(2999.99), IF($A67&lt;(15000.01), $A67, "Above diagnostic range"), "Below diagnostic range"), "No Data")</f>
        <v>No Data</v>
      </c>
      <c r="AZ70" s="9">
        <f t="shared" ref="AZ70:AZ104" si="82">IF(ISNUMBER($A67)=TRUE,IF(ISNUMBER($AY70)=TRUE, E67, 0), 0)</f>
        <v>0</v>
      </c>
      <c r="BA70" s="119" t="str">
        <v>No Data</v>
      </c>
      <c r="BB70" s="119">
        <v>0</v>
      </c>
      <c r="BC70" s="119">
        <v>66</v>
      </c>
      <c r="BD70" s="119" t="str">
        <f t="shared" ref="BD70:BD104" si="83">IF(BC70&lt;=$BD$4, BA70, "")</f>
        <v/>
      </c>
      <c r="BE70" s="119"/>
      <c r="BF70" s="119"/>
    </row>
    <row r="71" spans="1:58" x14ac:dyDescent="0.25">
      <c r="A71" s="71"/>
      <c r="B71" s="71"/>
      <c r="C71" s="71"/>
      <c r="D71" s="71"/>
      <c r="E71" s="71"/>
      <c r="F71" s="189"/>
      <c r="G71"/>
      <c r="H71" s="72"/>
      <c r="I71"/>
      <c r="J71" s="5" t="str">
        <f t="shared" si="54"/>
        <v/>
      </c>
      <c r="K71" s="1" t="str">
        <f t="shared" si="55"/>
        <v/>
      </c>
      <c r="L71" s="1" t="str">
        <f t="shared" si="56"/>
        <v/>
      </c>
      <c r="M71" s="1" t="str">
        <f t="shared" si="57"/>
        <v/>
      </c>
      <c r="N71" s="1" t="str">
        <f t="shared" si="58"/>
        <v/>
      </c>
      <c r="O71" s="1" t="str">
        <f t="shared" si="59"/>
        <v/>
      </c>
      <c r="P71" s="1" t="str">
        <f t="shared" si="60"/>
        <v/>
      </c>
      <c r="Q71" s="1" t="str">
        <f t="shared" si="61"/>
        <v/>
      </c>
      <c r="R71" s="1" t="str">
        <f t="shared" si="74"/>
        <v/>
      </c>
      <c r="S71" s="1" t="str">
        <f t="shared" si="62"/>
        <v/>
      </c>
      <c r="T71" s="1" t="str">
        <f t="shared" si="63"/>
        <v/>
      </c>
      <c r="U71" s="1" t="str">
        <f t="shared" si="64"/>
        <v/>
      </c>
      <c r="V71" s="1" t="str">
        <f t="shared" si="65"/>
        <v/>
      </c>
      <c r="W71" s="1" t="str">
        <f t="shared" si="66"/>
        <v/>
      </c>
      <c r="X71" s="1" t="str">
        <f t="shared" si="67"/>
        <v/>
      </c>
      <c r="Y71" s="1" t="str">
        <f t="shared" si="68"/>
        <v/>
      </c>
      <c r="Z71" s="6">
        <v>6.7000000000000002E-3</v>
      </c>
      <c r="AA71" s="1"/>
      <c r="AB71" s="5" t="str">
        <f t="shared" si="69"/>
        <v/>
      </c>
      <c r="AC71" s="1" t="str">
        <f t="shared" si="70"/>
        <v/>
      </c>
      <c r="AD71" s="1"/>
      <c r="AE71" s="5" t="str">
        <f t="shared" si="75"/>
        <v/>
      </c>
      <c r="AF71" s="1" t="str">
        <f t="shared" si="76"/>
        <v/>
      </c>
      <c r="AG71" s="8"/>
      <c r="AH71" s="8"/>
      <c r="AI71" s="8"/>
      <c r="AJ71" s="5" t="str">
        <f t="shared" si="71"/>
        <v/>
      </c>
      <c r="AK71" s="8"/>
      <c r="AL71" s="8" t="str">
        <f t="shared" si="77"/>
        <v/>
      </c>
      <c r="AM71" s="9" t="str">
        <f t="shared" si="78"/>
        <v/>
      </c>
      <c r="AN71"/>
      <c r="AO71" s="113" t="str">
        <f t="shared" si="72"/>
        <v/>
      </c>
      <c r="AP71" s="119" t="str">
        <f t="shared" si="73"/>
        <v/>
      </c>
      <c r="AQ71" s="119" t="str">
        <f t="shared" si="79"/>
        <v/>
      </c>
      <c r="AR71" s="119" t="str">
        <f t="shared" si="80"/>
        <v/>
      </c>
      <c r="AS71" s="119"/>
      <c r="AT71"/>
      <c r="AU71"/>
      <c r="AV71"/>
      <c r="AW71"/>
      <c r="AX71"/>
      <c r="AY71" t="str">
        <f t="shared" si="81"/>
        <v>No Data</v>
      </c>
      <c r="AZ71" s="9">
        <f t="shared" si="82"/>
        <v>0</v>
      </c>
      <c r="BA71" s="119" t="str">
        <v>No Data</v>
      </c>
      <c r="BB71" s="119">
        <v>0</v>
      </c>
      <c r="BC71" s="119">
        <v>67</v>
      </c>
      <c r="BD71" s="119" t="str">
        <f t="shared" si="83"/>
        <v/>
      </c>
      <c r="BE71" s="119"/>
      <c r="BF71" s="119"/>
    </row>
    <row r="72" spans="1:58" x14ac:dyDescent="0.25">
      <c r="A72" s="71"/>
      <c r="B72" s="71"/>
      <c r="C72" s="71"/>
      <c r="D72" s="71"/>
      <c r="E72" s="71"/>
      <c r="F72" s="71"/>
      <c r="G72"/>
      <c r="H72" s="72"/>
      <c r="I72"/>
      <c r="J72" s="5" t="str">
        <f t="shared" si="54"/>
        <v/>
      </c>
      <c r="K72" s="1" t="str">
        <f t="shared" si="55"/>
        <v/>
      </c>
      <c r="L72" s="1" t="str">
        <f t="shared" si="56"/>
        <v/>
      </c>
      <c r="M72" s="1" t="str">
        <f t="shared" si="57"/>
        <v/>
      </c>
      <c r="N72" s="1" t="str">
        <f t="shared" si="58"/>
        <v/>
      </c>
      <c r="O72" s="1" t="str">
        <f t="shared" si="59"/>
        <v/>
      </c>
      <c r="P72" s="1" t="str">
        <f t="shared" si="60"/>
        <v/>
      </c>
      <c r="Q72" s="1" t="str">
        <f t="shared" si="61"/>
        <v/>
      </c>
      <c r="R72" s="1" t="str">
        <f t="shared" si="74"/>
        <v/>
      </c>
      <c r="S72" s="1" t="str">
        <f t="shared" si="62"/>
        <v/>
      </c>
      <c r="T72" s="1" t="str">
        <f t="shared" si="63"/>
        <v/>
      </c>
      <c r="U72" s="1" t="str">
        <f t="shared" si="64"/>
        <v/>
      </c>
      <c r="V72" s="1" t="str">
        <f t="shared" si="65"/>
        <v/>
      </c>
      <c r="W72" s="1" t="str">
        <f t="shared" si="66"/>
        <v/>
      </c>
      <c r="X72" s="1" t="str">
        <f t="shared" si="67"/>
        <v/>
      </c>
      <c r="Y72" s="1" t="str">
        <f t="shared" si="68"/>
        <v/>
      </c>
      <c r="Z72" s="6">
        <v>6.7999999999999996E-3</v>
      </c>
      <c r="AA72" s="1"/>
      <c r="AB72" s="5" t="str">
        <f t="shared" si="69"/>
        <v/>
      </c>
      <c r="AC72" s="1" t="str">
        <f t="shared" si="70"/>
        <v/>
      </c>
      <c r="AD72" s="1"/>
      <c r="AE72" s="5" t="str">
        <f t="shared" si="75"/>
        <v/>
      </c>
      <c r="AF72" s="1" t="str">
        <f t="shared" si="76"/>
        <v/>
      </c>
      <c r="AG72" s="8"/>
      <c r="AH72" s="8"/>
      <c r="AI72" s="8"/>
      <c r="AJ72" s="5" t="str">
        <f t="shared" si="71"/>
        <v/>
      </c>
      <c r="AK72" s="8"/>
      <c r="AL72" s="8" t="str">
        <f t="shared" si="77"/>
        <v/>
      </c>
      <c r="AM72" s="9" t="str">
        <f t="shared" si="78"/>
        <v/>
      </c>
      <c r="AN72"/>
      <c r="AO72" s="113" t="str">
        <f t="shared" si="72"/>
        <v/>
      </c>
      <c r="AP72" s="119" t="str">
        <f t="shared" si="73"/>
        <v/>
      </c>
      <c r="AQ72" s="119" t="str">
        <f t="shared" si="79"/>
        <v/>
      </c>
      <c r="AR72" s="119" t="str">
        <f t="shared" si="80"/>
        <v/>
      </c>
      <c r="AS72" s="119"/>
      <c r="AT72"/>
      <c r="AU72"/>
      <c r="AV72"/>
      <c r="AW72"/>
      <c r="AX72"/>
      <c r="AY72" t="str">
        <f t="shared" si="81"/>
        <v>No Data</v>
      </c>
      <c r="AZ72" s="9">
        <f t="shared" si="82"/>
        <v>0</v>
      </c>
      <c r="BA72" s="119" t="str">
        <v>No Data</v>
      </c>
      <c r="BB72" s="119">
        <v>0</v>
      </c>
      <c r="BC72" s="119">
        <v>68</v>
      </c>
      <c r="BD72" s="119" t="str">
        <f t="shared" si="83"/>
        <v/>
      </c>
      <c r="BE72" s="119"/>
      <c r="BF72" s="119"/>
    </row>
    <row r="73" spans="1:58" x14ac:dyDescent="0.25">
      <c r="A73" s="71"/>
      <c r="B73" s="71"/>
      <c r="C73" s="71"/>
      <c r="D73" s="71"/>
      <c r="E73" s="71"/>
      <c r="F73" s="71"/>
      <c r="G73"/>
      <c r="H73" s="72"/>
      <c r="I73"/>
      <c r="J73" s="5" t="str">
        <f t="shared" si="54"/>
        <v/>
      </c>
      <c r="K73" s="1" t="str">
        <f t="shared" si="55"/>
        <v/>
      </c>
      <c r="L73" s="1" t="str">
        <f t="shared" si="56"/>
        <v/>
      </c>
      <c r="M73" s="1" t="str">
        <f t="shared" si="57"/>
        <v/>
      </c>
      <c r="N73" s="1" t="str">
        <f t="shared" si="58"/>
        <v/>
      </c>
      <c r="O73" s="1" t="str">
        <f t="shared" si="59"/>
        <v/>
      </c>
      <c r="P73" s="1" t="str">
        <f t="shared" si="60"/>
        <v/>
      </c>
      <c r="Q73" s="1" t="str">
        <f t="shared" si="61"/>
        <v/>
      </c>
      <c r="R73" s="1" t="str">
        <f t="shared" si="74"/>
        <v/>
      </c>
      <c r="S73" s="1" t="str">
        <f t="shared" si="62"/>
        <v/>
      </c>
      <c r="T73" s="1" t="str">
        <f t="shared" si="63"/>
        <v/>
      </c>
      <c r="U73" s="1" t="str">
        <f t="shared" si="64"/>
        <v/>
      </c>
      <c r="V73" s="1" t="str">
        <f t="shared" si="65"/>
        <v/>
      </c>
      <c r="W73" s="1" t="str">
        <f t="shared" si="66"/>
        <v/>
      </c>
      <c r="X73" s="1" t="str">
        <f t="shared" si="67"/>
        <v/>
      </c>
      <c r="Y73" s="1" t="str">
        <f t="shared" si="68"/>
        <v/>
      </c>
      <c r="Z73" s="6">
        <v>6.8999999999999999E-3</v>
      </c>
      <c r="AA73" s="1"/>
      <c r="AB73" s="5" t="str">
        <f t="shared" si="69"/>
        <v/>
      </c>
      <c r="AC73" s="1" t="str">
        <f t="shared" si="70"/>
        <v/>
      </c>
      <c r="AD73" s="1"/>
      <c r="AE73" s="5" t="str">
        <f t="shared" si="75"/>
        <v/>
      </c>
      <c r="AF73" s="1" t="str">
        <f t="shared" si="76"/>
        <v/>
      </c>
      <c r="AG73" s="8"/>
      <c r="AH73" s="8"/>
      <c r="AI73" s="8"/>
      <c r="AJ73" s="5" t="str">
        <f t="shared" si="71"/>
        <v/>
      </c>
      <c r="AK73" s="8"/>
      <c r="AL73" s="8" t="str">
        <f t="shared" si="77"/>
        <v/>
      </c>
      <c r="AM73" s="9" t="str">
        <f t="shared" si="78"/>
        <v/>
      </c>
      <c r="AN73"/>
      <c r="AO73" s="113" t="str">
        <f t="shared" si="72"/>
        <v/>
      </c>
      <c r="AP73" s="119" t="str">
        <f t="shared" si="73"/>
        <v/>
      </c>
      <c r="AQ73" s="119" t="str">
        <f t="shared" si="79"/>
        <v/>
      </c>
      <c r="AR73" s="119" t="str">
        <f t="shared" si="80"/>
        <v/>
      </c>
      <c r="AS73" s="119"/>
      <c r="AT73"/>
      <c r="AU73"/>
      <c r="AV73"/>
      <c r="AW73"/>
      <c r="AX73"/>
      <c r="AY73" t="str">
        <f t="shared" si="81"/>
        <v>No Data</v>
      </c>
      <c r="AZ73" s="9">
        <f t="shared" si="82"/>
        <v>0</v>
      </c>
      <c r="BA73" s="119" t="str">
        <v>No Data</v>
      </c>
      <c r="BB73" s="119">
        <v>0</v>
      </c>
      <c r="BC73" s="119">
        <v>69</v>
      </c>
      <c r="BD73" s="119" t="str">
        <f t="shared" si="83"/>
        <v/>
      </c>
      <c r="BE73" s="119"/>
      <c r="BF73" s="119"/>
    </row>
    <row r="74" spans="1:58" x14ac:dyDescent="0.25">
      <c r="A74" s="71"/>
      <c r="B74" s="71"/>
      <c r="C74" s="71"/>
      <c r="D74" s="71"/>
      <c r="E74" s="71"/>
      <c r="F74" s="71"/>
      <c r="G74"/>
      <c r="H74" s="72"/>
      <c r="I74"/>
      <c r="J74" s="5" t="str">
        <f t="shared" si="54"/>
        <v/>
      </c>
      <c r="K74" s="1" t="str">
        <f t="shared" si="55"/>
        <v/>
      </c>
      <c r="L74" s="1" t="str">
        <f t="shared" si="56"/>
        <v/>
      </c>
      <c r="M74" s="1" t="str">
        <f t="shared" si="57"/>
        <v/>
      </c>
      <c r="N74" s="1" t="str">
        <f t="shared" si="58"/>
        <v/>
      </c>
      <c r="O74" s="1" t="str">
        <f t="shared" si="59"/>
        <v/>
      </c>
      <c r="P74" s="1" t="str">
        <f t="shared" si="60"/>
        <v/>
      </c>
      <c r="Q74" s="1" t="str">
        <f t="shared" si="61"/>
        <v/>
      </c>
      <c r="R74" s="1" t="str">
        <f t="shared" si="74"/>
        <v/>
      </c>
      <c r="S74" s="1" t="str">
        <f t="shared" si="62"/>
        <v/>
      </c>
      <c r="T74" s="1" t="str">
        <f t="shared" si="63"/>
        <v/>
      </c>
      <c r="U74" s="1" t="str">
        <f t="shared" si="64"/>
        <v/>
      </c>
      <c r="V74" s="1" t="str">
        <f t="shared" si="65"/>
        <v/>
      </c>
      <c r="W74" s="1" t="str">
        <f t="shared" si="66"/>
        <v/>
      </c>
      <c r="X74" s="1" t="str">
        <f t="shared" si="67"/>
        <v/>
      </c>
      <c r="Y74" s="1" t="str">
        <f t="shared" si="68"/>
        <v/>
      </c>
      <c r="Z74" s="6">
        <v>7.0000000000000001E-3</v>
      </c>
      <c r="AA74" s="1"/>
      <c r="AB74" s="5" t="str">
        <f t="shared" si="69"/>
        <v/>
      </c>
      <c r="AC74" s="1" t="str">
        <f t="shared" si="70"/>
        <v/>
      </c>
      <c r="AD74" s="1"/>
      <c r="AE74" s="5" t="str">
        <f t="shared" si="75"/>
        <v/>
      </c>
      <c r="AF74" s="1" t="str">
        <f t="shared" si="76"/>
        <v/>
      </c>
      <c r="AG74" s="8"/>
      <c r="AH74" s="8"/>
      <c r="AI74" s="8"/>
      <c r="AJ74" s="5" t="str">
        <f t="shared" si="71"/>
        <v/>
      </c>
      <c r="AK74" s="8"/>
      <c r="AL74" s="8" t="str">
        <f t="shared" si="77"/>
        <v/>
      </c>
      <c r="AM74" s="9" t="str">
        <f t="shared" si="78"/>
        <v/>
      </c>
      <c r="AN74"/>
      <c r="AO74" s="113" t="str">
        <f t="shared" si="72"/>
        <v/>
      </c>
      <c r="AP74" s="119" t="str">
        <f t="shared" si="73"/>
        <v/>
      </c>
      <c r="AQ74" s="119" t="str">
        <f t="shared" si="79"/>
        <v/>
      </c>
      <c r="AR74" s="119" t="str">
        <f t="shared" si="80"/>
        <v/>
      </c>
      <c r="AS74" s="119"/>
      <c r="AT74"/>
      <c r="AU74"/>
      <c r="AV74"/>
      <c r="AW74"/>
      <c r="AX74"/>
      <c r="AY74" t="str">
        <f t="shared" si="81"/>
        <v>No Data</v>
      </c>
      <c r="AZ74" s="9">
        <f t="shared" si="82"/>
        <v>0</v>
      </c>
      <c r="BA74" s="119" t="str">
        <v>No Data</v>
      </c>
      <c r="BB74" s="119">
        <v>0</v>
      </c>
      <c r="BC74" s="119">
        <v>70</v>
      </c>
      <c r="BD74" s="119" t="str">
        <f t="shared" si="83"/>
        <v/>
      </c>
      <c r="BE74" s="119"/>
      <c r="BF74" s="119"/>
    </row>
    <row r="75" spans="1:58" x14ac:dyDescent="0.25">
      <c r="A75" s="71"/>
      <c r="B75" s="71"/>
      <c r="C75" s="71"/>
      <c r="D75" s="71"/>
      <c r="E75" s="71"/>
      <c r="F75" s="71"/>
      <c r="G75"/>
      <c r="H75" s="72"/>
      <c r="I75"/>
      <c r="J75" s="5" t="str">
        <f t="shared" si="54"/>
        <v/>
      </c>
      <c r="K75" s="1" t="str">
        <f t="shared" si="55"/>
        <v/>
      </c>
      <c r="L75" s="1" t="str">
        <f t="shared" si="56"/>
        <v/>
      </c>
      <c r="M75" s="1" t="str">
        <f t="shared" si="57"/>
        <v/>
      </c>
      <c r="N75" s="1" t="str">
        <f t="shared" si="58"/>
        <v/>
      </c>
      <c r="O75" s="1" t="str">
        <f t="shared" si="59"/>
        <v/>
      </c>
      <c r="P75" s="1" t="str">
        <f t="shared" si="60"/>
        <v/>
      </c>
      <c r="Q75" s="1" t="str">
        <f t="shared" si="61"/>
        <v/>
      </c>
      <c r="R75" s="1" t="str">
        <f t="shared" si="74"/>
        <v/>
      </c>
      <c r="S75" s="1" t="str">
        <f t="shared" si="62"/>
        <v/>
      </c>
      <c r="T75" s="1" t="str">
        <f t="shared" si="63"/>
        <v/>
      </c>
      <c r="U75" s="1" t="str">
        <f t="shared" si="64"/>
        <v/>
      </c>
      <c r="V75" s="1" t="str">
        <f t="shared" si="65"/>
        <v/>
      </c>
      <c r="W75" s="1" t="str">
        <f t="shared" si="66"/>
        <v/>
      </c>
      <c r="X75" s="1" t="str">
        <f t="shared" si="67"/>
        <v/>
      </c>
      <c r="Y75" s="1" t="str">
        <f t="shared" si="68"/>
        <v/>
      </c>
      <c r="Z75" s="6">
        <v>7.1000000000000004E-3</v>
      </c>
      <c r="AA75" s="1"/>
      <c r="AB75" s="5" t="str">
        <f t="shared" si="69"/>
        <v/>
      </c>
      <c r="AC75" s="1" t="str">
        <f t="shared" si="70"/>
        <v/>
      </c>
      <c r="AD75" s="1"/>
      <c r="AE75" s="5" t="str">
        <f t="shared" si="75"/>
        <v/>
      </c>
      <c r="AF75" s="1" t="str">
        <f t="shared" si="76"/>
        <v/>
      </c>
      <c r="AG75" s="8"/>
      <c r="AH75" s="8"/>
      <c r="AI75" s="8"/>
      <c r="AJ75" s="5" t="str">
        <f t="shared" si="71"/>
        <v/>
      </c>
      <c r="AK75" s="8"/>
      <c r="AL75" s="8" t="str">
        <f t="shared" si="77"/>
        <v/>
      </c>
      <c r="AM75" s="9" t="str">
        <f t="shared" si="78"/>
        <v/>
      </c>
      <c r="AN75"/>
      <c r="AO75" s="113" t="str">
        <f t="shared" si="72"/>
        <v/>
      </c>
      <c r="AP75" s="119" t="str">
        <f t="shared" si="73"/>
        <v/>
      </c>
      <c r="AQ75" s="119" t="str">
        <f t="shared" si="79"/>
        <v/>
      </c>
      <c r="AR75" s="119" t="str">
        <f t="shared" si="80"/>
        <v/>
      </c>
      <c r="AS75" s="119"/>
      <c r="AT75"/>
      <c r="AU75"/>
      <c r="AV75"/>
      <c r="AW75"/>
      <c r="AX75"/>
      <c r="AY75" t="str">
        <f t="shared" si="81"/>
        <v>No Data</v>
      </c>
      <c r="AZ75" s="9">
        <f t="shared" si="82"/>
        <v>0</v>
      </c>
      <c r="BA75" s="119" t="str">
        <v>No Data</v>
      </c>
      <c r="BB75" s="119">
        <v>0</v>
      </c>
      <c r="BC75" s="119">
        <v>71</v>
      </c>
      <c r="BD75" s="119" t="str">
        <f t="shared" si="83"/>
        <v/>
      </c>
      <c r="BE75" s="119"/>
      <c r="BF75" s="119"/>
    </row>
    <row r="76" spans="1:58" x14ac:dyDescent="0.25">
      <c r="A76" s="71"/>
      <c r="B76" s="71"/>
      <c r="C76" s="71"/>
      <c r="D76" s="71"/>
      <c r="E76" s="71"/>
      <c r="F76" s="189"/>
      <c r="G76"/>
      <c r="H76" s="72"/>
      <c r="I76"/>
      <c r="J76" s="5" t="str">
        <f t="shared" si="54"/>
        <v/>
      </c>
      <c r="K76" s="1" t="str">
        <f t="shared" si="55"/>
        <v/>
      </c>
      <c r="L76" s="1" t="str">
        <f t="shared" si="56"/>
        <v/>
      </c>
      <c r="M76" s="1" t="str">
        <f t="shared" si="57"/>
        <v/>
      </c>
      <c r="N76" s="1" t="str">
        <f t="shared" si="58"/>
        <v/>
      </c>
      <c r="O76" s="1" t="str">
        <f t="shared" si="59"/>
        <v/>
      </c>
      <c r="P76" s="1" t="str">
        <f t="shared" si="60"/>
        <v/>
      </c>
      <c r="Q76" s="1" t="str">
        <f t="shared" si="61"/>
        <v/>
      </c>
      <c r="R76" s="1" t="str">
        <f t="shared" si="74"/>
        <v/>
      </c>
      <c r="S76" s="1" t="str">
        <f t="shared" si="62"/>
        <v/>
      </c>
      <c r="T76" s="1" t="str">
        <f t="shared" si="63"/>
        <v/>
      </c>
      <c r="U76" s="1" t="str">
        <f t="shared" si="64"/>
        <v/>
      </c>
      <c r="V76" s="1" t="str">
        <f t="shared" si="65"/>
        <v/>
      </c>
      <c r="W76" s="1" t="str">
        <f t="shared" si="66"/>
        <v/>
      </c>
      <c r="X76" s="1" t="str">
        <f t="shared" si="67"/>
        <v/>
      </c>
      <c r="Y76" s="1" t="str">
        <f t="shared" si="68"/>
        <v/>
      </c>
      <c r="Z76" s="6">
        <v>7.1999999999999998E-3</v>
      </c>
      <c r="AA76" s="1"/>
      <c r="AB76" s="5" t="str">
        <f t="shared" si="69"/>
        <v/>
      </c>
      <c r="AC76" s="1" t="str">
        <f t="shared" si="70"/>
        <v/>
      </c>
      <c r="AD76" s="1"/>
      <c r="AE76" s="5" t="str">
        <f t="shared" si="75"/>
        <v/>
      </c>
      <c r="AF76" s="1" t="str">
        <f t="shared" si="76"/>
        <v/>
      </c>
      <c r="AG76" s="8"/>
      <c r="AH76" s="8"/>
      <c r="AI76" s="8"/>
      <c r="AJ76" s="5" t="str">
        <f t="shared" si="71"/>
        <v/>
      </c>
      <c r="AK76" s="8"/>
      <c r="AL76" s="8" t="str">
        <f t="shared" si="77"/>
        <v/>
      </c>
      <c r="AM76" s="9" t="str">
        <f t="shared" si="78"/>
        <v/>
      </c>
      <c r="AN76"/>
      <c r="AO76" s="113" t="str">
        <f t="shared" si="72"/>
        <v/>
      </c>
      <c r="AP76" s="119" t="str">
        <f t="shared" si="73"/>
        <v/>
      </c>
      <c r="AQ76" s="119" t="str">
        <f t="shared" si="79"/>
        <v/>
      </c>
      <c r="AR76" s="119" t="str">
        <f t="shared" si="80"/>
        <v/>
      </c>
      <c r="AS76" s="119"/>
      <c r="AT76"/>
      <c r="AU76"/>
      <c r="AV76"/>
      <c r="AW76"/>
      <c r="AX76"/>
      <c r="AY76" t="str">
        <f t="shared" si="81"/>
        <v>No Data</v>
      </c>
      <c r="AZ76" s="9">
        <f t="shared" si="82"/>
        <v>0</v>
      </c>
      <c r="BA76" s="119" t="str">
        <v>No Data</v>
      </c>
      <c r="BB76" s="119">
        <v>0</v>
      </c>
      <c r="BC76" s="119">
        <v>72</v>
      </c>
      <c r="BD76" s="119" t="str">
        <f t="shared" si="83"/>
        <v/>
      </c>
      <c r="BE76" s="119"/>
      <c r="BF76" s="119"/>
    </row>
    <row r="77" spans="1:58" x14ac:dyDescent="0.25">
      <c r="A77" s="71"/>
      <c r="B77" s="71"/>
      <c r="C77" s="71"/>
      <c r="D77" s="71"/>
      <c r="E77" s="71"/>
      <c r="F77" s="71"/>
      <c r="G77"/>
      <c r="H77" s="72"/>
      <c r="I77"/>
      <c r="J77" s="5" t="str">
        <f t="shared" si="54"/>
        <v/>
      </c>
      <c r="K77" s="1" t="str">
        <f t="shared" si="55"/>
        <v/>
      </c>
      <c r="L77" s="1" t="str">
        <f t="shared" si="56"/>
        <v/>
      </c>
      <c r="M77" s="1" t="str">
        <f t="shared" si="57"/>
        <v/>
      </c>
      <c r="N77" s="1" t="str">
        <f t="shared" si="58"/>
        <v/>
      </c>
      <c r="O77" s="1" t="str">
        <f t="shared" si="59"/>
        <v/>
      </c>
      <c r="P77" s="1" t="str">
        <f t="shared" si="60"/>
        <v/>
      </c>
      <c r="Q77" s="1" t="str">
        <f t="shared" si="61"/>
        <v/>
      </c>
      <c r="R77" s="1" t="str">
        <f t="shared" si="74"/>
        <v/>
      </c>
      <c r="S77" s="1" t="str">
        <f t="shared" si="62"/>
        <v/>
      </c>
      <c r="T77" s="1" t="str">
        <f t="shared" si="63"/>
        <v/>
      </c>
      <c r="U77" s="1" t="str">
        <f t="shared" si="64"/>
        <v/>
      </c>
      <c r="V77" s="1" t="str">
        <f t="shared" si="65"/>
        <v/>
      </c>
      <c r="W77" s="1" t="str">
        <f t="shared" si="66"/>
        <v/>
      </c>
      <c r="X77" s="1" t="str">
        <f t="shared" si="67"/>
        <v/>
      </c>
      <c r="Y77" s="1" t="str">
        <f t="shared" si="68"/>
        <v/>
      </c>
      <c r="Z77" s="6">
        <v>7.3000000000000001E-3</v>
      </c>
      <c r="AA77" s="1"/>
      <c r="AB77" s="5" t="str">
        <f t="shared" si="69"/>
        <v/>
      </c>
      <c r="AC77" s="1" t="str">
        <f t="shared" si="70"/>
        <v/>
      </c>
      <c r="AD77" s="1"/>
      <c r="AE77" s="5" t="str">
        <f t="shared" si="75"/>
        <v/>
      </c>
      <c r="AF77" s="1" t="str">
        <f t="shared" si="76"/>
        <v/>
      </c>
      <c r="AG77" s="8"/>
      <c r="AH77" s="8"/>
      <c r="AI77" s="8"/>
      <c r="AJ77" s="5" t="str">
        <f t="shared" si="71"/>
        <v/>
      </c>
      <c r="AK77" s="8"/>
      <c r="AL77" s="8" t="str">
        <f t="shared" si="77"/>
        <v/>
      </c>
      <c r="AM77" s="9" t="str">
        <f t="shared" si="78"/>
        <v/>
      </c>
      <c r="AN77"/>
      <c r="AO77" s="113" t="str">
        <f t="shared" si="72"/>
        <v/>
      </c>
      <c r="AP77" s="119" t="str">
        <f t="shared" si="73"/>
        <v/>
      </c>
      <c r="AQ77" s="119" t="str">
        <f t="shared" si="79"/>
        <v/>
      </c>
      <c r="AR77" s="119" t="str">
        <f t="shared" si="80"/>
        <v/>
      </c>
      <c r="AS77" s="119"/>
      <c r="AT77"/>
      <c r="AU77"/>
      <c r="AV77"/>
      <c r="AW77"/>
      <c r="AX77"/>
      <c r="AY77" t="str">
        <f t="shared" si="81"/>
        <v>No Data</v>
      </c>
      <c r="AZ77" s="9">
        <f t="shared" si="82"/>
        <v>0</v>
      </c>
      <c r="BA77" s="119" t="str">
        <v>No Data</v>
      </c>
      <c r="BB77" s="119">
        <v>0</v>
      </c>
      <c r="BC77" s="119">
        <v>73</v>
      </c>
      <c r="BD77" s="119" t="str">
        <f t="shared" si="83"/>
        <v/>
      </c>
      <c r="BE77" s="119"/>
      <c r="BF77" s="119"/>
    </row>
    <row r="78" spans="1:58" x14ac:dyDescent="0.25">
      <c r="A78" s="71"/>
      <c r="B78" s="71"/>
      <c r="C78" s="71"/>
      <c r="D78" s="71"/>
      <c r="E78" s="71"/>
      <c r="F78" s="71"/>
      <c r="G78"/>
      <c r="H78" s="72"/>
      <c r="I78"/>
      <c r="J78" s="5" t="str">
        <f t="shared" si="54"/>
        <v/>
      </c>
      <c r="K78" s="1" t="str">
        <f t="shared" si="55"/>
        <v/>
      </c>
      <c r="L78" s="1" t="str">
        <f t="shared" si="56"/>
        <v/>
      </c>
      <c r="M78" s="1" t="str">
        <f t="shared" si="57"/>
        <v/>
      </c>
      <c r="N78" s="1" t="str">
        <f t="shared" si="58"/>
        <v/>
      </c>
      <c r="O78" s="1" t="str">
        <f t="shared" si="59"/>
        <v/>
      </c>
      <c r="P78" s="1" t="str">
        <f t="shared" si="60"/>
        <v/>
      </c>
      <c r="Q78" s="1" t="str">
        <f t="shared" si="61"/>
        <v/>
      </c>
      <c r="R78" s="1" t="str">
        <f t="shared" si="74"/>
        <v/>
      </c>
      <c r="S78" s="1" t="str">
        <f t="shared" si="62"/>
        <v/>
      </c>
      <c r="T78" s="1" t="str">
        <f t="shared" si="63"/>
        <v/>
      </c>
      <c r="U78" s="1" t="str">
        <f t="shared" si="64"/>
        <v/>
      </c>
      <c r="V78" s="1" t="str">
        <f t="shared" si="65"/>
        <v/>
      </c>
      <c r="W78" s="1" t="str">
        <f t="shared" si="66"/>
        <v/>
      </c>
      <c r="X78" s="1" t="str">
        <f t="shared" si="67"/>
        <v/>
      </c>
      <c r="Y78" s="1" t="str">
        <f t="shared" si="68"/>
        <v/>
      </c>
      <c r="Z78" s="6">
        <v>7.4000000000000003E-3</v>
      </c>
      <c r="AA78" s="1"/>
      <c r="AB78" s="5" t="str">
        <f t="shared" si="69"/>
        <v/>
      </c>
      <c r="AC78" s="1" t="str">
        <f t="shared" si="70"/>
        <v/>
      </c>
      <c r="AD78" s="1"/>
      <c r="AE78" s="5" t="str">
        <f t="shared" si="75"/>
        <v/>
      </c>
      <c r="AF78" s="1" t="str">
        <f t="shared" si="76"/>
        <v/>
      </c>
      <c r="AG78" s="8"/>
      <c r="AH78" s="8"/>
      <c r="AI78" s="8"/>
      <c r="AJ78" s="5" t="str">
        <f t="shared" si="71"/>
        <v/>
      </c>
      <c r="AK78" s="8"/>
      <c r="AL78" s="8" t="str">
        <f t="shared" si="77"/>
        <v/>
      </c>
      <c r="AM78" s="9" t="str">
        <f t="shared" si="78"/>
        <v/>
      </c>
      <c r="AN78"/>
      <c r="AO78" s="113" t="str">
        <f t="shared" si="72"/>
        <v/>
      </c>
      <c r="AP78" s="119" t="str">
        <f t="shared" si="73"/>
        <v/>
      </c>
      <c r="AQ78" s="119" t="str">
        <f t="shared" si="79"/>
        <v/>
      </c>
      <c r="AR78" s="119" t="str">
        <f t="shared" si="80"/>
        <v/>
      </c>
      <c r="AS78" s="119"/>
      <c r="AT78"/>
      <c r="AU78"/>
      <c r="AV78"/>
      <c r="AW78"/>
      <c r="AX78"/>
      <c r="AY78" t="str">
        <f t="shared" si="81"/>
        <v>No Data</v>
      </c>
      <c r="AZ78" s="9">
        <f t="shared" si="82"/>
        <v>0</v>
      </c>
      <c r="BA78" s="119" t="str">
        <v>No Data</v>
      </c>
      <c r="BB78" s="119">
        <v>0</v>
      </c>
      <c r="BC78" s="119">
        <v>74</v>
      </c>
      <c r="BD78" s="119" t="str">
        <f t="shared" si="83"/>
        <v/>
      </c>
      <c r="BE78" s="119"/>
      <c r="BF78" s="119"/>
    </row>
    <row r="79" spans="1:58" x14ac:dyDescent="0.25">
      <c r="A79" s="71"/>
      <c r="B79" s="71"/>
      <c r="C79" s="71"/>
      <c r="D79" s="71"/>
      <c r="E79" s="71"/>
      <c r="F79" s="71"/>
      <c r="G79"/>
      <c r="H79" s="72"/>
      <c r="I79"/>
      <c r="J79" s="5" t="str">
        <f t="shared" si="54"/>
        <v/>
      </c>
      <c r="K79" s="1" t="str">
        <f t="shared" si="55"/>
        <v/>
      </c>
      <c r="L79" s="1" t="str">
        <f t="shared" si="56"/>
        <v/>
      </c>
      <c r="M79" s="1" t="str">
        <f t="shared" si="57"/>
        <v/>
      </c>
      <c r="N79" s="1" t="str">
        <f t="shared" si="58"/>
        <v/>
      </c>
      <c r="O79" s="1" t="str">
        <f t="shared" si="59"/>
        <v/>
      </c>
      <c r="P79" s="1" t="str">
        <f t="shared" si="60"/>
        <v/>
      </c>
      <c r="Q79" s="1" t="str">
        <f t="shared" si="61"/>
        <v/>
      </c>
      <c r="R79" s="1" t="str">
        <f t="shared" si="74"/>
        <v/>
      </c>
      <c r="S79" s="1" t="str">
        <f t="shared" si="62"/>
        <v/>
      </c>
      <c r="T79" s="1" t="str">
        <f t="shared" si="63"/>
        <v/>
      </c>
      <c r="U79" s="1" t="str">
        <f t="shared" si="64"/>
        <v/>
      </c>
      <c r="V79" s="1" t="str">
        <f t="shared" si="65"/>
        <v/>
      </c>
      <c r="W79" s="1" t="str">
        <f t="shared" si="66"/>
        <v/>
      </c>
      <c r="X79" s="1" t="str">
        <f t="shared" si="67"/>
        <v/>
      </c>
      <c r="Y79" s="1" t="str">
        <f t="shared" si="68"/>
        <v/>
      </c>
      <c r="Z79" s="6">
        <v>7.4999999999999997E-3</v>
      </c>
      <c r="AA79" s="1"/>
      <c r="AB79" s="5" t="str">
        <f t="shared" si="69"/>
        <v/>
      </c>
      <c r="AC79" s="1" t="str">
        <f t="shared" si="70"/>
        <v/>
      </c>
      <c r="AD79" s="1"/>
      <c r="AE79" s="5" t="str">
        <f t="shared" si="75"/>
        <v/>
      </c>
      <c r="AF79" s="1" t="str">
        <f t="shared" si="76"/>
        <v/>
      </c>
      <c r="AG79" s="8"/>
      <c r="AH79" s="8"/>
      <c r="AI79" s="8"/>
      <c r="AJ79" s="5" t="str">
        <f t="shared" si="71"/>
        <v/>
      </c>
      <c r="AK79" s="8"/>
      <c r="AL79" s="8" t="str">
        <f t="shared" si="77"/>
        <v/>
      </c>
      <c r="AM79" s="9" t="str">
        <f t="shared" si="78"/>
        <v/>
      </c>
      <c r="AN79"/>
      <c r="AO79" s="113" t="str">
        <f t="shared" si="72"/>
        <v/>
      </c>
      <c r="AP79" s="119" t="str">
        <f t="shared" si="73"/>
        <v/>
      </c>
      <c r="AQ79" s="119" t="str">
        <f t="shared" si="79"/>
        <v/>
      </c>
      <c r="AR79" s="119" t="str">
        <f t="shared" si="80"/>
        <v/>
      </c>
      <c r="AS79" s="119"/>
      <c r="AT79"/>
      <c r="AU79"/>
      <c r="AV79"/>
      <c r="AW79"/>
      <c r="AX79"/>
      <c r="AY79" t="str">
        <f t="shared" si="81"/>
        <v>No Data</v>
      </c>
      <c r="AZ79" s="9">
        <f t="shared" si="82"/>
        <v>0</v>
      </c>
      <c r="BA79" s="119" t="str">
        <v>No Data</v>
      </c>
      <c r="BB79" s="119">
        <v>0</v>
      </c>
      <c r="BC79" s="119">
        <v>75</v>
      </c>
      <c r="BD79" s="119" t="str">
        <f t="shared" si="83"/>
        <v/>
      </c>
      <c r="BE79" s="119"/>
      <c r="BF79" s="119"/>
    </row>
    <row r="80" spans="1:58" x14ac:dyDescent="0.25">
      <c r="A80" s="71"/>
      <c r="B80" s="71"/>
      <c r="C80" s="71"/>
      <c r="D80" s="71"/>
      <c r="E80" s="71"/>
      <c r="F80" s="71"/>
      <c r="G80"/>
      <c r="H80" s="72"/>
      <c r="I80"/>
      <c r="J80" s="5" t="str">
        <f t="shared" si="54"/>
        <v/>
      </c>
      <c r="K80" s="1" t="str">
        <f t="shared" si="55"/>
        <v/>
      </c>
      <c r="L80" s="1" t="str">
        <f t="shared" si="56"/>
        <v/>
      </c>
      <c r="M80" s="1" t="str">
        <f t="shared" si="57"/>
        <v/>
      </c>
      <c r="N80" s="1" t="str">
        <f t="shared" si="58"/>
        <v/>
      </c>
      <c r="O80" s="1" t="str">
        <f t="shared" si="59"/>
        <v/>
      </c>
      <c r="P80" s="1" t="str">
        <f t="shared" si="60"/>
        <v/>
      </c>
      <c r="Q80" s="1" t="str">
        <f t="shared" si="61"/>
        <v/>
      </c>
      <c r="R80" s="1" t="str">
        <f t="shared" si="74"/>
        <v/>
      </c>
      <c r="S80" s="1" t="str">
        <f t="shared" si="62"/>
        <v/>
      </c>
      <c r="T80" s="1" t="str">
        <f t="shared" si="63"/>
        <v/>
      </c>
      <c r="U80" s="1" t="str">
        <f t="shared" si="64"/>
        <v/>
      </c>
      <c r="V80" s="1" t="str">
        <f t="shared" si="65"/>
        <v/>
      </c>
      <c r="W80" s="1" t="str">
        <f t="shared" si="66"/>
        <v/>
      </c>
      <c r="X80" s="1" t="str">
        <f t="shared" si="67"/>
        <v/>
      </c>
      <c r="Y80" s="1" t="str">
        <f t="shared" si="68"/>
        <v/>
      </c>
      <c r="Z80" s="6">
        <v>7.6E-3</v>
      </c>
      <c r="AA80" s="1"/>
      <c r="AB80" s="5" t="str">
        <f t="shared" si="69"/>
        <v/>
      </c>
      <c r="AC80" s="1" t="str">
        <f t="shared" si="70"/>
        <v/>
      </c>
      <c r="AD80" s="1"/>
      <c r="AE80" s="5" t="str">
        <f t="shared" si="75"/>
        <v/>
      </c>
      <c r="AF80" s="1" t="str">
        <f t="shared" si="76"/>
        <v/>
      </c>
      <c r="AG80" s="8"/>
      <c r="AH80" s="8"/>
      <c r="AI80" s="8"/>
      <c r="AJ80" s="5" t="str">
        <f t="shared" si="71"/>
        <v/>
      </c>
      <c r="AK80" s="8"/>
      <c r="AL80" s="8" t="str">
        <f t="shared" si="77"/>
        <v/>
      </c>
      <c r="AM80" s="9" t="str">
        <f t="shared" si="78"/>
        <v/>
      </c>
      <c r="AN80"/>
      <c r="AO80" s="113" t="str">
        <f t="shared" si="72"/>
        <v/>
      </c>
      <c r="AP80" s="119" t="str">
        <f t="shared" si="73"/>
        <v/>
      </c>
      <c r="AQ80" s="119" t="str">
        <f t="shared" si="79"/>
        <v/>
      </c>
      <c r="AR80" s="119" t="str">
        <f t="shared" si="80"/>
        <v/>
      </c>
      <c r="AS80" s="119"/>
      <c r="AT80"/>
      <c r="AU80"/>
      <c r="AV80"/>
      <c r="AW80"/>
      <c r="AX80"/>
      <c r="AY80" t="str">
        <f t="shared" si="81"/>
        <v>No Data</v>
      </c>
      <c r="AZ80" s="9">
        <f t="shared" si="82"/>
        <v>0</v>
      </c>
      <c r="BA80" s="119" t="str">
        <v>No Data</v>
      </c>
      <c r="BB80" s="119">
        <v>0</v>
      </c>
      <c r="BC80" s="119">
        <v>76</v>
      </c>
      <c r="BD80" s="119" t="str">
        <f t="shared" si="83"/>
        <v/>
      </c>
      <c r="BE80" s="119"/>
      <c r="BF80" s="119"/>
    </row>
    <row r="81" spans="1:58" x14ac:dyDescent="0.25">
      <c r="A81" s="71"/>
      <c r="B81" s="71"/>
      <c r="C81" s="71"/>
      <c r="D81" s="71"/>
      <c r="E81" s="71"/>
      <c r="F81" s="71"/>
      <c r="G81"/>
      <c r="H81" s="72"/>
      <c r="I81"/>
      <c r="J81" s="5" t="str">
        <f t="shared" si="54"/>
        <v/>
      </c>
      <c r="K81" s="1" t="str">
        <f t="shared" si="55"/>
        <v/>
      </c>
      <c r="L81" s="1" t="str">
        <f t="shared" si="56"/>
        <v/>
      </c>
      <c r="M81" s="1" t="str">
        <f t="shared" si="57"/>
        <v/>
      </c>
      <c r="N81" s="1" t="str">
        <f t="shared" si="58"/>
        <v/>
      </c>
      <c r="O81" s="1" t="str">
        <f t="shared" si="59"/>
        <v/>
      </c>
      <c r="P81" s="1" t="str">
        <f t="shared" si="60"/>
        <v/>
      </c>
      <c r="Q81" s="1" t="str">
        <f t="shared" si="61"/>
        <v/>
      </c>
      <c r="R81" s="1" t="str">
        <f t="shared" si="74"/>
        <v/>
      </c>
      <c r="S81" s="1" t="str">
        <f t="shared" si="62"/>
        <v/>
      </c>
      <c r="T81" s="1" t="str">
        <f t="shared" si="63"/>
        <v/>
      </c>
      <c r="U81" s="1" t="str">
        <f t="shared" si="64"/>
        <v/>
      </c>
      <c r="V81" s="1" t="str">
        <f t="shared" si="65"/>
        <v/>
      </c>
      <c r="W81" s="1" t="str">
        <f t="shared" si="66"/>
        <v/>
      </c>
      <c r="X81" s="1" t="str">
        <f t="shared" si="67"/>
        <v/>
      </c>
      <c r="Y81" s="1" t="str">
        <f t="shared" si="68"/>
        <v/>
      </c>
      <c r="Z81" s="6">
        <v>7.7000000000000002E-3</v>
      </c>
      <c r="AA81" s="1"/>
      <c r="AB81" s="5" t="str">
        <f t="shared" si="69"/>
        <v/>
      </c>
      <c r="AC81" s="1" t="str">
        <f t="shared" si="70"/>
        <v/>
      </c>
      <c r="AD81" s="1"/>
      <c r="AE81" s="5" t="str">
        <f t="shared" si="75"/>
        <v/>
      </c>
      <c r="AF81" s="1" t="str">
        <f t="shared" si="76"/>
        <v/>
      </c>
      <c r="AG81" s="8"/>
      <c r="AH81" s="8"/>
      <c r="AI81" s="8"/>
      <c r="AJ81" s="5" t="str">
        <f t="shared" si="71"/>
        <v/>
      </c>
      <c r="AK81" s="8"/>
      <c r="AL81" s="8" t="str">
        <f t="shared" si="77"/>
        <v/>
      </c>
      <c r="AM81" s="9" t="str">
        <f t="shared" si="78"/>
        <v/>
      </c>
      <c r="AN81"/>
      <c r="AO81" s="113" t="str">
        <f t="shared" si="72"/>
        <v/>
      </c>
      <c r="AP81" s="119" t="str">
        <f t="shared" si="73"/>
        <v/>
      </c>
      <c r="AQ81" s="119" t="str">
        <f t="shared" si="79"/>
        <v/>
      </c>
      <c r="AR81" s="119" t="str">
        <f t="shared" si="80"/>
        <v/>
      </c>
      <c r="AS81" s="119"/>
      <c r="AT81"/>
      <c r="AU81"/>
      <c r="AV81"/>
      <c r="AW81"/>
      <c r="AX81"/>
      <c r="AY81" t="str">
        <f t="shared" si="81"/>
        <v>No Data</v>
      </c>
      <c r="AZ81" s="9">
        <f t="shared" si="82"/>
        <v>0</v>
      </c>
      <c r="BA81" s="119" t="str">
        <v>No Data</v>
      </c>
      <c r="BB81" s="119">
        <v>0</v>
      </c>
      <c r="BC81" s="119">
        <v>77</v>
      </c>
      <c r="BD81" s="119" t="str">
        <f t="shared" si="83"/>
        <v/>
      </c>
      <c r="BE81" s="119"/>
      <c r="BF81" s="119"/>
    </row>
    <row r="82" spans="1:58" x14ac:dyDescent="0.25">
      <c r="A82" s="71"/>
      <c r="B82" s="71"/>
      <c r="C82" s="71"/>
      <c r="D82" s="71"/>
      <c r="E82" s="71"/>
      <c r="F82" s="71"/>
      <c r="G82"/>
      <c r="H82" s="72"/>
      <c r="I82"/>
      <c r="J82" s="5" t="str">
        <f t="shared" si="54"/>
        <v/>
      </c>
      <c r="K82" s="1" t="str">
        <f t="shared" si="55"/>
        <v/>
      </c>
      <c r="L82" s="1" t="str">
        <f t="shared" si="56"/>
        <v/>
      </c>
      <c r="M82" s="1" t="str">
        <f t="shared" si="57"/>
        <v/>
      </c>
      <c r="N82" s="1" t="str">
        <f t="shared" si="58"/>
        <v/>
      </c>
      <c r="O82" s="1" t="str">
        <f t="shared" si="59"/>
        <v/>
      </c>
      <c r="P82" s="1" t="str">
        <f t="shared" si="60"/>
        <v/>
      </c>
      <c r="Q82" s="1" t="str">
        <f t="shared" si="61"/>
        <v/>
      </c>
      <c r="R82" s="1" t="str">
        <f t="shared" si="74"/>
        <v/>
      </c>
      <c r="S82" s="1" t="str">
        <f t="shared" si="62"/>
        <v/>
      </c>
      <c r="T82" s="1" t="str">
        <f t="shared" si="63"/>
        <v/>
      </c>
      <c r="U82" s="1" t="str">
        <f t="shared" si="64"/>
        <v/>
      </c>
      <c r="V82" s="1" t="str">
        <f t="shared" si="65"/>
        <v/>
      </c>
      <c r="W82" s="1" t="str">
        <f t="shared" si="66"/>
        <v/>
      </c>
      <c r="X82" s="1" t="str">
        <f t="shared" si="67"/>
        <v/>
      </c>
      <c r="Y82" s="1" t="str">
        <f t="shared" si="68"/>
        <v/>
      </c>
      <c r="Z82" s="6">
        <v>7.7999999999999996E-3</v>
      </c>
      <c r="AA82" s="1"/>
      <c r="AB82" s="5" t="str">
        <f t="shared" si="69"/>
        <v/>
      </c>
      <c r="AC82" s="1" t="str">
        <f t="shared" si="70"/>
        <v/>
      </c>
      <c r="AD82" s="1"/>
      <c r="AE82" s="5" t="str">
        <f t="shared" si="75"/>
        <v/>
      </c>
      <c r="AF82" s="1" t="str">
        <f t="shared" si="76"/>
        <v/>
      </c>
      <c r="AG82" s="8"/>
      <c r="AH82" s="8"/>
      <c r="AI82" s="8"/>
      <c r="AJ82" s="5" t="str">
        <f t="shared" si="71"/>
        <v/>
      </c>
      <c r="AK82" s="8"/>
      <c r="AL82" s="8" t="str">
        <f t="shared" si="77"/>
        <v/>
      </c>
      <c r="AM82" s="9" t="str">
        <f t="shared" si="78"/>
        <v/>
      </c>
      <c r="AN82"/>
      <c r="AO82" s="113" t="str">
        <f t="shared" si="72"/>
        <v/>
      </c>
      <c r="AP82" s="119" t="str">
        <f t="shared" si="73"/>
        <v/>
      </c>
      <c r="AQ82" s="119" t="str">
        <f t="shared" si="79"/>
        <v/>
      </c>
      <c r="AR82" s="119" t="str">
        <f t="shared" si="80"/>
        <v/>
      </c>
      <c r="AS82" s="119"/>
      <c r="AT82"/>
      <c r="AU82"/>
      <c r="AV82"/>
      <c r="AW82"/>
      <c r="AX82"/>
      <c r="AY82" t="str">
        <f t="shared" si="81"/>
        <v>No Data</v>
      </c>
      <c r="AZ82" s="9">
        <f t="shared" si="82"/>
        <v>0</v>
      </c>
      <c r="BA82" s="119" t="str">
        <v>No Data</v>
      </c>
      <c r="BB82" s="119">
        <v>0</v>
      </c>
      <c r="BC82" s="119">
        <v>78</v>
      </c>
      <c r="BD82" s="119" t="str">
        <f t="shared" si="83"/>
        <v/>
      </c>
      <c r="BE82" s="119"/>
      <c r="BF82" s="119"/>
    </row>
    <row r="83" spans="1:58" x14ac:dyDescent="0.25">
      <c r="A83" s="71"/>
      <c r="B83" s="71"/>
      <c r="C83" s="71"/>
      <c r="D83" s="71"/>
      <c r="E83" s="71"/>
      <c r="F83" s="71"/>
      <c r="G83"/>
      <c r="H83" s="72"/>
      <c r="I83"/>
      <c r="J83" s="5" t="str">
        <f t="shared" si="54"/>
        <v/>
      </c>
      <c r="K83" s="1" t="str">
        <f t="shared" si="55"/>
        <v/>
      </c>
      <c r="L83" s="1" t="str">
        <f t="shared" si="56"/>
        <v/>
      </c>
      <c r="M83" s="1" t="str">
        <f t="shared" si="57"/>
        <v/>
      </c>
      <c r="N83" s="1" t="str">
        <f t="shared" si="58"/>
        <v/>
      </c>
      <c r="O83" s="1" t="str">
        <f t="shared" si="59"/>
        <v/>
      </c>
      <c r="P83" s="1" t="str">
        <f t="shared" si="60"/>
        <v/>
      </c>
      <c r="Q83" s="1" t="str">
        <f t="shared" si="61"/>
        <v/>
      </c>
      <c r="R83" s="1" t="str">
        <f t="shared" si="74"/>
        <v/>
      </c>
      <c r="S83" s="1" t="str">
        <f t="shared" si="62"/>
        <v/>
      </c>
      <c r="T83" s="1" t="str">
        <f t="shared" si="63"/>
        <v/>
      </c>
      <c r="U83" s="1" t="str">
        <f t="shared" si="64"/>
        <v/>
      </c>
      <c r="V83" s="1" t="str">
        <f t="shared" si="65"/>
        <v/>
      </c>
      <c r="W83" s="1" t="str">
        <f t="shared" si="66"/>
        <v/>
      </c>
      <c r="X83" s="1" t="str">
        <f t="shared" si="67"/>
        <v/>
      </c>
      <c r="Y83" s="1" t="str">
        <f t="shared" si="68"/>
        <v/>
      </c>
      <c r="Z83" s="6">
        <v>7.9000000000000008E-3</v>
      </c>
      <c r="AA83" s="1"/>
      <c r="AB83" s="5" t="str">
        <f t="shared" si="69"/>
        <v/>
      </c>
      <c r="AC83" s="1" t="str">
        <f t="shared" si="70"/>
        <v/>
      </c>
      <c r="AD83" s="1"/>
      <c r="AE83" s="5" t="str">
        <f t="shared" si="75"/>
        <v/>
      </c>
      <c r="AF83" s="1" t="str">
        <f t="shared" si="76"/>
        <v/>
      </c>
      <c r="AG83" s="8"/>
      <c r="AH83" s="8"/>
      <c r="AI83" s="8"/>
      <c r="AJ83" s="5" t="str">
        <f t="shared" si="71"/>
        <v/>
      </c>
      <c r="AK83" s="8"/>
      <c r="AL83" s="8" t="str">
        <f t="shared" si="77"/>
        <v/>
      </c>
      <c r="AM83" s="9" t="str">
        <f t="shared" si="78"/>
        <v/>
      </c>
      <c r="AN83"/>
      <c r="AO83" s="113" t="str">
        <f t="shared" si="72"/>
        <v/>
      </c>
      <c r="AP83" s="119" t="str">
        <f t="shared" si="73"/>
        <v/>
      </c>
      <c r="AQ83" s="119" t="str">
        <f t="shared" si="79"/>
        <v/>
      </c>
      <c r="AR83" s="119" t="str">
        <f t="shared" si="80"/>
        <v/>
      </c>
      <c r="AS83" s="119"/>
      <c r="AT83"/>
      <c r="AU83"/>
      <c r="AV83"/>
      <c r="AW83"/>
      <c r="AX83"/>
      <c r="AY83" t="str">
        <f t="shared" si="81"/>
        <v>No Data</v>
      </c>
      <c r="AZ83" s="9">
        <f t="shared" si="82"/>
        <v>0</v>
      </c>
      <c r="BA83" s="119" t="str">
        <v>No Data</v>
      </c>
      <c r="BB83" s="119">
        <v>0</v>
      </c>
      <c r="BC83" s="119">
        <v>79</v>
      </c>
      <c r="BD83" s="119" t="str">
        <f t="shared" si="83"/>
        <v/>
      </c>
      <c r="BE83" s="119"/>
      <c r="BF83" s="119"/>
    </row>
    <row r="84" spans="1:58" x14ac:dyDescent="0.25">
      <c r="A84" s="71"/>
      <c r="B84" s="71"/>
      <c r="C84" s="71"/>
      <c r="D84" s="71"/>
      <c r="E84" s="71"/>
      <c r="F84" s="71"/>
      <c r="G84"/>
      <c r="H84" s="72"/>
      <c r="I84"/>
      <c r="J84" s="5" t="str">
        <f t="shared" si="54"/>
        <v/>
      </c>
      <c r="K84" s="1" t="str">
        <f t="shared" si="55"/>
        <v/>
      </c>
      <c r="L84" s="1" t="str">
        <f t="shared" si="56"/>
        <v/>
      </c>
      <c r="M84" s="1" t="str">
        <f t="shared" si="57"/>
        <v/>
      </c>
      <c r="N84" s="1" t="str">
        <f t="shared" si="58"/>
        <v/>
      </c>
      <c r="O84" s="1" t="str">
        <f t="shared" si="59"/>
        <v/>
      </c>
      <c r="P84" s="1" t="str">
        <f t="shared" si="60"/>
        <v/>
      </c>
      <c r="Q84" s="1" t="str">
        <f t="shared" si="61"/>
        <v/>
      </c>
      <c r="R84" s="1" t="str">
        <f t="shared" si="74"/>
        <v/>
      </c>
      <c r="S84" s="1" t="str">
        <f t="shared" si="62"/>
        <v/>
      </c>
      <c r="T84" s="1" t="str">
        <f t="shared" si="63"/>
        <v/>
      </c>
      <c r="U84" s="1" t="str">
        <f t="shared" si="64"/>
        <v/>
      </c>
      <c r="V84" s="1" t="str">
        <f t="shared" si="65"/>
        <v/>
      </c>
      <c r="W84" s="1" t="str">
        <f t="shared" si="66"/>
        <v/>
      </c>
      <c r="X84" s="1" t="str">
        <f t="shared" si="67"/>
        <v/>
      </c>
      <c r="Y84" s="1" t="str">
        <f t="shared" si="68"/>
        <v/>
      </c>
      <c r="Z84" s="6">
        <v>8.0000000000000002E-3</v>
      </c>
      <c r="AA84" s="1"/>
      <c r="AB84" s="5" t="str">
        <f t="shared" si="69"/>
        <v/>
      </c>
      <c r="AC84" s="1" t="str">
        <f t="shared" si="70"/>
        <v/>
      </c>
      <c r="AD84" s="1"/>
      <c r="AE84" s="5" t="str">
        <f t="shared" si="75"/>
        <v/>
      </c>
      <c r="AF84" s="1" t="str">
        <f t="shared" si="76"/>
        <v/>
      </c>
      <c r="AG84" s="8"/>
      <c r="AH84" s="8"/>
      <c r="AI84" s="8"/>
      <c r="AJ84" s="5" t="str">
        <f t="shared" si="71"/>
        <v/>
      </c>
      <c r="AK84" s="8"/>
      <c r="AL84" s="8" t="str">
        <f t="shared" si="77"/>
        <v/>
      </c>
      <c r="AM84" s="9" t="str">
        <f t="shared" si="78"/>
        <v/>
      </c>
      <c r="AN84"/>
      <c r="AO84" s="113" t="str">
        <f t="shared" si="72"/>
        <v/>
      </c>
      <c r="AP84" s="119" t="str">
        <f t="shared" si="73"/>
        <v/>
      </c>
      <c r="AQ84" s="119" t="str">
        <f t="shared" si="79"/>
        <v/>
      </c>
      <c r="AR84" s="119" t="str">
        <f t="shared" si="80"/>
        <v/>
      </c>
      <c r="AS84" s="119"/>
      <c r="AT84"/>
      <c r="AU84"/>
      <c r="AV84"/>
      <c r="AW84"/>
      <c r="AX84"/>
      <c r="AY84" t="str">
        <f t="shared" si="81"/>
        <v>No Data</v>
      </c>
      <c r="AZ84" s="9">
        <f t="shared" si="82"/>
        <v>0</v>
      </c>
      <c r="BA84" s="119" t="str">
        <v>No Data</v>
      </c>
      <c r="BB84" s="119">
        <v>0</v>
      </c>
      <c r="BC84" s="119">
        <v>80</v>
      </c>
      <c r="BD84" s="119" t="str">
        <f t="shared" si="83"/>
        <v/>
      </c>
      <c r="BE84" s="119"/>
      <c r="BF84" s="119"/>
    </row>
    <row r="85" spans="1:58" x14ac:dyDescent="0.25">
      <c r="A85" s="71"/>
      <c r="B85" s="71"/>
      <c r="C85" s="71"/>
      <c r="D85" s="71"/>
      <c r="E85" s="71"/>
      <c r="F85" s="71"/>
      <c r="G85"/>
      <c r="H85" s="72"/>
      <c r="I85"/>
      <c r="J85" s="5" t="str">
        <f t="shared" si="54"/>
        <v/>
      </c>
      <c r="K85" s="1" t="str">
        <f t="shared" si="55"/>
        <v/>
      </c>
      <c r="L85" s="1" t="str">
        <f t="shared" si="56"/>
        <v/>
      </c>
      <c r="M85" s="1" t="str">
        <f t="shared" si="57"/>
        <v/>
      </c>
      <c r="N85" s="1" t="str">
        <f t="shared" si="58"/>
        <v/>
      </c>
      <c r="O85" s="1" t="str">
        <f t="shared" si="59"/>
        <v/>
      </c>
      <c r="P85" s="1" t="str">
        <f t="shared" si="60"/>
        <v/>
      </c>
      <c r="Q85" s="1" t="str">
        <f t="shared" si="61"/>
        <v/>
      </c>
      <c r="R85" s="1" t="str">
        <f t="shared" si="74"/>
        <v/>
      </c>
      <c r="S85" s="1" t="str">
        <f t="shared" si="62"/>
        <v/>
      </c>
      <c r="T85" s="1" t="str">
        <f t="shared" si="63"/>
        <v/>
      </c>
      <c r="U85" s="1" t="str">
        <f t="shared" si="64"/>
        <v/>
      </c>
      <c r="V85" s="1" t="str">
        <f t="shared" si="65"/>
        <v/>
      </c>
      <c r="W85" s="1" t="str">
        <f t="shared" si="66"/>
        <v/>
      </c>
      <c r="X85" s="1" t="str">
        <f t="shared" si="67"/>
        <v/>
      </c>
      <c r="Y85" s="1" t="str">
        <f t="shared" si="68"/>
        <v/>
      </c>
      <c r="Z85" s="6">
        <v>8.0999999999999996E-3</v>
      </c>
      <c r="AA85" s="1"/>
      <c r="AB85" s="5" t="str">
        <f t="shared" si="69"/>
        <v/>
      </c>
      <c r="AC85" s="1" t="str">
        <f t="shared" si="70"/>
        <v/>
      </c>
      <c r="AD85" s="1"/>
      <c r="AE85" s="5" t="str">
        <f t="shared" si="75"/>
        <v/>
      </c>
      <c r="AF85" s="1" t="str">
        <f t="shared" si="76"/>
        <v/>
      </c>
      <c r="AG85" s="8"/>
      <c r="AH85" s="8"/>
      <c r="AI85" s="8"/>
      <c r="AJ85" s="5" t="str">
        <f t="shared" si="71"/>
        <v/>
      </c>
      <c r="AK85" s="8"/>
      <c r="AL85" s="8" t="str">
        <f t="shared" si="77"/>
        <v/>
      </c>
      <c r="AM85" s="9" t="str">
        <f t="shared" si="78"/>
        <v/>
      </c>
      <c r="AN85"/>
      <c r="AO85" s="113" t="str">
        <f t="shared" si="72"/>
        <v/>
      </c>
      <c r="AP85" s="119" t="str">
        <f t="shared" si="73"/>
        <v/>
      </c>
      <c r="AQ85" s="119" t="str">
        <f t="shared" si="79"/>
        <v/>
      </c>
      <c r="AR85" s="119" t="str">
        <f t="shared" si="80"/>
        <v/>
      </c>
      <c r="AS85" s="119"/>
      <c r="AT85"/>
      <c r="AU85"/>
      <c r="AV85"/>
      <c r="AW85"/>
      <c r="AX85"/>
      <c r="AY85" t="str">
        <f t="shared" si="81"/>
        <v>No Data</v>
      </c>
      <c r="AZ85" s="9">
        <f t="shared" si="82"/>
        <v>0</v>
      </c>
      <c r="BA85" s="119" t="str">
        <v>No Data</v>
      </c>
      <c r="BB85" s="119">
        <v>0</v>
      </c>
      <c r="BC85" s="119">
        <v>81</v>
      </c>
      <c r="BD85" s="119" t="str">
        <f t="shared" si="83"/>
        <v/>
      </c>
      <c r="BE85" s="119"/>
      <c r="BF85" s="119"/>
    </row>
    <row r="86" spans="1:58" x14ac:dyDescent="0.25">
      <c r="A86" s="71"/>
      <c r="B86" s="71"/>
      <c r="C86" s="71"/>
      <c r="D86" s="71"/>
      <c r="E86" s="71"/>
      <c r="F86" s="71"/>
      <c r="G86"/>
      <c r="H86" s="72"/>
      <c r="I86"/>
      <c r="J86" s="5" t="str">
        <f t="shared" si="54"/>
        <v/>
      </c>
      <c r="K86" s="1" t="str">
        <f t="shared" si="55"/>
        <v/>
      </c>
      <c r="L86" s="1" t="str">
        <f t="shared" si="56"/>
        <v/>
      </c>
      <c r="M86" s="1" t="str">
        <f t="shared" si="57"/>
        <v/>
      </c>
      <c r="N86" s="1" t="str">
        <f t="shared" si="58"/>
        <v/>
      </c>
      <c r="O86" s="1" t="str">
        <f t="shared" si="59"/>
        <v/>
      </c>
      <c r="P86" s="1" t="str">
        <f t="shared" si="60"/>
        <v/>
      </c>
      <c r="Q86" s="1" t="str">
        <f t="shared" si="61"/>
        <v/>
      </c>
      <c r="R86" s="1" t="str">
        <f t="shared" si="74"/>
        <v/>
      </c>
      <c r="S86" s="1" t="str">
        <f t="shared" si="62"/>
        <v/>
      </c>
      <c r="T86" s="1" t="str">
        <f t="shared" si="63"/>
        <v/>
      </c>
      <c r="U86" s="1" t="str">
        <f t="shared" si="64"/>
        <v/>
      </c>
      <c r="V86" s="1" t="str">
        <f t="shared" si="65"/>
        <v/>
      </c>
      <c r="W86" s="1" t="str">
        <f t="shared" si="66"/>
        <v/>
      </c>
      <c r="X86" s="1" t="str">
        <f t="shared" si="67"/>
        <v/>
      </c>
      <c r="Y86" s="1" t="str">
        <f t="shared" si="68"/>
        <v/>
      </c>
      <c r="Z86" s="6">
        <v>8.2000000000000007E-3</v>
      </c>
      <c r="AA86" s="1"/>
      <c r="AB86" s="5" t="str">
        <f t="shared" si="69"/>
        <v/>
      </c>
      <c r="AC86" s="1" t="str">
        <f t="shared" si="70"/>
        <v/>
      </c>
      <c r="AD86" s="1"/>
      <c r="AE86" s="5" t="str">
        <f t="shared" si="75"/>
        <v/>
      </c>
      <c r="AF86" s="1" t="str">
        <f t="shared" si="76"/>
        <v/>
      </c>
      <c r="AG86" s="8"/>
      <c r="AH86" s="8"/>
      <c r="AI86" s="8"/>
      <c r="AJ86" s="5" t="str">
        <f t="shared" si="71"/>
        <v/>
      </c>
      <c r="AK86" s="8"/>
      <c r="AL86" s="8" t="str">
        <f t="shared" si="77"/>
        <v/>
      </c>
      <c r="AM86" s="9" t="str">
        <f t="shared" si="78"/>
        <v/>
      </c>
      <c r="AN86"/>
      <c r="AO86" s="113" t="str">
        <f t="shared" si="72"/>
        <v/>
      </c>
      <c r="AP86" s="119" t="str">
        <f t="shared" si="73"/>
        <v/>
      </c>
      <c r="AQ86" s="119" t="str">
        <f t="shared" si="79"/>
        <v/>
      </c>
      <c r="AR86" s="119" t="str">
        <f t="shared" si="80"/>
        <v/>
      </c>
      <c r="AS86" s="119"/>
      <c r="AT86"/>
      <c r="AU86"/>
      <c r="AV86"/>
      <c r="AW86"/>
      <c r="AX86"/>
      <c r="AY86" t="str">
        <f t="shared" si="81"/>
        <v>No Data</v>
      </c>
      <c r="AZ86" s="9">
        <f t="shared" si="82"/>
        <v>0</v>
      </c>
      <c r="BA86" s="119" t="str">
        <v>No Data</v>
      </c>
      <c r="BB86" s="119">
        <v>0</v>
      </c>
      <c r="BC86" s="119">
        <v>82</v>
      </c>
      <c r="BD86" s="119" t="str">
        <f t="shared" si="83"/>
        <v/>
      </c>
      <c r="BE86" s="119"/>
      <c r="BF86" s="119"/>
    </row>
    <row r="87" spans="1:58" x14ac:dyDescent="0.25">
      <c r="A87" s="71"/>
      <c r="B87" s="71"/>
      <c r="C87" s="71"/>
      <c r="D87" s="71"/>
      <c r="E87" s="71"/>
      <c r="F87" s="71"/>
      <c r="G87"/>
      <c r="H87" s="72"/>
      <c r="I87"/>
      <c r="J87" s="5" t="str">
        <f t="shared" si="54"/>
        <v/>
      </c>
      <c r="K87" s="1" t="str">
        <f t="shared" si="55"/>
        <v/>
      </c>
      <c r="L87" s="1" t="str">
        <f t="shared" si="56"/>
        <v/>
      </c>
      <c r="M87" s="1" t="str">
        <f t="shared" si="57"/>
        <v/>
      </c>
      <c r="N87" s="1" t="str">
        <f t="shared" si="58"/>
        <v/>
      </c>
      <c r="O87" s="1" t="str">
        <f t="shared" si="59"/>
        <v/>
      </c>
      <c r="P87" s="1" t="str">
        <f t="shared" si="60"/>
        <v/>
      </c>
      <c r="Q87" s="1" t="str">
        <f t="shared" si="61"/>
        <v/>
      </c>
      <c r="R87" s="1" t="str">
        <f t="shared" si="74"/>
        <v/>
      </c>
      <c r="S87" s="1" t="str">
        <f t="shared" si="62"/>
        <v/>
      </c>
      <c r="T87" s="1" t="str">
        <f t="shared" si="63"/>
        <v/>
      </c>
      <c r="U87" s="1" t="str">
        <f t="shared" si="64"/>
        <v/>
      </c>
      <c r="V87" s="1" t="str">
        <f t="shared" si="65"/>
        <v/>
      </c>
      <c r="W87" s="1" t="str">
        <f t="shared" si="66"/>
        <v/>
      </c>
      <c r="X87" s="1" t="str">
        <f t="shared" si="67"/>
        <v/>
      </c>
      <c r="Y87" s="1" t="str">
        <f t="shared" si="68"/>
        <v/>
      </c>
      <c r="Z87" s="6">
        <v>8.3000000000000001E-3</v>
      </c>
      <c r="AA87" s="1"/>
      <c r="AB87" s="5" t="str">
        <f t="shared" si="69"/>
        <v/>
      </c>
      <c r="AC87" s="1" t="str">
        <f t="shared" si="70"/>
        <v/>
      </c>
      <c r="AD87" s="1"/>
      <c r="AE87" s="5" t="str">
        <f t="shared" si="75"/>
        <v/>
      </c>
      <c r="AF87" s="1" t="str">
        <f t="shared" si="76"/>
        <v/>
      </c>
      <c r="AG87" s="8"/>
      <c r="AH87" s="8"/>
      <c r="AI87" s="8"/>
      <c r="AJ87" s="5" t="str">
        <f t="shared" si="71"/>
        <v/>
      </c>
      <c r="AK87" s="8"/>
      <c r="AL87" s="8" t="str">
        <f t="shared" si="77"/>
        <v/>
      </c>
      <c r="AM87" s="9" t="str">
        <f t="shared" si="78"/>
        <v/>
      </c>
      <c r="AN87"/>
      <c r="AO87" s="113" t="str">
        <f t="shared" si="72"/>
        <v/>
      </c>
      <c r="AP87" s="119" t="str">
        <f t="shared" si="73"/>
        <v/>
      </c>
      <c r="AQ87" s="119" t="str">
        <f t="shared" si="79"/>
        <v/>
      </c>
      <c r="AR87" s="119" t="str">
        <f t="shared" si="80"/>
        <v/>
      </c>
      <c r="AS87" s="119"/>
      <c r="AT87"/>
      <c r="AU87"/>
      <c r="AV87"/>
      <c r="AW87"/>
      <c r="AX87"/>
      <c r="AY87" t="str">
        <f t="shared" si="81"/>
        <v>No Data</v>
      </c>
      <c r="AZ87" s="9">
        <f t="shared" si="82"/>
        <v>0</v>
      </c>
      <c r="BA87" s="119" t="str">
        <v>No Data</v>
      </c>
      <c r="BB87" s="119">
        <v>0</v>
      </c>
      <c r="BC87" s="119">
        <v>83</v>
      </c>
      <c r="BD87" s="119" t="str">
        <f t="shared" si="83"/>
        <v/>
      </c>
      <c r="BE87" s="119"/>
      <c r="BF87" s="119"/>
    </row>
    <row r="88" spans="1:58" x14ac:dyDescent="0.25">
      <c r="A88" s="71"/>
      <c r="B88" s="71"/>
      <c r="C88" s="71"/>
      <c r="D88" s="71"/>
      <c r="E88" s="71"/>
      <c r="F88" s="71"/>
      <c r="G88"/>
      <c r="H88" s="72"/>
      <c r="I88"/>
      <c r="J88" s="5" t="str">
        <f t="shared" si="54"/>
        <v/>
      </c>
      <c r="K88" s="1" t="str">
        <f t="shared" si="55"/>
        <v/>
      </c>
      <c r="L88" s="1" t="str">
        <f t="shared" si="56"/>
        <v/>
      </c>
      <c r="M88" s="1" t="str">
        <f t="shared" si="57"/>
        <v/>
      </c>
      <c r="N88" s="1" t="str">
        <f t="shared" si="58"/>
        <v/>
      </c>
      <c r="O88" s="1" t="str">
        <f t="shared" si="59"/>
        <v/>
      </c>
      <c r="P88" s="1" t="str">
        <f t="shared" si="60"/>
        <v/>
      </c>
      <c r="Q88" s="1" t="str">
        <f t="shared" si="61"/>
        <v/>
      </c>
      <c r="R88" s="1" t="str">
        <f t="shared" si="74"/>
        <v/>
      </c>
      <c r="S88" s="1" t="str">
        <f t="shared" si="62"/>
        <v/>
      </c>
      <c r="T88" s="1" t="str">
        <f t="shared" si="63"/>
        <v/>
      </c>
      <c r="U88" s="1" t="str">
        <f t="shared" si="64"/>
        <v/>
      </c>
      <c r="V88" s="1" t="str">
        <f t="shared" si="65"/>
        <v/>
      </c>
      <c r="W88" s="1" t="str">
        <f t="shared" si="66"/>
        <v/>
      </c>
      <c r="X88" s="1" t="str">
        <f t="shared" si="67"/>
        <v/>
      </c>
      <c r="Y88" s="1" t="str">
        <f t="shared" si="68"/>
        <v/>
      </c>
      <c r="Z88" s="6">
        <v>8.3999999999999995E-3</v>
      </c>
      <c r="AA88" s="1"/>
      <c r="AB88" s="5" t="str">
        <f t="shared" si="69"/>
        <v/>
      </c>
      <c r="AC88" s="1" t="str">
        <f t="shared" si="70"/>
        <v/>
      </c>
      <c r="AD88" s="1"/>
      <c r="AE88" s="5" t="str">
        <f t="shared" si="75"/>
        <v/>
      </c>
      <c r="AF88" s="1" t="str">
        <f t="shared" si="76"/>
        <v/>
      </c>
      <c r="AG88" s="8"/>
      <c r="AH88" s="8"/>
      <c r="AI88" s="8"/>
      <c r="AJ88" s="5" t="str">
        <f t="shared" si="71"/>
        <v/>
      </c>
      <c r="AK88" s="8"/>
      <c r="AL88" s="8" t="str">
        <f t="shared" si="77"/>
        <v/>
      </c>
      <c r="AM88" s="9" t="str">
        <f t="shared" si="78"/>
        <v/>
      </c>
      <c r="AN88"/>
      <c r="AO88" s="113" t="str">
        <f t="shared" si="72"/>
        <v/>
      </c>
      <c r="AP88" s="119" t="str">
        <f t="shared" si="73"/>
        <v/>
      </c>
      <c r="AQ88" s="119" t="str">
        <f t="shared" si="79"/>
        <v/>
      </c>
      <c r="AR88" s="119" t="str">
        <f t="shared" si="80"/>
        <v/>
      </c>
      <c r="AS88" s="119"/>
      <c r="AT88"/>
      <c r="AU88"/>
      <c r="AV88"/>
      <c r="AW88"/>
      <c r="AX88"/>
      <c r="AY88" t="str">
        <f t="shared" si="81"/>
        <v>No Data</v>
      </c>
      <c r="AZ88" s="9">
        <f t="shared" si="82"/>
        <v>0</v>
      </c>
      <c r="BA88" s="119" t="str">
        <v>No Data</v>
      </c>
      <c r="BB88" s="119">
        <v>0</v>
      </c>
      <c r="BC88" s="119">
        <v>84</v>
      </c>
      <c r="BD88" s="119" t="str">
        <f t="shared" si="83"/>
        <v/>
      </c>
      <c r="BE88" s="119"/>
      <c r="BF88" s="119"/>
    </row>
    <row r="89" spans="1:58" x14ac:dyDescent="0.25">
      <c r="A89" s="71"/>
      <c r="B89" s="71"/>
      <c r="C89" s="71"/>
      <c r="D89" s="71"/>
      <c r="E89" s="71"/>
      <c r="F89" s="71"/>
      <c r="G89"/>
      <c r="H89" s="72"/>
      <c r="I89"/>
      <c r="J89" s="5" t="str">
        <f t="shared" si="54"/>
        <v/>
      </c>
      <c r="K89" s="1" t="str">
        <f t="shared" si="55"/>
        <v/>
      </c>
      <c r="L89" s="1" t="str">
        <f t="shared" si="56"/>
        <v/>
      </c>
      <c r="M89" s="1" t="str">
        <f t="shared" si="57"/>
        <v/>
      </c>
      <c r="N89" s="1" t="str">
        <f t="shared" si="58"/>
        <v/>
      </c>
      <c r="O89" s="1" t="str">
        <f t="shared" si="59"/>
        <v/>
      </c>
      <c r="P89" s="1" t="str">
        <f t="shared" si="60"/>
        <v/>
      </c>
      <c r="Q89" s="1" t="str">
        <f t="shared" si="61"/>
        <v/>
      </c>
      <c r="R89" s="1" t="str">
        <f t="shared" si="74"/>
        <v/>
      </c>
      <c r="S89" s="1" t="str">
        <f t="shared" si="62"/>
        <v/>
      </c>
      <c r="T89" s="1" t="str">
        <f t="shared" si="63"/>
        <v/>
      </c>
      <c r="U89" s="1" t="str">
        <f t="shared" si="64"/>
        <v/>
      </c>
      <c r="V89" s="1" t="str">
        <f t="shared" si="65"/>
        <v/>
      </c>
      <c r="W89" s="1" t="str">
        <f t="shared" si="66"/>
        <v/>
      </c>
      <c r="X89" s="1" t="str">
        <f t="shared" si="67"/>
        <v/>
      </c>
      <c r="Y89" s="1" t="str">
        <f t="shared" si="68"/>
        <v/>
      </c>
      <c r="Z89" s="6">
        <v>8.5000000000000006E-3</v>
      </c>
      <c r="AA89" s="1"/>
      <c r="AB89" s="5" t="str">
        <f t="shared" si="69"/>
        <v/>
      </c>
      <c r="AC89" s="1" t="str">
        <f t="shared" si="70"/>
        <v/>
      </c>
      <c r="AD89" s="1"/>
      <c r="AE89" s="5" t="str">
        <f t="shared" si="75"/>
        <v/>
      </c>
      <c r="AF89" s="1" t="str">
        <f t="shared" si="76"/>
        <v/>
      </c>
      <c r="AG89" s="8"/>
      <c r="AH89" s="8"/>
      <c r="AI89" s="8"/>
      <c r="AJ89" s="5" t="str">
        <f t="shared" si="71"/>
        <v/>
      </c>
      <c r="AK89" s="8"/>
      <c r="AL89" s="8" t="str">
        <f t="shared" si="77"/>
        <v/>
      </c>
      <c r="AM89" s="9" t="str">
        <f t="shared" si="78"/>
        <v/>
      </c>
      <c r="AN89"/>
      <c r="AO89" s="113" t="str">
        <f t="shared" si="72"/>
        <v/>
      </c>
      <c r="AP89" s="119" t="str">
        <f t="shared" si="73"/>
        <v/>
      </c>
      <c r="AQ89" s="119" t="str">
        <f t="shared" si="79"/>
        <v/>
      </c>
      <c r="AR89" s="119" t="str">
        <f t="shared" si="80"/>
        <v/>
      </c>
      <c r="AS89" s="119"/>
      <c r="AT89"/>
      <c r="AU89"/>
      <c r="AV89"/>
      <c r="AW89"/>
      <c r="AX89"/>
      <c r="AY89" t="str">
        <f t="shared" si="81"/>
        <v>No Data</v>
      </c>
      <c r="AZ89" s="9">
        <f t="shared" si="82"/>
        <v>0</v>
      </c>
      <c r="BA89" s="119" t="str">
        <v>No Data</v>
      </c>
      <c r="BB89" s="119">
        <v>0</v>
      </c>
      <c r="BC89" s="119">
        <v>85</v>
      </c>
      <c r="BD89" s="119" t="str">
        <f t="shared" si="83"/>
        <v/>
      </c>
      <c r="BE89" s="119"/>
      <c r="BF89" s="119"/>
    </row>
    <row r="90" spans="1:58" x14ac:dyDescent="0.25">
      <c r="A90" s="71"/>
      <c r="B90" s="71"/>
      <c r="C90" s="71"/>
      <c r="D90" s="71"/>
      <c r="E90" s="71"/>
      <c r="F90" s="71"/>
      <c r="G90"/>
      <c r="H90" s="72"/>
      <c r="I90"/>
      <c r="J90" s="5" t="str">
        <f t="shared" si="54"/>
        <v/>
      </c>
      <c r="K90" s="1" t="str">
        <f t="shared" si="55"/>
        <v/>
      </c>
      <c r="L90" s="1" t="str">
        <f t="shared" si="56"/>
        <v/>
      </c>
      <c r="M90" s="1" t="str">
        <f t="shared" si="57"/>
        <v/>
      </c>
      <c r="N90" s="1" t="str">
        <f t="shared" si="58"/>
        <v/>
      </c>
      <c r="O90" s="1" t="str">
        <f t="shared" si="59"/>
        <v/>
      </c>
      <c r="P90" s="1" t="str">
        <f t="shared" si="60"/>
        <v/>
      </c>
      <c r="Q90" s="1" t="str">
        <f t="shared" si="61"/>
        <v/>
      </c>
      <c r="R90" s="1" t="str">
        <f t="shared" si="74"/>
        <v/>
      </c>
      <c r="S90" s="1" t="str">
        <f t="shared" si="62"/>
        <v/>
      </c>
      <c r="T90" s="1" t="str">
        <f t="shared" si="63"/>
        <v/>
      </c>
      <c r="U90" s="1" t="str">
        <f t="shared" si="64"/>
        <v/>
      </c>
      <c r="V90" s="1" t="str">
        <f t="shared" si="65"/>
        <v/>
      </c>
      <c r="W90" s="1" t="str">
        <f t="shared" si="66"/>
        <v/>
      </c>
      <c r="X90" s="1" t="str">
        <f t="shared" si="67"/>
        <v/>
      </c>
      <c r="Y90" s="1" t="str">
        <f t="shared" si="68"/>
        <v/>
      </c>
      <c r="Z90" s="6">
        <v>8.6E-3</v>
      </c>
      <c r="AA90" s="1"/>
      <c r="AB90" s="5" t="str">
        <f t="shared" si="69"/>
        <v/>
      </c>
      <c r="AC90" s="1" t="str">
        <f t="shared" si="70"/>
        <v/>
      </c>
      <c r="AD90" s="1"/>
      <c r="AE90" s="5" t="str">
        <f t="shared" si="75"/>
        <v/>
      </c>
      <c r="AF90" s="1" t="str">
        <f t="shared" si="76"/>
        <v/>
      </c>
      <c r="AG90" s="8"/>
      <c r="AH90" s="8"/>
      <c r="AI90" s="8"/>
      <c r="AJ90" s="5" t="str">
        <f t="shared" si="71"/>
        <v/>
      </c>
      <c r="AK90" s="8"/>
      <c r="AL90" s="8" t="str">
        <f t="shared" si="77"/>
        <v/>
      </c>
      <c r="AM90" s="9" t="str">
        <f t="shared" si="78"/>
        <v/>
      </c>
      <c r="AN90"/>
      <c r="AO90" s="113" t="str">
        <f t="shared" si="72"/>
        <v/>
      </c>
      <c r="AP90" s="119" t="str">
        <f t="shared" si="73"/>
        <v/>
      </c>
      <c r="AQ90" s="119" t="str">
        <f t="shared" si="79"/>
        <v/>
      </c>
      <c r="AR90" s="119" t="str">
        <f t="shared" si="80"/>
        <v/>
      </c>
      <c r="AS90" s="119"/>
      <c r="AT90"/>
      <c r="AU90"/>
      <c r="AV90"/>
      <c r="AW90"/>
      <c r="AX90"/>
      <c r="AY90" t="str">
        <f t="shared" si="81"/>
        <v>No Data</v>
      </c>
      <c r="AZ90" s="9">
        <f t="shared" si="82"/>
        <v>0</v>
      </c>
      <c r="BA90" s="119" t="str">
        <v>No Data</v>
      </c>
      <c r="BB90" s="119">
        <v>0</v>
      </c>
      <c r="BC90" s="119">
        <v>86</v>
      </c>
      <c r="BD90" s="119" t="str">
        <f t="shared" si="83"/>
        <v/>
      </c>
      <c r="BE90" s="119"/>
      <c r="BF90" s="119"/>
    </row>
    <row r="91" spans="1:58" x14ac:dyDescent="0.25">
      <c r="A91" s="71"/>
      <c r="B91" s="71"/>
      <c r="C91" s="71"/>
      <c r="D91" s="71"/>
      <c r="E91" s="71"/>
      <c r="F91" s="71"/>
      <c r="G91"/>
      <c r="H91" s="72"/>
      <c r="I91"/>
      <c r="J91" s="5" t="str">
        <f t="shared" si="54"/>
        <v/>
      </c>
      <c r="K91" s="1" t="str">
        <f t="shared" si="55"/>
        <v/>
      </c>
      <c r="L91" s="1" t="str">
        <f t="shared" si="56"/>
        <v/>
      </c>
      <c r="M91" s="1" t="str">
        <f t="shared" si="57"/>
        <v/>
      </c>
      <c r="N91" s="1" t="str">
        <f t="shared" si="58"/>
        <v/>
      </c>
      <c r="O91" s="1" t="str">
        <f t="shared" si="59"/>
        <v/>
      </c>
      <c r="P91" s="1" t="str">
        <f t="shared" si="60"/>
        <v/>
      </c>
      <c r="Q91" s="1" t="str">
        <f t="shared" si="61"/>
        <v/>
      </c>
      <c r="R91" s="1" t="str">
        <f t="shared" si="74"/>
        <v/>
      </c>
      <c r="S91" s="1" t="str">
        <f t="shared" si="62"/>
        <v/>
      </c>
      <c r="T91" s="1" t="str">
        <f t="shared" si="63"/>
        <v/>
      </c>
      <c r="U91" s="1" t="str">
        <f t="shared" si="64"/>
        <v/>
      </c>
      <c r="V91" s="1" t="str">
        <f t="shared" si="65"/>
        <v/>
      </c>
      <c r="W91" s="1" t="str">
        <f t="shared" si="66"/>
        <v/>
      </c>
      <c r="X91" s="1" t="str">
        <f t="shared" si="67"/>
        <v/>
      </c>
      <c r="Y91" s="1" t="str">
        <f t="shared" si="68"/>
        <v/>
      </c>
      <c r="Z91" s="6">
        <v>8.6999999999999994E-3</v>
      </c>
      <c r="AA91" s="1"/>
      <c r="AB91" s="5" t="str">
        <f t="shared" si="69"/>
        <v/>
      </c>
      <c r="AC91" s="1" t="str">
        <f t="shared" si="70"/>
        <v/>
      </c>
      <c r="AD91" s="1"/>
      <c r="AE91" s="5" t="str">
        <f t="shared" si="75"/>
        <v/>
      </c>
      <c r="AF91" s="1" t="str">
        <f t="shared" si="76"/>
        <v/>
      </c>
      <c r="AG91" s="8"/>
      <c r="AH91" s="8"/>
      <c r="AI91" s="8"/>
      <c r="AJ91" s="5" t="str">
        <f t="shared" si="71"/>
        <v/>
      </c>
      <c r="AK91" s="8"/>
      <c r="AL91" s="8" t="str">
        <f t="shared" si="77"/>
        <v/>
      </c>
      <c r="AM91" s="9" t="str">
        <f t="shared" si="78"/>
        <v/>
      </c>
      <c r="AN91"/>
      <c r="AO91" s="113" t="str">
        <f t="shared" si="72"/>
        <v/>
      </c>
      <c r="AP91" s="119" t="str">
        <f t="shared" si="73"/>
        <v/>
      </c>
      <c r="AQ91" s="119" t="str">
        <f t="shared" si="79"/>
        <v/>
      </c>
      <c r="AR91" s="119" t="str">
        <f t="shared" si="80"/>
        <v/>
      </c>
      <c r="AS91" s="119"/>
      <c r="AT91"/>
      <c r="AU91"/>
      <c r="AV91"/>
      <c r="AW91"/>
      <c r="AX91"/>
      <c r="AY91" t="str">
        <f t="shared" si="81"/>
        <v>No Data</v>
      </c>
      <c r="AZ91" s="9">
        <f t="shared" si="82"/>
        <v>0</v>
      </c>
      <c r="BA91" s="119" t="str">
        <v>No Data</v>
      </c>
      <c r="BB91" s="119">
        <v>0</v>
      </c>
      <c r="BC91" s="119">
        <v>87</v>
      </c>
      <c r="BD91" s="119" t="str">
        <f t="shared" si="83"/>
        <v/>
      </c>
      <c r="BE91" s="119"/>
      <c r="BF91" s="119"/>
    </row>
    <row r="92" spans="1:58" x14ac:dyDescent="0.25">
      <c r="A92" s="71"/>
      <c r="B92" s="71"/>
      <c r="C92" s="71"/>
      <c r="D92" s="71"/>
      <c r="E92" s="71"/>
      <c r="F92" s="71"/>
      <c r="G92"/>
      <c r="H92" s="72"/>
      <c r="I92"/>
      <c r="J92" s="5" t="str">
        <f t="shared" si="54"/>
        <v/>
      </c>
      <c r="K92" s="1" t="str">
        <f t="shared" si="55"/>
        <v/>
      </c>
      <c r="L92" s="1" t="str">
        <f t="shared" si="56"/>
        <v/>
      </c>
      <c r="M92" s="1" t="str">
        <f t="shared" si="57"/>
        <v/>
      </c>
      <c r="N92" s="1" t="str">
        <f t="shared" si="58"/>
        <v/>
      </c>
      <c r="O92" s="1" t="str">
        <f t="shared" si="59"/>
        <v/>
      </c>
      <c r="P92" s="1" t="str">
        <f t="shared" si="60"/>
        <v/>
      </c>
      <c r="Q92" s="1" t="str">
        <f t="shared" si="61"/>
        <v/>
      </c>
      <c r="R92" s="1" t="str">
        <f t="shared" si="74"/>
        <v/>
      </c>
      <c r="S92" s="1" t="str">
        <f t="shared" si="62"/>
        <v/>
      </c>
      <c r="T92" s="1" t="str">
        <f t="shared" si="63"/>
        <v/>
      </c>
      <c r="U92" s="1" t="str">
        <f t="shared" si="64"/>
        <v/>
      </c>
      <c r="V92" s="1" t="str">
        <f t="shared" si="65"/>
        <v/>
      </c>
      <c r="W92" s="1" t="str">
        <f t="shared" si="66"/>
        <v/>
      </c>
      <c r="X92" s="1" t="str">
        <f t="shared" si="67"/>
        <v/>
      </c>
      <c r="Y92" s="1" t="str">
        <f t="shared" si="68"/>
        <v/>
      </c>
      <c r="Z92" s="6">
        <v>8.8000000000000005E-3</v>
      </c>
      <c r="AA92" s="1"/>
      <c r="AB92" s="5" t="str">
        <f t="shared" si="69"/>
        <v/>
      </c>
      <c r="AC92" s="1" t="str">
        <f t="shared" si="70"/>
        <v/>
      </c>
      <c r="AD92" s="1"/>
      <c r="AE92" s="5" t="str">
        <f t="shared" si="75"/>
        <v/>
      </c>
      <c r="AF92" s="1" t="str">
        <f t="shared" si="76"/>
        <v/>
      </c>
      <c r="AG92" s="8"/>
      <c r="AH92" s="8"/>
      <c r="AI92" s="8"/>
      <c r="AJ92" s="5" t="str">
        <f t="shared" si="71"/>
        <v/>
      </c>
      <c r="AK92" s="8"/>
      <c r="AL92" s="8" t="str">
        <f t="shared" si="77"/>
        <v/>
      </c>
      <c r="AM92" s="9" t="str">
        <f t="shared" si="78"/>
        <v/>
      </c>
      <c r="AN92"/>
      <c r="AO92" s="113" t="str">
        <f t="shared" si="72"/>
        <v/>
      </c>
      <c r="AP92" s="119" t="str">
        <f t="shared" si="73"/>
        <v/>
      </c>
      <c r="AQ92" s="119" t="str">
        <f t="shared" si="79"/>
        <v/>
      </c>
      <c r="AR92" s="119" t="str">
        <f t="shared" si="80"/>
        <v/>
      </c>
      <c r="AS92" s="119"/>
      <c r="AT92"/>
      <c r="AU92"/>
      <c r="AV92"/>
      <c r="AW92"/>
      <c r="AX92"/>
      <c r="AY92" t="str">
        <f t="shared" si="81"/>
        <v>No Data</v>
      </c>
      <c r="AZ92" s="9">
        <f t="shared" si="82"/>
        <v>0</v>
      </c>
      <c r="BA92" s="119" t="str">
        <v>No Data</v>
      </c>
      <c r="BB92" s="119">
        <v>0</v>
      </c>
      <c r="BC92" s="119">
        <v>88</v>
      </c>
      <c r="BD92" s="119" t="str">
        <f t="shared" si="83"/>
        <v/>
      </c>
      <c r="BE92" s="119"/>
      <c r="BF92" s="119"/>
    </row>
    <row r="93" spans="1:58" x14ac:dyDescent="0.25">
      <c r="A93" s="71"/>
      <c r="B93" s="71"/>
      <c r="C93" s="71"/>
      <c r="D93" s="71"/>
      <c r="E93" s="71"/>
      <c r="F93" s="71"/>
      <c r="G93"/>
      <c r="H93" s="72"/>
      <c r="I93"/>
      <c r="J93" s="5" t="str">
        <f t="shared" si="54"/>
        <v/>
      </c>
      <c r="K93" s="1" t="str">
        <f t="shared" si="55"/>
        <v/>
      </c>
      <c r="L93" s="1" t="str">
        <f t="shared" si="56"/>
        <v/>
      </c>
      <c r="M93" s="1" t="str">
        <f t="shared" si="57"/>
        <v/>
      </c>
      <c r="N93" s="1" t="str">
        <f t="shared" si="58"/>
        <v/>
      </c>
      <c r="O93" s="1" t="str">
        <f t="shared" si="59"/>
        <v/>
      </c>
      <c r="P93" s="1" t="str">
        <f t="shared" si="60"/>
        <v/>
      </c>
      <c r="Q93" s="1" t="str">
        <f t="shared" si="61"/>
        <v/>
      </c>
      <c r="R93" s="1" t="str">
        <f t="shared" si="74"/>
        <v/>
      </c>
      <c r="S93" s="1" t="str">
        <f t="shared" si="62"/>
        <v/>
      </c>
      <c r="T93" s="1" t="str">
        <f t="shared" si="63"/>
        <v/>
      </c>
      <c r="U93" s="1" t="str">
        <f t="shared" si="64"/>
        <v/>
      </c>
      <c r="V93" s="1" t="str">
        <f t="shared" si="65"/>
        <v/>
      </c>
      <c r="W93" s="1" t="str">
        <f t="shared" si="66"/>
        <v/>
      </c>
      <c r="X93" s="1" t="str">
        <f t="shared" si="67"/>
        <v/>
      </c>
      <c r="Y93" s="1" t="str">
        <f t="shared" si="68"/>
        <v/>
      </c>
      <c r="Z93" s="6">
        <v>8.8999999999999999E-3</v>
      </c>
      <c r="AA93" s="1"/>
      <c r="AB93" s="5" t="str">
        <f t="shared" si="69"/>
        <v/>
      </c>
      <c r="AC93" s="1" t="str">
        <f t="shared" si="70"/>
        <v/>
      </c>
      <c r="AD93" s="1"/>
      <c r="AE93" s="5" t="str">
        <f t="shared" si="75"/>
        <v/>
      </c>
      <c r="AF93" s="1" t="str">
        <f t="shared" si="76"/>
        <v/>
      </c>
      <c r="AG93" s="8"/>
      <c r="AH93" s="8"/>
      <c r="AI93" s="8"/>
      <c r="AJ93" s="5" t="str">
        <f t="shared" si="71"/>
        <v/>
      </c>
      <c r="AK93" s="8"/>
      <c r="AL93" s="8" t="str">
        <f t="shared" si="77"/>
        <v/>
      </c>
      <c r="AM93" s="9" t="str">
        <f t="shared" si="78"/>
        <v/>
      </c>
      <c r="AN93"/>
      <c r="AO93" s="113" t="str">
        <f t="shared" si="72"/>
        <v/>
      </c>
      <c r="AP93" s="119" t="str">
        <f t="shared" si="73"/>
        <v/>
      </c>
      <c r="AQ93" s="119" t="str">
        <f t="shared" si="79"/>
        <v/>
      </c>
      <c r="AR93" s="119" t="str">
        <f t="shared" si="80"/>
        <v/>
      </c>
      <c r="AS93" s="119"/>
      <c r="AT93"/>
      <c r="AU93"/>
      <c r="AV93"/>
      <c r="AW93"/>
      <c r="AX93"/>
      <c r="AY93" t="str">
        <f t="shared" si="81"/>
        <v>No Data</v>
      </c>
      <c r="AZ93" s="9">
        <f t="shared" si="82"/>
        <v>0</v>
      </c>
      <c r="BA93" s="119" t="str">
        <v>No Data</v>
      </c>
      <c r="BB93" s="119">
        <v>0</v>
      </c>
      <c r="BC93" s="119">
        <v>89</v>
      </c>
      <c r="BD93" s="119" t="str">
        <f t="shared" si="83"/>
        <v/>
      </c>
      <c r="BE93" s="119"/>
      <c r="BF93" s="119"/>
    </row>
    <row r="94" spans="1:58" x14ac:dyDescent="0.25">
      <c r="A94" s="71"/>
      <c r="B94" s="71"/>
      <c r="C94" s="71"/>
      <c r="D94" s="71"/>
      <c r="E94" s="71"/>
      <c r="F94" s="71"/>
      <c r="G94"/>
      <c r="H94" s="72"/>
      <c r="I94"/>
      <c r="J94" s="5" t="str">
        <f t="shared" si="54"/>
        <v/>
      </c>
      <c r="K94" s="1" t="str">
        <f t="shared" si="55"/>
        <v/>
      </c>
      <c r="L94" s="1" t="str">
        <f t="shared" si="56"/>
        <v/>
      </c>
      <c r="M94" s="1" t="str">
        <f t="shared" si="57"/>
        <v/>
      </c>
      <c r="N94" s="1" t="str">
        <f t="shared" si="58"/>
        <v/>
      </c>
      <c r="O94" s="1" t="str">
        <f t="shared" si="59"/>
        <v/>
      </c>
      <c r="P94" s="1" t="str">
        <f t="shared" si="60"/>
        <v/>
      </c>
      <c r="Q94" s="1" t="str">
        <f t="shared" si="61"/>
        <v/>
      </c>
      <c r="R94" s="1" t="str">
        <f t="shared" si="74"/>
        <v/>
      </c>
      <c r="S94" s="1" t="str">
        <f t="shared" si="62"/>
        <v/>
      </c>
      <c r="T94" s="1" t="str">
        <f t="shared" si="63"/>
        <v/>
      </c>
      <c r="U94" s="1" t="str">
        <f t="shared" si="64"/>
        <v/>
      </c>
      <c r="V94" s="1" t="str">
        <f t="shared" si="65"/>
        <v/>
      </c>
      <c r="W94" s="1" t="str">
        <f t="shared" si="66"/>
        <v/>
      </c>
      <c r="X94" s="1" t="str">
        <f t="shared" si="67"/>
        <v/>
      </c>
      <c r="Y94" s="1" t="str">
        <f t="shared" si="68"/>
        <v/>
      </c>
      <c r="Z94" s="6">
        <v>8.9999999999999993E-3</v>
      </c>
      <c r="AA94" s="1"/>
      <c r="AB94" s="5" t="str">
        <f t="shared" si="69"/>
        <v/>
      </c>
      <c r="AC94" s="1" t="str">
        <f t="shared" si="70"/>
        <v/>
      </c>
      <c r="AD94" s="1"/>
      <c r="AE94" s="5" t="str">
        <f t="shared" si="75"/>
        <v/>
      </c>
      <c r="AF94" s="1" t="str">
        <f t="shared" si="76"/>
        <v/>
      </c>
      <c r="AG94" s="8"/>
      <c r="AH94" s="8"/>
      <c r="AI94" s="8"/>
      <c r="AJ94" s="5" t="str">
        <f t="shared" si="71"/>
        <v/>
      </c>
      <c r="AK94" s="8"/>
      <c r="AL94" s="8" t="str">
        <f t="shared" si="77"/>
        <v/>
      </c>
      <c r="AM94" s="9" t="str">
        <f t="shared" si="78"/>
        <v/>
      </c>
      <c r="AN94"/>
      <c r="AO94" s="113" t="str">
        <f t="shared" si="72"/>
        <v/>
      </c>
      <c r="AP94" s="119" t="str">
        <f t="shared" si="73"/>
        <v/>
      </c>
      <c r="AQ94" s="119" t="str">
        <f t="shared" si="79"/>
        <v/>
      </c>
      <c r="AR94" s="119" t="str">
        <f t="shared" si="80"/>
        <v/>
      </c>
      <c r="AS94" s="119"/>
      <c r="AT94"/>
      <c r="AU94"/>
      <c r="AV94"/>
      <c r="AW94"/>
      <c r="AX94"/>
      <c r="AY94" t="str">
        <f t="shared" si="81"/>
        <v>No Data</v>
      </c>
      <c r="AZ94" s="9">
        <f t="shared" si="82"/>
        <v>0</v>
      </c>
      <c r="BA94" s="119" t="str">
        <v>No Data</v>
      </c>
      <c r="BB94" s="119">
        <v>0</v>
      </c>
      <c r="BC94" s="119">
        <v>90</v>
      </c>
      <c r="BD94" s="119" t="str">
        <f t="shared" si="83"/>
        <v/>
      </c>
      <c r="BE94" s="119"/>
      <c r="BF94" s="119"/>
    </row>
    <row r="95" spans="1:58" x14ac:dyDescent="0.25">
      <c r="A95" s="71"/>
      <c r="B95" s="71"/>
      <c r="C95" s="71"/>
      <c r="D95" s="71"/>
      <c r="E95" s="71"/>
      <c r="F95" s="71"/>
      <c r="G95"/>
      <c r="H95" s="72"/>
      <c r="I95"/>
      <c r="J95" s="5" t="str">
        <f t="shared" si="54"/>
        <v/>
      </c>
      <c r="K95" s="1" t="str">
        <f t="shared" si="55"/>
        <v/>
      </c>
      <c r="L95" s="1" t="str">
        <f t="shared" si="56"/>
        <v/>
      </c>
      <c r="M95" s="1" t="str">
        <f t="shared" si="57"/>
        <v/>
      </c>
      <c r="N95" s="1" t="str">
        <f t="shared" si="58"/>
        <v/>
      </c>
      <c r="O95" s="1" t="str">
        <f t="shared" si="59"/>
        <v/>
      </c>
      <c r="P95" s="1" t="str">
        <f t="shared" si="60"/>
        <v/>
      </c>
      <c r="Q95" s="1" t="str">
        <f t="shared" si="61"/>
        <v/>
      </c>
      <c r="R95" s="1" t="str">
        <f t="shared" si="74"/>
        <v/>
      </c>
      <c r="S95" s="1" t="str">
        <f t="shared" si="62"/>
        <v/>
      </c>
      <c r="T95" s="1" t="str">
        <f t="shared" si="63"/>
        <v/>
      </c>
      <c r="U95" s="1" t="str">
        <f t="shared" si="64"/>
        <v/>
      </c>
      <c r="V95" s="1" t="str">
        <f t="shared" si="65"/>
        <v/>
      </c>
      <c r="W95" s="1" t="str">
        <f t="shared" si="66"/>
        <v/>
      </c>
      <c r="X95" s="1" t="str">
        <f t="shared" si="67"/>
        <v/>
      </c>
      <c r="Y95" s="1" t="str">
        <f t="shared" si="68"/>
        <v/>
      </c>
      <c r="Z95" s="6">
        <v>9.1000000000000004E-3</v>
      </c>
      <c r="AA95" s="1"/>
      <c r="AB95" s="5" t="str">
        <f t="shared" si="69"/>
        <v/>
      </c>
      <c r="AC95" s="1" t="str">
        <f t="shared" si="70"/>
        <v/>
      </c>
      <c r="AD95" s="1"/>
      <c r="AE95" s="5" t="str">
        <f t="shared" si="75"/>
        <v/>
      </c>
      <c r="AF95" s="1" t="str">
        <f t="shared" si="76"/>
        <v/>
      </c>
      <c r="AG95" s="8"/>
      <c r="AH95" s="8"/>
      <c r="AI95" s="8"/>
      <c r="AJ95" s="5" t="str">
        <f t="shared" si="71"/>
        <v/>
      </c>
      <c r="AK95" s="8"/>
      <c r="AL95" s="8" t="str">
        <f t="shared" si="77"/>
        <v/>
      </c>
      <c r="AM95" s="9" t="str">
        <f t="shared" si="78"/>
        <v/>
      </c>
      <c r="AN95"/>
      <c r="AO95" s="113" t="str">
        <f t="shared" si="72"/>
        <v/>
      </c>
      <c r="AP95" s="119" t="str">
        <f t="shared" si="73"/>
        <v/>
      </c>
      <c r="AQ95" s="119" t="str">
        <f t="shared" si="79"/>
        <v/>
      </c>
      <c r="AR95" s="119" t="str">
        <f t="shared" si="80"/>
        <v/>
      </c>
      <c r="AS95" s="119"/>
      <c r="AT95"/>
      <c r="AU95"/>
      <c r="AV95"/>
      <c r="AW95"/>
      <c r="AX95"/>
      <c r="AY95" t="str">
        <f t="shared" si="81"/>
        <v>No Data</v>
      </c>
      <c r="AZ95" s="9">
        <f t="shared" si="82"/>
        <v>0</v>
      </c>
      <c r="BA95" s="119" t="str">
        <v>No Data</v>
      </c>
      <c r="BB95" s="119">
        <v>0</v>
      </c>
      <c r="BC95" s="119">
        <v>91</v>
      </c>
      <c r="BD95" s="119" t="str">
        <f t="shared" si="83"/>
        <v/>
      </c>
      <c r="BE95" s="119"/>
      <c r="BF95" s="119"/>
    </row>
    <row r="96" spans="1:58" x14ac:dyDescent="0.25">
      <c r="A96" s="71"/>
      <c r="B96" s="71"/>
      <c r="C96" s="71"/>
      <c r="D96" s="71"/>
      <c r="E96" s="71"/>
      <c r="F96" s="71"/>
      <c r="G96"/>
      <c r="H96" s="72"/>
      <c r="I96"/>
      <c r="J96" s="5" t="str">
        <f t="shared" si="54"/>
        <v/>
      </c>
      <c r="K96" s="1" t="str">
        <f t="shared" si="55"/>
        <v/>
      </c>
      <c r="L96" s="1" t="str">
        <f t="shared" si="56"/>
        <v/>
      </c>
      <c r="M96" s="1" t="str">
        <f t="shared" si="57"/>
        <v/>
      </c>
      <c r="N96" s="1" t="str">
        <f t="shared" si="58"/>
        <v/>
      </c>
      <c r="O96" s="1" t="str">
        <f t="shared" si="59"/>
        <v/>
      </c>
      <c r="P96" s="1" t="str">
        <f t="shared" si="60"/>
        <v/>
      </c>
      <c r="Q96" s="1" t="str">
        <f t="shared" si="61"/>
        <v/>
      </c>
      <c r="R96" s="1" t="str">
        <f t="shared" si="74"/>
        <v/>
      </c>
      <c r="S96" s="1" t="str">
        <f t="shared" si="62"/>
        <v/>
      </c>
      <c r="T96" s="1" t="str">
        <f t="shared" si="63"/>
        <v/>
      </c>
      <c r="U96" s="1" t="str">
        <f t="shared" si="64"/>
        <v/>
      </c>
      <c r="V96" s="1" t="str">
        <f t="shared" si="65"/>
        <v/>
      </c>
      <c r="W96" s="1" t="str">
        <f t="shared" si="66"/>
        <v/>
      </c>
      <c r="X96" s="1" t="str">
        <f t="shared" si="67"/>
        <v/>
      </c>
      <c r="Y96" s="1" t="str">
        <f t="shared" si="68"/>
        <v/>
      </c>
      <c r="Z96" s="6">
        <v>9.1999999999999998E-3</v>
      </c>
      <c r="AA96" s="1"/>
      <c r="AB96" s="5" t="str">
        <f t="shared" si="69"/>
        <v/>
      </c>
      <c r="AC96" s="1" t="str">
        <f t="shared" si="70"/>
        <v/>
      </c>
      <c r="AD96" s="1"/>
      <c r="AE96" s="5" t="str">
        <f t="shared" si="75"/>
        <v/>
      </c>
      <c r="AF96" s="1" t="str">
        <f t="shared" si="76"/>
        <v/>
      </c>
      <c r="AG96" s="8"/>
      <c r="AH96" s="8"/>
      <c r="AI96" s="8"/>
      <c r="AJ96" s="5" t="str">
        <f t="shared" si="71"/>
        <v/>
      </c>
      <c r="AK96" s="8"/>
      <c r="AL96" s="8" t="str">
        <f t="shared" si="77"/>
        <v/>
      </c>
      <c r="AM96" s="9" t="str">
        <f t="shared" si="78"/>
        <v/>
      </c>
      <c r="AN96"/>
      <c r="AO96" s="113" t="str">
        <f t="shared" si="72"/>
        <v/>
      </c>
      <c r="AP96" s="119" t="str">
        <f t="shared" si="73"/>
        <v/>
      </c>
      <c r="AQ96" s="119" t="str">
        <f t="shared" si="79"/>
        <v/>
      </c>
      <c r="AR96" s="119" t="str">
        <f t="shared" si="80"/>
        <v/>
      </c>
      <c r="AS96" s="119"/>
      <c r="AT96"/>
      <c r="AU96"/>
      <c r="AV96"/>
      <c r="AW96"/>
      <c r="AX96"/>
      <c r="AY96" t="str">
        <f t="shared" si="81"/>
        <v>No Data</v>
      </c>
      <c r="AZ96" s="9">
        <f t="shared" si="82"/>
        <v>0</v>
      </c>
      <c r="BA96" s="119" t="str">
        <v>No Data</v>
      </c>
      <c r="BB96" s="119">
        <v>0</v>
      </c>
      <c r="BC96" s="119">
        <v>92</v>
      </c>
      <c r="BD96" s="119" t="str">
        <f t="shared" si="83"/>
        <v/>
      </c>
      <c r="BE96" s="119"/>
      <c r="BF96" s="119"/>
    </row>
    <row r="97" spans="1:58" x14ac:dyDescent="0.25">
      <c r="A97" s="71"/>
      <c r="B97" s="71"/>
      <c r="C97" s="71"/>
      <c r="D97" s="71"/>
      <c r="E97" s="71"/>
      <c r="F97" s="71"/>
      <c r="G97"/>
      <c r="H97" s="72"/>
      <c r="I97"/>
      <c r="J97" s="5" t="str">
        <f t="shared" si="54"/>
        <v/>
      </c>
      <c r="K97" s="1" t="str">
        <f t="shared" si="55"/>
        <v/>
      </c>
      <c r="L97" s="1" t="str">
        <f t="shared" si="56"/>
        <v/>
      </c>
      <c r="M97" s="1" t="str">
        <f t="shared" si="57"/>
        <v/>
      </c>
      <c r="N97" s="1" t="str">
        <f t="shared" si="58"/>
        <v/>
      </c>
      <c r="O97" s="1" t="str">
        <f t="shared" si="59"/>
        <v/>
      </c>
      <c r="P97" s="1" t="str">
        <f t="shared" si="60"/>
        <v/>
      </c>
      <c r="Q97" s="1" t="str">
        <f t="shared" si="61"/>
        <v/>
      </c>
      <c r="R97" s="1" t="str">
        <f t="shared" si="74"/>
        <v/>
      </c>
      <c r="S97" s="1" t="str">
        <f t="shared" si="62"/>
        <v/>
      </c>
      <c r="T97" s="1" t="str">
        <f t="shared" si="63"/>
        <v/>
      </c>
      <c r="U97" s="1" t="str">
        <f t="shared" si="64"/>
        <v/>
      </c>
      <c r="V97" s="1" t="str">
        <f t="shared" si="65"/>
        <v/>
      </c>
      <c r="W97" s="1" t="str">
        <f t="shared" si="66"/>
        <v/>
      </c>
      <c r="X97" s="1" t="str">
        <f t="shared" si="67"/>
        <v/>
      </c>
      <c r="Y97" s="1" t="str">
        <f t="shared" si="68"/>
        <v/>
      </c>
      <c r="Z97" s="6">
        <v>9.2999999999999992E-3</v>
      </c>
      <c r="AA97" s="1"/>
      <c r="AB97" s="5" t="str">
        <f t="shared" si="69"/>
        <v/>
      </c>
      <c r="AC97" s="1" t="str">
        <f t="shared" si="70"/>
        <v/>
      </c>
      <c r="AD97" s="1"/>
      <c r="AE97" s="5" t="str">
        <f t="shared" si="75"/>
        <v/>
      </c>
      <c r="AF97" s="1" t="str">
        <f t="shared" si="76"/>
        <v/>
      </c>
      <c r="AG97" s="8"/>
      <c r="AH97" s="8"/>
      <c r="AI97" s="8"/>
      <c r="AJ97" s="5" t="str">
        <f t="shared" si="71"/>
        <v/>
      </c>
      <c r="AK97" s="8"/>
      <c r="AL97" s="8" t="str">
        <f t="shared" si="77"/>
        <v/>
      </c>
      <c r="AM97" s="9" t="str">
        <f t="shared" si="78"/>
        <v/>
      </c>
      <c r="AN97"/>
      <c r="AO97" s="113" t="str">
        <f t="shared" si="72"/>
        <v/>
      </c>
      <c r="AP97" s="119" t="str">
        <f t="shared" si="73"/>
        <v/>
      </c>
      <c r="AQ97" s="119" t="str">
        <f t="shared" si="79"/>
        <v/>
      </c>
      <c r="AR97" s="119" t="str">
        <f t="shared" si="80"/>
        <v/>
      </c>
      <c r="AS97" s="119"/>
      <c r="AT97"/>
      <c r="AU97"/>
      <c r="AV97"/>
      <c r="AW97"/>
      <c r="AX97"/>
      <c r="AY97" t="str">
        <f t="shared" si="81"/>
        <v>No Data</v>
      </c>
      <c r="AZ97" s="9">
        <f t="shared" si="82"/>
        <v>0</v>
      </c>
      <c r="BA97" s="119" t="str">
        <v>No Data</v>
      </c>
      <c r="BB97" s="119">
        <v>0</v>
      </c>
      <c r="BC97" s="119">
        <v>93</v>
      </c>
      <c r="BD97" s="119" t="str">
        <f t="shared" si="83"/>
        <v/>
      </c>
      <c r="BE97" s="119"/>
      <c r="BF97" s="119"/>
    </row>
    <row r="98" spans="1:58" x14ac:dyDescent="0.25">
      <c r="A98" s="71"/>
      <c r="B98" s="71"/>
      <c r="C98" s="71"/>
      <c r="D98" s="71"/>
      <c r="E98" s="71"/>
      <c r="F98" s="71"/>
      <c r="G98"/>
      <c r="H98" s="72"/>
      <c r="I98"/>
      <c r="J98" s="5" t="str">
        <f t="shared" si="54"/>
        <v/>
      </c>
      <c r="K98" s="1" t="str">
        <f t="shared" si="55"/>
        <v/>
      </c>
      <c r="L98" s="1" t="str">
        <f t="shared" si="56"/>
        <v/>
      </c>
      <c r="M98" s="1" t="str">
        <f t="shared" si="57"/>
        <v/>
      </c>
      <c r="N98" s="1" t="str">
        <f t="shared" si="58"/>
        <v/>
      </c>
      <c r="O98" s="1" t="str">
        <f t="shared" si="59"/>
        <v/>
      </c>
      <c r="P98" s="1" t="str">
        <f t="shared" si="60"/>
        <v/>
      </c>
      <c r="Q98" s="1" t="str">
        <f t="shared" si="61"/>
        <v/>
      </c>
      <c r="R98" s="1" t="str">
        <f t="shared" si="74"/>
        <v/>
      </c>
      <c r="S98" s="1" t="str">
        <f t="shared" si="62"/>
        <v/>
      </c>
      <c r="T98" s="1" t="str">
        <f t="shared" si="63"/>
        <v/>
      </c>
      <c r="U98" s="1" t="str">
        <f t="shared" si="64"/>
        <v/>
      </c>
      <c r="V98" s="1" t="str">
        <f t="shared" si="65"/>
        <v/>
      </c>
      <c r="W98" s="1" t="str">
        <f t="shared" si="66"/>
        <v/>
      </c>
      <c r="X98" s="1" t="str">
        <f t="shared" si="67"/>
        <v/>
      </c>
      <c r="Y98" s="1" t="str">
        <f t="shared" si="68"/>
        <v/>
      </c>
      <c r="Z98" s="6">
        <v>9.4000000000000004E-3</v>
      </c>
      <c r="AA98" s="1"/>
      <c r="AB98" s="5" t="str">
        <f t="shared" si="69"/>
        <v/>
      </c>
      <c r="AC98" s="1" t="str">
        <f t="shared" si="70"/>
        <v/>
      </c>
      <c r="AD98" s="1"/>
      <c r="AE98" s="5" t="str">
        <f t="shared" si="75"/>
        <v/>
      </c>
      <c r="AF98" s="1" t="str">
        <f t="shared" si="76"/>
        <v/>
      </c>
      <c r="AG98" s="8"/>
      <c r="AH98" s="8"/>
      <c r="AI98" s="8"/>
      <c r="AJ98" s="5" t="str">
        <f t="shared" si="71"/>
        <v/>
      </c>
      <c r="AK98" s="8"/>
      <c r="AL98" s="8" t="str">
        <f t="shared" si="77"/>
        <v/>
      </c>
      <c r="AM98" s="9" t="str">
        <f t="shared" si="78"/>
        <v/>
      </c>
      <c r="AN98"/>
      <c r="AO98" s="113" t="str">
        <f t="shared" si="72"/>
        <v/>
      </c>
      <c r="AP98" s="119" t="str">
        <f t="shared" si="73"/>
        <v/>
      </c>
      <c r="AQ98" s="119" t="str">
        <f t="shared" si="79"/>
        <v/>
      </c>
      <c r="AR98" s="119" t="str">
        <f t="shared" si="80"/>
        <v/>
      </c>
      <c r="AS98" s="119"/>
      <c r="AT98"/>
      <c r="AU98"/>
      <c r="AV98"/>
      <c r="AW98"/>
      <c r="AX98"/>
      <c r="AY98" t="str">
        <f t="shared" si="81"/>
        <v>No Data</v>
      </c>
      <c r="AZ98" s="9">
        <f t="shared" si="82"/>
        <v>0</v>
      </c>
      <c r="BA98" s="119" t="str">
        <v>No Data</v>
      </c>
      <c r="BB98" s="119">
        <v>0</v>
      </c>
      <c r="BC98" s="119">
        <v>94</v>
      </c>
      <c r="BD98" s="119" t="str">
        <f t="shared" si="83"/>
        <v/>
      </c>
      <c r="BE98" s="119"/>
      <c r="BF98" s="119"/>
    </row>
    <row r="99" spans="1:58" x14ac:dyDescent="0.25">
      <c r="A99" s="71"/>
      <c r="B99" s="71"/>
      <c r="C99" s="71"/>
      <c r="D99" s="71"/>
      <c r="E99" s="71"/>
      <c r="F99" s="71"/>
      <c r="G99"/>
      <c r="H99" s="72"/>
      <c r="I99"/>
      <c r="J99" s="5" t="str">
        <f t="shared" si="54"/>
        <v/>
      </c>
      <c r="K99" s="1" t="str">
        <f t="shared" si="55"/>
        <v/>
      </c>
      <c r="L99" s="1" t="str">
        <f t="shared" si="56"/>
        <v/>
      </c>
      <c r="M99" s="1" t="str">
        <f t="shared" si="57"/>
        <v/>
      </c>
      <c r="N99" s="1" t="str">
        <f t="shared" si="58"/>
        <v/>
      </c>
      <c r="O99" s="1" t="str">
        <f t="shared" si="59"/>
        <v/>
      </c>
      <c r="P99" s="1" t="str">
        <f t="shared" si="60"/>
        <v/>
      </c>
      <c r="Q99" s="1" t="str">
        <f t="shared" si="61"/>
        <v/>
      </c>
      <c r="R99" s="1" t="str">
        <f t="shared" si="74"/>
        <v/>
      </c>
      <c r="S99" s="1" t="str">
        <f t="shared" si="62"/>
        <v/>
      </c>
      <c r="T99" s="1" t="str">
        <f t="shared" si="63"/>
        <v/>
      </c>
      <c r="U99" s="1" t="str">
        <f t="shared" si="64"/>
        <v/>
      </c>
      <c r="V99" s="1" t="str">
        <f t="shared" si="65"/>
        <v/>
      </c>
      <c r="W99" s="1" t="str">
        <f t="shared" si="66"/>
        <v/>
      </c>
      <c r="X99" s="1" t="str">
        <f t="shared" si="67"/>
        <v/>
      </c>
      <c r="Y99" s="1" t="str">
        <f t="shared" si="68"/>
        <v/>
      </c>
      <c r="Z99" s="6">
        <v>9.4999999999999998E-3</v>
      </c>
      <c r="AA99" s="1"/>
      <c r="AB99" s="5" t="str">
        <f t="shared" si="69"/>
        <v/>
      </c>
      <c r="AC99" s="1" t="str">
        <f t="shared" si="70"/>
        <v/>
      </c>
      <c r="AD99" s="1"/>
      <c r="AE99" s="5" t="str">
        <f t="shared" si="75"/>
        <v/>
      </c>
      <c r="AF99" s="1" t="str">
        <f t="shared" si="76"/>
        <v/>
      </c>
      <c r="AG99" s="8"/>
      <c r="AH99" s="8"/>
      <c r="AI99" s="8"/>
      <c r="AJ99" s="5" t="str">
        <f t="shared" si="71"/>
        <v/>
      </c>
      <c r="AK99" s="8"/>
      <c r="AL99" s="8" t="str">
        <f t="shared" si="77"/>
        <v/>
      </c>
      <c r="AM99" s="9" t="str">
        <f t="shared" si="78"/>
        <v/>
      </c>
      <c r="AN99"/>
      <c r="AO99" s="113" t="str">
        <f t="shared" si="72"/>
        <v/>
      </c>
      <c r="AP99" s="119" t="str">
        <f t="shared" si="73"/>
        <v/>
      </c>
      <c r="AQ99" s="119" t="str">
        <f t="shared" si="79"/>
        <v/>
      </c>
      <c r="AR99" s="119" t="str">
        <f t="shared" si="80"/>
        <v/>
      </c>
      <c r="AS99" s="119"/>
      <c r="AT99"/>
      <c r="AU99"/>
      <c r="AV99"/>
      <c r="AW99"/>
      <c r="AX99"/>
      <c r="AY99" t="str">
        <f t="shared" si="81"/>
        <v>No Data</v>
      </c>
      <c r="AZ99" s="9">
        <f t="shared" si="82"/>
        <v>0</v>
      </c>
      <c r="BA99" s="119" t="str">
        <v>No Data</v>
      </c>
      <c r="BB99" s="119">
        <v>0</v>
      </c>
      <c r="BC99" s="119">
        <v>95</v>
      </c>
      <c r="BD99" s="119" t="str">
        <f t="shared" si="83"/>
        <v/>
      </c>
      <c r="BE99" s="119"/>
      <c r="BF99" s="119"/>
    </row>
    <row r="100" spans="1:58" x14ac:dyDescent="0.25">
      <c r="A100" s="71"/>
      <c r="B100" s="71"/>
      <c r="C100" s="71"/>
      <c r="D100" s="71"/>
      <c r="E100" s="71"/>
      <c r="F100" s="71"/>
      <c r="G100"/>
      <c r="H100" s="72"/>
      <c r="I100"/>
      <c r="J100" s="5" t="str">
        <f t="shared" si="54"/>
        <v/>
      </c>
      <c r="K100" s="1" t="str">
        <f t="shared" si="55"/>
        <v/>
      </c>
      <c r="L100" s="1" t="str">
        <f t="shared" si="56"/>
        <v/>
      </c>
      <c r="M100" s="1" t="str">
        <f t="shared" si="57"/>
        <v/>
      </c>
      <c r="N100" s="1" t="str">
        <f t="shared" si="58"/>
        <v/>
      </c>
      <c r="O100" s="1" t="str">
        <f t="shared" si="59"/>
        <v/>
      </c>
      <c r="P100" s="1" t="str">
        <f t="shared" si="60"/>
        <v/>
      </c>
      <c r="Q100" s="1" t="str">
        <f t="shared" si="61"/>
        <v/>
      </c>
      <c r="R100" s="1" t="str">
        <f t="shared" si="74"/>
        <v/>
      </c>
      <c r="S100" s="1" t="str">
        <f t="shared" si="62"/>
        <v/>
      </c>
      <c r="T100" s="1" t="str">
        <f t="shared" si="63"/>
        <v/>
      </c>
      <c r="U100" s="1" t="str">
        <f t="shared" si="64"/>
        <v/>
      </c>
      <c r="V100" s="1" t="str">
        <f t="shared" si="65"/>
        <v/>
      </c>
      <c r="W100" s="1" t="str">
        <f t="shared" si="66"/>
        <v/>
      </c>
      <c r="X100" s="1" t="str">
        <f t="shared" si="67"/>
        <v/>
      </c>
      <c r="Y100" s="1" t="str">
        <f t="shared" si="68"/>
        <v/>
      </c>
      <c r="Z100" s="6">
        <v>9.5999999999999992E-3</v>
      </c>
      <c r="AA100" s="1"/>
      <c r="AB100" s="5" t="str">
        <f t="shared" si="69"/>
        <v/>
      </c>
      <c r="AC100" s="1" t="str">
        <f t="shared" si="70"/>
        <v/>
      </c>
      <c r="AD100" s="1"/>
      <c r="AE100" s="5" t="str">
        <f t="shared" si="75"/>
        <v/>
      </c>
      <c r="AF100" s="1" t="str">
        <f t="shared" si="76"/>
        <v/>
      </c>
      <c r="AG100" s="8"/>
      <c r="AH100" s="8"/>
      <c r="AI100" s="8"/>
      <c r="AJ100" s="5" t="str">
        <f t="shared" si="71"/>
        <v/>
      </c>
      <c r="AK100" s="8"/>
      <c r="AL100" s="8" t="str">
        <f t="shared" si="77"/>
        <v/>
      </c>
      <c r="AM100" s="9" t="str">
        <f t="shared" si="78"/>
        <v/>
      </c>
      <c r="AN100"/>
      <c r="AO100" s="113" t="str">
        <f t="shared" si="72"/>
        <v/>
      </c>
      <c r="AP100" s="119" t="str">
        <f t="shared" si="73"/>
        <v/>
      </c>
      <c r="AQ100" s="119" t="str">
        <f t="shared" si="79"/>
        <v/>
      </c>
      <c r="AR100" s="119" t="str">
        <f t="shared" si="80"/>
        <v/>
      </c>
      <c r="AS100" s="119"/>
      <c r="AT100"/>
      <c r="AU100"/>
      <c r="AV100"/>
      <c r="AW100"/>
      <c r="AX100"/>
      <c r="AY100" t="str">
        <f t="shared" si="81"/>
        <v>No Data</v>
      </c>
      <c r="AZ100" s="9">
        <f t="shared" si="82"/>
        <v>0</v>
      </c>
      <c r="BA100" s="119" t="str">
        <v>No Data</v>
      </c>
      <c r="BB100" s="119">
        <v>0</v>
      </c>
      <c r="BC100" s="119">
        <v>96</v>
      </c>
      <c r="BD100" s="119" t="str">
        <f t="shared" si="83"/>
        <v/>
      </c>
      <c r="BE100" s="119"/>
      <c r="BF100" s="119"/>
    </row>
    <row r="101" spans="1:58" x14ac:dyDescent="0.25">
      <c r="A101" s="71"/>
      <c r="B101" s="71"/>
      <c r="C101" s="71"/>
      <c r="D101" s="71"/>
      <c r="E101" s="71"/>
      <c r="F101" s="71"/>
      <c r="G101"/>
      <c r="H101" s="72"/>
      <c r="I101"/>
      <c r="J101" s="5" t="str">
        <f t="shared" ref="J101:J111" si="84">IF(ISNUMBER($A98)=TRUE, IF($A98&gt;(J$4), IF($A98&lt;(K$4), $A98, ""), ""), "")</f>
        <v/>
      </c>
      <c r="K101" s="1" t="str">
        <f t="shared" ref="K101:K111" si="85">IF(ISNUMBER(J101)=TRUE, $B98+$Z101, "")</f>
        <v/>
      </c>
      <c r="L101" s="1" t="str">
        <f t="shared" ref="L101:L111" si="86">IF(ISNUMBER($A98)=TRUE,IF($A98&gt;(L$4), IF($A98&lt;(M$4), $A98, ""), ""), "")</f>
        <v/>
      </c>
      <c r="M101" s="1" t="str">
        <f t="shared" ref="M101:M111" si="87">IF(ISNUMBER(L101)=TRUE, $B98+$Z101, "")</f>
        <v/>
      </c>
      <c r="N101" s="1" t="str">
        <f t="shared" ref="N101:N111" si="88">IF(ISNUMBER($A98)=TRUE,IF($A98&gt;(N$4), IF($A98&lt;(O$4), $A98, ""), ""), "")</f>
        <v/>
      </c>
      <c r="O101" s="1" t="str">
        <f t="shared" ref="O101:O111" si="89">IF(ISNUMBER(N101)=TRUE, $B98+$Z101, "")</f>
        <v/>
      </c>
      <c r="P101" s="1" t="str">
        <f t="shared" ref="P101:P111" si="90">IF(ISNUMBER($A98)=TRUE,IF($A98&gt;(P$4), IF($A98&lt;(Q$4), $A98, ""), ""), "")</f>
        <v/>
      </c>
      <c r="Q101" s="1" t="str">
        <f t="shared" ref="Q101:Q111" si="91">IF(ISNUMBER(P101)=TRUE, $B98+$Z101, "")</f>
        <v/>
      </c>
      <c r="R101" s="1" t="str">
        <f t="shared" si="74"/>
        <v/>
      </c>
      <c r="S101" s="1" t="str">
        <f t="shared" ref="S101:S111" si="92">IF(ISNUMBER(R101)=TRUE, $B98+$Z101, "")</f>
        <v/>
      </c>
      <c r="T101" s="1" t="str">
        <f t="shared" ref="T101:T111" si="93">IF(ISNUMBER($A98)=TRUE,IF($A98&gt;(T$4), IF($A98&lt;(U$4), $A98, ""), ""), "")</f>
        <v/>
      </c>
      <c r="U101" s="1" t="str">
        <f t="shared" ref="U101:U111" si="94">IF(ISNUMBER(T101)=TRUE, $B98+$Z101, "")</f>
        <v/>
      </c>
      <c r="V101" s="1" t="str">
        <f t="shared" ref="V101:V111" si="95">IF(ISNUMBER($A98)=TRUE,IF($A98&gt;(V$4), IF($A98&lt;(W$4), $A98, ""), ""), "")</f>
        <v/>
      </c>
      <c r="W101" s="1" t="str">
        <f t="shared" ref="W101:W111" si="96">IF(ISNUMBER(V101)=TRUE, $B98+$Z101, "")</f>
        <v/>
      </c>
      <c r="X101" s="1" t="str">
        <f t="shared" ref="X101:X111" si="97">IF(ISNUMBER($A98)=TRUE,IF($A98&gt;(X$4), IF($A98&lt;(Y$4), $A98, ""), ""), "")</f>
        <v/>
      </c>
      <c r="Y101" s="1" t="str">
        <f t="shared" ref="Y101:Y111" si="98">IF(ISNUMBER(X101)=TRUE, $B98+$Z101, "")</f>
        <v/>
      </c>
      <c r="Z101" s="6">
        <v>9.7000000000000003E-3</v>
      </c>
      <c r="AA101" s="1"/>
      <c r="AB101" s="5" t="str">
        <f t="shared" ref="AB101:AB111" si="99">IF(ISNUMBER($A98)=TRUE,IF($A98&lt;3000, $E98, ""), "")</f>
        <v/>
      </c>
      <c r="AC101" s="1" t="str">
        <f t="shared" ref="AC101:AC111" si="100">IF(ISNUMBER($A98)=TRUE,IF($A98&gt;3000, IF($A98&lt;15000, $E98, ""),""), "")</f>
        <v/>
      </c>
      <c r="AD101" s="1"/>
      <c r="AE101" s="5" t="str">
        <f t="shared" si="75"/>
        <v/>
      </c>
      <c r="AF101" s="1" t="str">
        <f t="shared" si="76"/>
        <v/>
      </c>
      <c r="AG101" s="8"/>
      <c r="AH101" s="8"/>
      <c r="AI101" s="8"/>
      <c r="AJ101" s="5" t="str">
        <f t="shared" ref="AJ101:AJ111" si="101">IF(ISNUMBER($A98)=TRUE,IF($A98&gt;3000, IF($A98&lt;15000, $B98, ""),""), "")</f>
        <v/>
      </c>
      <c r="AK101" s="8"/>
      <c r="AL101" s="8" t="str">
        <f t="shared" si="77"/>
        <v/>
      </c>
      <c r="AM101" s="9" t="str">
        <f t="shared" si="78"/>
        <v/>
      </c>
      <c r="AN101"/>
      <c r="AO101" s="113" t="str">
        <f t="shared" ref="AO101:AO111" si="102">IF(ISBLANK($A98)=TRUE, "", IF(A98&gt;3000, IF(A98&lt;15000, E98/MAX(E:E), ""), ""))</f>
        <v/>
      </c>
      <c r="AP101" s="119" t="str">
        <f t="shared" si="73"/>
        <v/>
      </c>
      <c r="AQ101" s="119" t="str">
        <f t="shared" si="79"/>
        <v/>
      </c>
      <c r="AR101" s="119" t="str">
        <f t="shared" si="80"/>
        <v/>
      </c>
      <c r="AS101" s="119"/>
      <c r="AT101"/>
      <c r="AU101"/>
      <c r="AV101"/>
      <c r="AW101"/>
      <c r="AX101"/>
      <c r="AY101" t="str">
        <f t="shared" si="81"/>
        <v>No Data</v>
      </c>
      <c r="AZ101" s="9">
        <f t="shared" si="82"/>
        <v>0</v>
      </c>
      <c r="BA101" s="119" t="str">
        <v>No Data</v>
      </c>
      <c r="BB101" s="119">
        <v>0</v>
      </c>
      <c r="BC101" s="119">
        <v>97</v>
      </c>
      <c r="BD101" s="119" t="str">
        <f t="shared" si="83"/>
        <v/>
      </c>
      <c r="BE101" s="119"/>
      <c r="BF101" s="119"/>
    </row>
    <row r="102" spans="1:58" x14ac:dyDescent="0.25">
      <c r="A102" s="71"/>
      <c r="B102" s="71"/>
      <c r="C102" s="71"/>
      <c r="D102" s="71"/>
      <c r="E102" s="71"/>
      <c r="F102" s="71"/>
      <c r="G102"/>
      <c r="H102" s="72"/>
      <c r="I102"/>
      <c r="J102" s="5" t="str">
        <f t="shared" si="84"/>
        <v/>
      </c>
      <c r="K102" s="1" t="str">
        <f t="shared" si="85"/>
        <v/>
      </c>
      <c r="L102" s="1" t="str">
        <f t="shared" si="86"/>
        <v/>
      </c>
      <c r="M102" s="1" t="str">
        <f t="shared" si="87"/>
        <v/>
      </c>
      <c r="N102" s="1" t="str">
        <f t="shared" si="88"/>
        <v/>
      </c>
      <c r="O102" s="1" t="str">
        <f t="shared" si="89"/>
        <v/>
      </c>
      <c r="P102" s="1" t="str">
        <f t="shared" si="90"/>
        <v/>
      </c>
      <c r="Q102" s="1" t="str">
        <f t="shared" si="91"/>
        <v/>
      </c>
      <c r="R102" s="1" t="str">
        <f t="shared" ref="R102:R111" si="103">IF(ISNUMBER($A99)=TRUE,IF($A99&gt;(R$4), IF($A99&lt;(S$4), $A99, ""), ""), "")</f>
        <v/>
      </c>
      <c r="S102" s="1" t="str">
        <f t="shared" si="92"/>
        <v/>
      </c>
      <c r="T102" s="1" t="str">
        <f t="shared" si="93"/>
        <v/>
      </c>
      <c r="U102" s="1" t="str">
        <f t="shared" si="94"/>
        <v/>
      </c>
      <c r="V102" s="1" t="str">
        <f t="shared" si="95"/>
        <v/>
      </c>
      <c r="W102" s="1" t="str">
        <f t="shared" si="96"/>
        <v/>
      </c>
      <c r="X102" s="1" t="str">
        <f t="shared" si="97"/>
        <v/>
      </c>
      <c r="Y102" s="1" t="str">
        <f t="shared" si="98"/>
        <v/>
      </c>
      <c r="Z102" s="6">
        <v>9.7999999999999997E-3</v>
      </c>
      <c r="AA102" s="1"/>
      <c r="AB102" s="5" t="str">
        <f t="shared" si="99"/>
        <v/>
      </c>
      <c r="AC102" s="1" t="str">
        <f t="shared" si="100"/>
        <v/>
      </c>
      <c r="AD102" s="1"/>
      <c r="AE102" s="5" t="str">
        <f t="shared" ref="AE102:AE111" si="104">IF(ISNUMBER(A98)=TRUE, IF(ISNUMBER(A99)=TRUE, IF($A99-($F99/$E99) &lt; ($A98+($F98/$E98)), 1, 0), ""), "")</f>
        <v/>
      </c>
      <c r="AF102" s="1" t="str">
        <f t="shared" ref="AF102:AF111" si="105">IF(AE102=1, IF(MIN($B:$B)*2 &lt; MIN($B98:$B99), 1, 0), "")</f>
        <v/>
      </c>
      <c r="AG102" s="8"/>
      <c r="AH102" s="8"/>
      <c r="AI102" s="8"/>
      <c r="AJ102" s="5" t="str">
        <f t="shared" si="101"/>
        <v/>
      </c>
      <c r="AK102" s="8"/>
      <c r="AL102" s="8" t="str">
        <f t="shared" ref="AL102:AL111" si="106">IF(ISNUMBER($A97)=TRUE, IF($A97&lt;3000, $F97/$E97, ""), "")</f>
        <v/>
      </c>
      <c r="AM102" s="9" t="str">
        <f t="shared" ref="AM102:AM111" si="107">IF(ISNUMBER($A97)=TRUE, IF($A97&gt;3000, IF($A97&lt;15000, $F97/$E97, ""), ""), "")</f>
        <v/>
      </c>
      <c r="AN102"/>
      <c r="AO102" s="113" t="str">
        <f t="shared" si="102"/>
        <v/>
      </c>
      <c r="AP102" s="119" t="str">
        <f t="shared" si="73"/>
        <v/>
      </c>
      <c r="AQ102" s="119" t="str">
        <f t="shared" si="79"/>
        <v/>
      </c>
      <c r="AR102" s="119" t="str">
        <f t="shared" si="80"/>
        <v/>
      </c>
      <c r="AS102" s="119"/>
      <c r="AT102"/>
      <c r="AU102"/>
      <c r="AV102"/>
      <c r="AW102"/>
      <c r="AX102"/>
      <c r="AY102" t="str">
        <f t="shared" si="81"/>
        <v>No Data</v>
      </c>
      <c r="AZ102" s="9">
        <f t="shared" si="82"/>
        <v>0</v>
      </c>
      <c r="BA102" s="119" t="str">
        <v>No Data</v>
      </c>
      <c r="BB102" s="119">
        <v>0</v>
      </c>
      <c r="BC102" s="119">
        <v>98</v>
      </c>
      <c r="BD102" s="119" t="str">
        <f t="shared" si="83"/>
        <v/>
      </c>
      <c r="BE102" s="119"/>
      <c r="BF102" s="119"/>
    </row>
    <row r="103" spans="1:58" x14ac:dyDescent="0.25">
      <c r="A103" s="71"/>
      <c r="B103" s="71"/>
      <c r="C103" s="71"/>
      <c r="D103" s="71"/>
      <c r="E103" s="71"/>
      <c r="F103" s="71"/>
      <c r="G103"/>
      <c r="H103" s="72"/>
      <c r="I103"/>
      <c r="J103" s="5" t="str">
        <f t="shared" si="84"/>
        <v/>
      </c>
      <c r="K103" s="1" t="str">
        <f t="shared" si="85"/>
        <v/>
      </c>
      <c r="L103" s="1" t="str">
        <f t="shared" si="86"/>
        <v/>
      </c>
      <c r="M103" s="1" t="str">
        <f t="shared" si="87"/>
        <v/>
      </c>
      <c r="N103" s="1" t="str">
        <f t="shared" si="88"/>
        <v/>
      </c>
      <c r="O103" s="1" t="str">
        <f t="shared" si="89"/>
        <v/>
      </c>
      <c r="P103" s="1" t="str">
        <f t="shared" si="90"/>
        <v/>
      </c>
      <c r="Q103" s="1" t="str">
        <f t="shared" si="91"/>
        <v/>
      </c>
      <c r="R103" s="1" t="str">
        <f t="shared" si="103"/>
        <v/>
      </c>
      <c r="S103" s="1" t="str">
        <f t="shared" si="92"/>
        <v/>
      </c>
      <c r="T103" s="1" t="str">
        <f t="shared" si="93"/>
        <v/>
      </c>
      <c r="U103" s="1" t="str">
        <f t="shared" si="94"/>
        <v/>
      </c>
      <c r="V103" s="1" t="str">
        <f t="shared" si="95"/>
        <v/>
      </c>
      <c r="W103" s="1" t="str">
        <f t="shared" si="96"/>
        <v/>
      </c>
      <c r="X103" s="1" t="str">
        <f t="shared" si="97"/>
        <v/>
      </c>
      <c r="Y103" s="1" t="str">
        <f t="shared" si="98"/>
        <v/>
      </c>
      <c r="Z103" s="6">
        <v>9.9000000000000008E-3</v>
      </c>
      <c r="AA103" s="1"/>
      <c r="AB103" s="5" t="str">
        <f t="shared" si="99"/>
        <v/>
      </c>
      <c r="AC103" s="1" t="str">
        <f t="shared" si="100"/>
        <v/>
      </c>
      <c r="AD103" s="1"/>
      <c r="AE103" s="5" t="str">
        <f t="shared" si="104"/>
        <v/>
      </c>
      <c r="AF103" s="1" t="str">
        <f t="shared" si="105"/>
        <v/>
      </c>
      <c r="AG103" s="8"/>
      <c r="AH103" s="8"/>
      <c r="AI103" s="8"/>
      <c r="AJ103" s="5" t="str">
        <f t="shared" si="101"/>
        <v/>
      </c>
      <c r="AK103" s="8"/>
      <c r="AL103" s="8" t="str">
        <f t="shared" si="106"/>
        <v/>
      </c>
      <c r="AM103" s="9" t="str">
        <f t="shared" si="107"/>
        <v/>
      </c>
      <c r="AN103"/>
      <c r="AO103" s="113" t="str">
        <f t="shared" si="102"/>
        <v/>
      </c>
      <c r="AP103" s="119" t="str">
        <f t="shared" si="73"/>
        <v/>
      </c>
      <c r="AQ103" s="119" t="str">
        <f t="shared" si="79"/>
        <v/>
      </c>
      <c r="AR103" s="119" t="str">
        <f t="shared" si="80"/>
        <v/>
      </c>
      <c r="AS103" s="119"/>
      <c r="AT103"/>
      <c r="AU103"/>
      <c r="AV103"/>
      <c r="AW103"/>
      <c r="AX103"/>
      <c r="AY103" t="str">
        <f t="shared" si="81"/>
        <v>No Data</v>
      </c>
      <c r="AZ103" s="9">
        <f t="shared" si="82"/>
        <v>0</v>
      </c>
      <c r="BA103" s="119" t="str">
        <v>No Data</v>
      </c>
      <c r="BB103" s="119">
        <v>0</v>
      </c>
      <c r="BC103" s="119">
        <v>99</v>
      </c>
      <c r="BD103" s="119" t="str">
        <f t="shared" si="83"/>
        <v/>
      </c>
      <c r="BE103" s="119"/>
      <c r="BF103" s="119"/>
    </row>
    <row r="104" spans="1:58" x14ac:dyDescent="0.25">
      <c r="A104" s="71"/>
      <c r="B104" s="71"/>
      <c r="C104" s="71"/>
      <c r="D104" s="71"/>
      <c r="E104" s="71"/>
      <c r="F104" s="71"/>
      <c r="G104"/>
      <c r="H104" s="72"/>
      <c r="I104"/>
      <c r="J104" s="5" t="str">
        <f t="shared" si="84"/>
        <v/>
      </c>
      <c r="K104" s="1" t="str">
        <f t="shared" si="85"/>
        <v/>
      </c>
      <c r="L104" s="1" t="str">
        <f t="shared" si="86"/>
        <v/>
      </c>
      <c r="M104" s="1" t="str">
        <f t="shared" si="87"/>
        <v/>
      </c>
      <c r="N104" s="1" t="str">
        <f t="shared" si="88"/>
        <v/>
      </c>
      <c r="O104" s="1" t="str">
        <f t="shared" si="89"/>
        <v/>
      </c>
      <c r="P104" s="1" t="str">
        <f t="shared" si="90"/>
        <v/>
      </c>
      <c r="Q104" s="1" t="str">
        <f t="shared" si="91"/>
        <v/>
      </c>
      <c r="R104" s="1" t="str">
        <f t="shared" si="103"/>
        <v/>
      </c>
      <c r="S104" s="1" t="str">
        <f t="shared" si="92"/>
        <v/>
      </c>
      <c r="T104" s="1" t="str">
        <f t="shared" si="93"/>
        <v/>
      </c>
      <c r="U104" s="1" t="str">
        <f t="shared" si="94"/>
        <v/>
      </c>
      <c r="V104" s="1" t="str">
        <f t="shared" si="95"/>
        <v/>
      </c>
      <c r="W104" s="1" t="str">
        <f t="shared" si="96"/>
        <v/>
      </c>
      <c r="X104" s="1" t="str">
        <f t="shared" si="97"/>
        <v/>
      </c>
      <c r="Y104" s="1" t="str">
        <f t="shared" si="98"/>
        <v/>
      </c>
      <c r="Z104" s="6">
        <v>0.01</v>
      </c>
      <c r="AA104" s="1"/>
      <c r="AB104" s="5" t="str">
        <f t="shared" si="99"/>
        <v/>
      </c>
      <c r="AC104" s="1" t="str">
        <f t="shared" si="100"/>
        <v/>
      </c>
      <c r="AD104" s="1"/>
      <c r="AE104" s="5" t="str">
        <f t="shared" si="104"/>
        <v/>
      </c>
      <c r="AF104" s="1" t="str">
        <f t="shared" si="105"/>
        <v/>
      </c>
      <c r="AG104" s="8"/>
      <c r="AH104" s="8"/>
      <c r="AI104" s="8"/>
      <c r="AJ104" s="5" t="str">
        <f t="shared" si="101"/>
        <v/>
      </c>
      <c r="AK104" s="8"/>
      <c r="AL104" s="8" t="str">
        <f t="shared" si="106"/>
        <v/>
      </c>
      <c r="AM104" s="9" t="str">
        <f t="shared" si="107"/>
        <v/>
      </c>
      <c r="AN104"/>
      <c r="AO104" s="113" t="str">
        <f t="shared" si="102"/>
        <v/>
      </c>
      <c r="AP104" s="119" t="str">
        <f t="shared" si="73"/>
        <v/>
      </c>
      <c r="AQ104" s="119" t="str">
        <f t="shared" si="79"/>
        <v/>
      </c>
      <c r="AR104" s="119" t="str">
        <f t="shared" si="80"/>
        <v/>
      </c>
      <c r="AS104" s="119"/>
      <c r="AT104"/>
      <c r="AU104"/>
      <c r="AV104"/>
      <c r="AW104"/>
      <c r="AX104"/>
      <c r="AY104" t="str">
        <f t="shared" si="81"/>
        <v>No Data</v>
      </c>
      <c r="AZ104" s="9">
        <f t="shared" si="82"/>
        <v>0</v>
      </c>
      <c r="BA104" s="119" t="str">
        <v>No Data</v>
      </c>
      <c r="BB104" s="119">
        <v>0</v>
      </c>
      <c r="BC104" s="119">
        <v>100</v>
      </c>
      <c r="BD104" s="119" t="str">
        <f t="shared" si="83"/>
        <v/>
      </c>
      <c r="BE104" s="119"/>
      <c r="BF104" s="119"/>
    </row>
    <row r="105" spans="1:58" x14ac:dyDescent="0.25">
      <c r="A105" s="71"/>
      <c r="B105" s="71"/>
      <c r="C105" s="71"/>
      <c r="D105" s="71"/>
      <c r="E105" s="71"/>
      <c r="F105" s="71"/>
      <c r="G105"/>
      <c r="H105" s="72"/>
      <c r="I105"/>
      <c r="J105" s="5" t="str">
        <f t="shared" si="84"/>
        <v/>
      </c>
      <c r="K105" s="1" t="str">
        <f t="shared" si="85"/>
        <v/>
      </c>
      <c r="L105" s="1" t="str">
        <f t="shared" si="86"/>
        <v/>
      </c>
      <c r="M105" s="1" t="str">
        <f t="shared" si="87"/>
        <v/>
      </c>
      <c r="N105" s="1" t="str">
        <f t="shared" si="88"/>
        <v/>
      </c>
      <c r="O105" s="1" t="str">
        <f t="shared" si="89"/>
        <v/>
      </c>
      <c r="P105" s="1" t="str">
        <f t="shared" si="90"/>
        <v/>
      </c>
      <c r="Q105" s="1" t="str">
        <f t="shared" si="91"/>
        <v/>
      </c>
      <c r="R105" s="1" t="str">
        <f t="shared" si="103"/>
        <v/>
      </c>
      <c r="S105" s="1" t="str">
        <f t="shared" si="92"/>
        <v/>
      </c>
      <c r="T105" s="1" t="str">
        <f t="shared" si="93"/>
        <v/>
      </c>
      <c r="U105" s="1" t="str">
        <f t="shared" si="94"/>
        <v/>
      </c>
      <c r="V105" s="1" t="str">
        <f t="shared" si="95"/>
        <v/>
      </c>
      <c r="W105" s="1" t="str">
        <f t="shared" si="96"/>
        <v/>
      </c>
      <c r="X105" s="1" t="str">
        <f t="shared" si="97"/>
        <v/>
      </c>
      <c r="Y105" s="1" t="str">
        <f t="shared" si="98"/>
        <v/>
      </c>
      <c r="Z105" s="6">
        <v>1.01E-2</v>
      </c>
      <c r="AA105" s="1"/>
      <c r="AB105" s="5" t="str">
        <f t="shared" si="99"/>
        <v/>
      </c>
      <c r="AC105" s="1" t="str">
        <f t="shared" si="100"/>
        <v/>
      </c>
      <c r="AD105" s="1"/>
      <c r="AE105" s="5" t="str">
        <f t="shared" si="104"/>
        <v/>
      </c>
      <c r="AF105" s="1" t="str">
        <f t="shared" si="105"/>
        <v/>
      </c>
      <c r="AG105" s="8"/>
      <c r="AH105" s="8"/>
      <c r="AI105" s="8"/>
      <c r="AJ105" s="5" t="str">
        <f t="shared" si="101"/>
        <v/>
      </c>
      <c r="AK105" s="8"/>
      <c r="AL105" s="8" t="str">
        <f t="shared" si="106"/>
        <v/>
      </c>
      <c r="AM105" s="9" t="str">
        <f t="shared" si="107"/>
        <v/>
      </c>
      <c r="AN105"/>
      <c r="AO105" s="113" t="str">
        <f t="shared" si="102"/>
        <v/>
      </c>
      <c r="AP105" s="119" t="str">
        <f t="shared" si="73"/>
        <v/>
      </c>
      <c r="AQ105" s="119" t="str">
        <f t="shared" si="79"/>
        <v/>
      </c>
      <c r="AR105" s="119" t="str">
        <f t="shared" si="80"/>
        <v/>
      </c>
      <c r="AS105" s="119"/>
      <c r="AT105"/>
      <c r="AU105"/>
      <c r="AV105"/>
      <c r="AW105"/>
      <c r="AX105"/>
      <c r="AY105"/>
      <c r="AZ105" s="9"/>
      <c r="BA105" s="119"/>
      <c r="BB105" s="119"/>
      <c r="BC105" s="119"/>
      <c r="BD105" s="119"/>
      <c r="BE105" s="119"/>
      <c r="BF105" s="119"/>
    </row>
    <row r="106" spans="1:58" x14ac:dyDescent="0.25">
      <c r="A106" s="71"/>
      <c r="B106" s="71"/>
      <c r="C106" s="71"/>
      <c r="D106" s="71"/>
      <c r="E106" s="71"/>
      <c r="F106" s="71"/>
      <c r="G106"/>
      <c r="H106" s="72"/>
      <c r="I106"/>
      <c r="J106" s="5" t="str">
        <f t="shared" si="84"/>
        <v/>
      </c>
      <c r="K106" s="1" t="str">
        <f t="shared" si="85"/>
        <v/>
      </c>
      <c r="L106" s="1" t="str">
        <f t="shared" si="86"/>
        <v/>
      </c>
      <c r="M106" s="1" t="str">
        <f t="shared" si="87"/>
        <v/>
      </c>
      <c r="N106" s="1" t="str">
        <f t="shared" si="88"/>
        <v/>
      </c>
      <c r="O106" s="1" t="str">
        <f t="shared" si="89"/>
        <v/>
      </c>
      <c r="P106" s="1" t="str">
        <f t="shared" si="90"/>
        <v/>
      </c>
      <c r="Q106" s="1" t="str">
        <f t="shared" si="91"/>
        <v/>
      </c>
      <c r="R106" s="1" t="str">
        <f t="shared" si="103"/>
        <v/>
      </c>
      <c r="S106" s="1" t="str">
        <f t="shared" si="92"/>
        <v/>
      </c>
      <c r="T106" s="1" t="str">
        <f t="shared" si="93"/>
        <v/>
      </c>
      <c r="U106" s="1" t="str">
        <f t="shared" si="94"/>
        <v/>
      </c>
      <c r="V106" s="1" t="str">
        <f t="shared" si="95"/>
        <v/>
      </c>
      <c r="W106" s="1" t="str">
        <f t="shared" si="96"/>
        <v/>
      </c>
      <c r="X106" s="1" t="str">
        <f t="shared" si="97"/>
        <v/>
      </c>
      <c r="Y106" s="1" t="str">
        <f t="shared" si="98"/>
        <v/>
      </c>
      <c r="Z106" s="6">
        <v>1.0200000000000001E-2</v>
      </c>
      <c r="AA106" s="1"/>
      <c r="AB106" s="5" t="str">
        <f t="shared" si="99"/>
        <v/>
      </c>
      <c r="AC106" s="1" t="str">
        <f t="shared" si="100"/>
        <v/>
      </c>
      <c r="AD106" s="1"/>
      <c r="AE106" s="5" t="str">
        <f t="shared" si="104"/>
        <v/>
      </c>
      <c r="AF106" s="1" t="str">
        <f t="shared" si="105"/>
        <v/>
      </c>
      <c r="AG106" s="8"/>
      <c r="AH106" s="8"/>
      <c r="AI106" s="8"/>
      <c r="AJ106" s="5" t="str">
        <f t="shared" si="101"/>
        <v/>
      </c>
      <c r="AK106" s="8"/>
      <c r="AL106" s="8" t="str">
        <f t="shared" si="106"/>
        <v/>
      </c>
      <c r="AM106" s="9" t="str">
        <f t="shared" si="107"/>
        <v/>
      </c>
      <c r="AN106"/>
      <c r="AO106" s="113" t="str">
        <f t="shared" si="102"/>
        <v/>
      </c>
      <c r="AP106" s="119" t="str">
        <f t="shared" si="73"/>
        <v/>
      </c>
      <c r="AQ106" s="119" t="str">
        <f t="shared" si="79"/>
        <v/>
      </c>
      <c r="AR106" s="119" t="str">
        <f t="shared" si="80"/>
        <v/>
      </c>
      <c r="AS106" s="119"/>
      <c r="AT106"/>
      <c r="AU106"/>
      <c r="AV106"/>
      <c r="AW106"/>
      <c r="AX106"/>
      <c r="AY106"/>
      <c r="AZ106" s="9"/>
      <c r="BA106" s="119"/>
      <c r="BB106" s="119"/>
      <c r="BC106" s="119"/>
      <c r="BD106" s="119"/>
      <c r="BE106" s="119"/>
      <c r="BF106" s="119"/>
    </row>
    <row r="107" spans="1:58" x14ac:dyDescent="0.25">
      <c r="A107" s="71"/>
      <c r="B107" s="71"/>
      <c r="C107" s="71"/>
      <c r="D107" s="71"/>
      <c r="E107" s="71"/>
      <c r="F107" s="71"/>
      <c r="G107"/>
      <c r="H107" s="72"/>
      <c r="I107"/>
      <c r="J107" s="5" t="str">
        <f t="shared" si="84"/>
        <v/>
      </c>
      <c r="K107" s="1" t="str">
        <f t="shared" si="85"/>
        <v/>
      </c>
      <c r="L107" s="1" t="str">
        <f t="shared" si="86"/>
        <v/>
      </c>
      <c r="M107" s="1" t="str">
        <f t="shared" si="87"/>
        <v/>
      </c>
      <c r="N107" s="1" t="str">
        <f t="shared" si="88"/>
        <v/>
      </c>
      <c r="O107" s="1" t="str">
        <f t="shared" si="89"/>
        <v/>
      </c>
      <c r="P107" s="1" t="str">
        <f t="shared" si="90"/>
        <v/>
      </c>
      <c r="Q107" s="1" t="str">
        <f t="shared" si="91"/>
        <v/>
      </c>
      <c r="R107" s="1" t="str">
        <f t="shared" si="103"/>
        <v/>
      </c>
      <c r="S107" s="1" t="str">
        <f t="shared" si="92"/>
        <v/>
      </c>
      <c r="T107" s="1" t="str">
        <f t="shared" si="93"/>
        <v/>
      </c>
      <c r="U107" s="1" t="str">
        <f t="shared" si="94"/>
        <v/>
      </c>
      <c r="V107" s="1" t="str">
        <f t="shared" si="95"/>
        <v/>
      </c>
      <c r="W107" s="1" t="str">
        <f t="shared" si="96"/>
        <v/>
      </c>
      <c r="X107" s="1" t="str">
        <f t="shared" si="97"/>
        <v/>
      </c>
      <c r="Y107" s="1" t="str">
        <f t="shared" si="98"/>
        <v/>
      </c>
      <c r="Z107" s="6">
        <v>1.03E-2</v>
      </c>
      <c r="AA107" s="1"/>
      <c r="AB107" s="5" t="str">
        <f t="shared" si="99"/>
        <v/>
      </c>
      <c r="AC107" s="1" t="str">
        <f t="shared" si="100"/>
        <v/>
      </c>
      <c r="AD107" s="1"/>
      <c r="AE107" s="5" t="str">
        <f t="shared" si="104"/>
        <v/>
      </c>
      <c r="AF107" s="1" t="str">
        <f t="shared" si="105"/>
        <v/>
      </c>
      <c r="AG107" s="8"/>
      <c r="AH107" s="8"/>
      <c r="AI107" s="8"/>
      <c r="AJ107" s="5" t="str">
        <f t="shared" si="101"/>
        <v/>
      </c>
      <c r="AK107" s="8"/>
      <c r="AL107" s="8" t="str">
        <f t="shared" si="106"/>
        <v/>
      </c>
      <c r="AM107" s="9" t="str">
        <f t="shared" si="107"/>
        <v/>
      </c>
      <c r="AN107"/>
      <c r="AO107" s="113" t="str">
        <f t="shared" si="102"/>
        <v/>
      </c>
      <c r="AP107" s="119" t="str">
        <f t="shared" si="73"/>
        <v/>
      </c>
      <c r="AQ107" s="119" t="str">
        <f t="shared" si="79"/>
        <v/>
      </c>
      <c r="AR107" s="119" t="str">
        <f t="shared" si="80"/>
        <v/>
      </c>
      <c r="AS107" s="119"/>
      <c r="AT107"/>
      <c r="AU107"/>
      <c r="AV107"/>
      <c r="AW107"/>
      <c r="AX107"/>
      <c r="AY107"/>
      <c r="AZ107" s="9"/>
      <c r="BA107" s="119"/>
      <c r="BB107" s="119"/>
      <c r="BC107" s="119"/>
      <c r="BD107" s="119"/>
      <c r="BE107" s="119"/>
      <c r="BF107" s="119"/>
    </row>
    <row r="108" spans="1:58" x14ac:dyDescent="0.25">
      <c r="A108" s="71"/>
      <c r="B108" s="71"/>
      <c r="C108" s="71"/>
      <c r="D108" s="71"/>
      <c r="E108" s="71"/>
      <c r="F108" s="71"/>
      <c r="G108"/>
      <c r="H108" s="72"/>
      <c r="I108"/>
      <c r="J108" s="5" t="str">
        <f t="shared" si="84"/>
        <v/>
      </c>
      <c r="K108" s="1" t="str">
        <f t="shared" si="85"/>
        <v/>
      </c>
      <c r="L108" s="1" t="str">
        <f t="shared" si="86"/>
        <v/>
      </c>
      <c r="M108" s="1" t="str">
        <f t="shared" si="87"/>
        <v/>
      </c>
      <c r="N108" s="1" t="str">
        <f t="shared" si="88"/>
        <v/>
      </c>
      <c r="O108" s="1" t="str">
        <f t="shared" si="89"/>
        <v/>
      </c>
      <c r="P108" s="1" t="str">
        <f t="shared" si="90"/>
        <v/>
      </c>
      <c r="Q108" s="1" t="str">
        <f t="shared" si="91"/>
        <v/>
      </c>
      <c r="R108" s="1" t="str">
        <f t="shared" si="103"/>
        <v/>
      </c>
      <c r="S108" s="1" t="str">
        <f t="shared" si="92"/>
        <v/>
      </c>
      <c r="T108" s="1" t="str">
        <f t="shared" si="93"/>
        <v/>
      </c>
      <c r="U108" s="1" t="str">
        <f t="shared" si="94"/>
        <v/>
      </c>
      <c r="V108" s="1" t="str">
        <f t="shared" si="95"/>
        <v/>
      </c>
      <c r="W108" s="1" t="str">
        <f t="shared" si="96"/>
        <v/>
      </c>
      <c r="X108" s="1" t="str">
        <f t="shared" si="97"/>
        <v/>
      </c>
      <c r="Y108" s="1" t="str">
        <f t="shared" si="98"/>
        <v/>
      </c>
      <c r="Z108" s="6">
        <v>1.04E-2</v>
      </c>
      <c r="AA108" s="1"/>
      <c r="AB108" s="5" t="str">
        <f t="shared" si="99"/>
        <v/>
      </c>
      <c r="AC108" s="1" t="str">
        <f t="shared" si="100"/>
        <v/>
      </c>
      <c r="AD108" s="1"/>
      <c r="AE108" s="5" t="str">
        <f t="shared" si="104"/>
        <v/>
      </c>
      <c r="AF108" s="1" t="str">
        <f t="shared" si="105"/>
        <v/>
      </c>
      <c r="AG108" s="8"/>
      <c r="AH108" s="8"/>
      <c r="AI108" s="8"/>
      <c r="AJ108" s="5" t="str">
        <f t="shared" si="101"/>
        <v/>
      </c>
      <c r="AK108" s="8"/>
      <c r="AL108" s="8" t="str">
        <f t="shared" si="106"/>
        <v/>
      </c>
      <c r="AM108" s="9" t="str">
        <f t="shared" si="107"/>
        <v/>
      </c>
      <c r="AN108"/>
      <c r="AO108" s="113" t="str">
        <f t="shared" si="102"/>
        <v/>
      </c>
      <c r="AP108" s="119" t="str">
        <f t="shared" si="73"/>
        <v/>
      </c>
      <c r="AQ108" s="119" t="str">
        <f t="shared" si="79"/>
        <v/>
      </c>
      <c r="AR108" s="119" t="str">
        <f t="shared" si="80"/>
        <v/>
      </c>
      <c r="AS108" s="119"/>
      <c r="AT108"/>
      <c r="AU108"/>
      <c r="AV108"/>
      <c r="AW108"/>
      <c r="AX108"/>
      <c r="AY108"/>
      <c r="AZ108" s="9"/>
      <c r="BA108" s="119"/>
      <c r="BB108" s="119"/>
      <c r="BC108" s="119"/>
      <c r="BD108" s="119"/>
      <c r="BE108" s="119"/>
      <c r="BF108" s="119"/>
    </row>
    <row r="109" spans="1:58" x14ac:dyDescent="0.25">
      <c r="A109" s="71"/>
      <c r="B109" s="71"/>
      <c r="C109" s="71"/>
      <c r="D109" s="71"/>
      <c r="E109" s="71"/>
      <c r="F109" s="71"/>
      <c r="G109"/>
      <c r="H109" s="72"/>
      <c r="I109"/>
      <c r="J109" s="5" t="str">
        <f t="shared" si="84"/>
        <v/>
      </c>
      <c r="K109" s="1" t="str">
        <f t="shared" si="85"/>
        <v/>
      </c>
      <c r="L109" s="1" t="str">
        <f t="shared" si="86"/>
        <v/>
      </c>
      <c r="M109" s="1" t="str">
        <f t="shared" si="87"/>
        <v/>
      </c>
      <c r="N109" s="1" t="str">
        <f t="shared" si="88"/>
        <v/>
      </c>
      <c r="O109" s="1" t="str">
        <f t="shared" si="89"/>
        <v/>
      </c>
      <c r="P109" s="1" t="str">
        <f t="shared" si="90"/>
        <v/>
      </c>
      <c r="Q109" s="1" t="str">
        <f t="shared" si="91"/>
        <v/>
      </c>
      <c r="R109" s="1" t="str">
        <f t="shared" si="103"/>
        <v/>
      </c>
      <c r="S109" s="1" t="str">
        <f t="shared" si="92"/>
        <v/>
      </c>
      <c r="T109" s="1" t="str">
        <f t="shared" si="93"/>
        <v/>
      </c>
      <c r="U109" s="1" t="str">
        <f t="shared" si="94"/>
        <v/>
      </c>
      <c r="V109" s="1" t="str">
        <f t="shared" si="95"/>
        <v/>
      </c>
      <c r="W109" s="1" t="str">
        <f t="shared" si="96"/>
        <v/>
      </c>
      <c r="X109" s="1" t="str">
        <f t="shared" si="97"/>
        <v/>
      </c>
      <c r="Y109" s="1" t="str">
        <f t="shared" si="98"/>
        <v/>
      </c>
      <c r="Z109" s="6">
        <v>1.0500000000000001E-2</v>
      </c>
      <c r="AA109" s="1"/>
      <c r="AB109" s="5" t="str">
        <f t="shared" si="99"/>
        <v/>
      </c>
      <c r="AC109" s="1" t="str">
        <f t="shared" si="100"/>
        <v/>
      </c>
      <c r="AD109" s="1"/>
      <c r="AE109" s="5" t="str">
        <f t="shared" si="104"/>
        <v/>
      </c>
      <c r="AF109" s="1" t="str">
        <f t="shared" si="105"/>
        <v/>
      </c>
      <c r="AG109" s="8"/>
      <c r="AH109" s="8"/>
      <c r="AI109" s="8"/>
      <c r="AJ109" s="5" t="str">
        <f t="shared" si="101"/>
        <v/>
      </c>
      <c r="AK109" s="8"/>
      <c r="AL109" s="8" t="str">
        <f t="shared" si="106"/>
        <v/>
      </c>
      <c r="AM109" s="9" t="str">
        <f t="shared" si="107"/>
        <v/>
      </c>
      <c r="AN109"/>
      <c r="AO109" s="113" t="str">
        <f t="shared" si="102"/>
        <v/>
      </c>
      <c r="AP109" s="119" t="str">
        <f t="shared" si="73"/>
        <v/>
      </c>
      <c r="AQ109" s="119" t="str">
        <f t="shared" si="79"/>
        <v/>
      </c>
      <c r="AR109" s="119" t="str">
        <f t="shared" si="80"/>
        <v/>
      </c>
      <c r="AS109" s="119"/>
      <c r="AT109"/>
      <c r="AU109"/>
      <c r="AV109"/>
      <c r="AW109"/>
      <c r="AX109"/>
      <c r="AY109"/>
      <c r="AZ109" s="9"/>
      <c r="BA109" s="119"/>
      <c r="BB109" s="119"/>
      <c r="BC109" s="119"/>
      <c r="BD109" s="119"/>
      <c r="BE109" s="119"/>
      <c r="BF109" s="119"/>
    </row>
    <row r="110" spans="1:58" x14ac:dyDescent="0.25">
      <c r="A110" s="71"/>
      <c r="B110" s="71"/>
      <c r="C110" s="71"/>
      <c r="D110" s="71"/>
      <c r="E110" s="71"/>
      <c r="F110" s="71"/>
      <c r="G110"/>
      <c r="H110" s="72"/>
      <c r="I110"/>
      <c r="J110" s="5" t="str">
        <f t="shared" si="84"/>
        <v/>
      </c>
      <c r="K110" s="1" t="str">
        <f t="shared" si="85"/>
        <v/>
      </c>
      <c r="L110" s="1" t="str">
        <f t="shared" si="86"/>
        <v/>
      </c>
      <c r="M110" s="1" t="str">
        <f t="shared" si="87"/>
        <v/>
      </c>
      <c r="N110" s="1" t="str">
        <f t="shared" si="88"/>
        <v/>
      </c>
      <c r="O110" s="1" t="str">
        <f t="shared" si="89"/>
        <v/>
      </c>
      <c r="P110" s="1" t="str">
        <f t="shared" si="90"/>
        <v/>
      </c>
      <c r="Q110" s="1" t="str">
        <f t="shared" si="91"/>
        <v/>
      </c>
      <c r="R110" s="1" t="str">
        <f t="shared" si="103"/>
        <v/>
      </c>
      <c r="S110" s="1" t="str">
        <f t="shared" si="92"/>
        <v/>
      </c>
      <c r="T110" s="1" t="str">
        <f t="shared" si="93"/>
        <v/>
      </c>
      <c r="U110" s="1" t="str">
        <f t="shared" si="94"/>
        <v/>
      </c>
      <c r="V110" s="1" t="str">
        <f t="shared" si="95"/>
        <v/>
      </c>
      <c r="W110" s="1" t="str">
        <f t="shared" si="96"/>
        <v/>
      </c>
      <c r="X110" s="1" t="str">
        <f t="shared" si="97"/>
        <v/>
      </c>
      <c r="Y110" s="1" t="str">
        <f t="shared" si="98"/>
        <v/>
      </c>
      <c r="Z110" s="6">
        <v>1.06E-2</v>
      </c>
      <c r="AA110" s="1"/>
      <c r="AB110" s="5" t="str">
        <f t="shared" si="99"/>
        <v/>
      </c>
      <c r="AC110" s="1" t="str">
        <f t="shared" si="100"/>
        <v/>
      </c>
      <c r="AD110" s="1"/>
      <c r="AE110" s="5" t="str">
        <f t="shared" si="104"/>
        <v/>
      </c>
      <c r="AF110" s="1" t="str">
        <f t="shared" si="105"/>
        <v/>
      </c>
      <c r="AG110" s="8"/>
      <c r="AH110" s="8"/>
      <c r="AI110" s="8"/>
      <c r="AJ110" s="5" t="str">
        <f t="shared" si="101"/>
        <v/>
      </c>
      <c r="AK110" s="8"/>
      <c r="AL110" s="8" t="str">
        <f t="shared" si="106"/>
        <v/>
      </c>
      <c r="AM110" s="9" t="str">
        <f t="shared" si="107"/>
        <v/>
      </c>
      <c r="AN110"/>
      <c r="AO110" s="113" t="str">
        <f t="shared" si="102"/>
        <v/>
      </c>
      <c r="AP110" s="119" t="str">
        <f t="shared" si="73"/>
        <v/>
      </c>
      <c r="AQ110" s="119" t="str">
        <f t="shared" si="79"/>
        <v/>
      </c>
      <c r="AR110" s="119" t="str">
        <f t="shared" si="80"/>
        <v/>
      </c>
      <c r="AS110" s="119"/>
      <c r="AT110"/>
      <c r="AU110"/>
      <c r="AV110"/>
      <c r="AW110"/>
      <c r="AX110"/>
      <c r="AY110"/>
      <c r="AZ110" s="9"/>
      <c r="BA110" s="119"/>
      <c r="BB110" s="119"/>
      <c r="BC110" s="119"/>
      <c r="BD110" s="119"/>
      <c r="BE110" s="119"/>
      <c r="BF110" s="119"/>
    </row>
    <row r="111" spans="1:58" x14ac:dyDescent="0.25">
      <c r="A111" s="71"/>
      <c r="B111" s="71"/>
      <c r="C111" s="71"/>
      <c r="D111" s="71"/>
      <c r="E111" s="71"/>
      <c r="F111" s="71"/>
      <c r="G111"/>
      <c r="H111" s="72"/>
      <c r="I111"/>
      <c r="J111" s="5" t="str">
        <f t="shared" si="84"/>
        <v/>
      </c>
      <c r="K111" s="1" t="str">
        <f t="shared" si="85"/>
        <v/>
      </c>
      <c r="L111" s="1" t="str">
        <f t="shared" si="86"/>
        <v/>
      </c>
      <c r="M111" s="1" t="str">
        <f t="shared" si="87"/>
        <v/>
      </c>
      <c r="N111" s="1" t="str">
        <f t="shared" si="88"/>
        <v/>
      </c>
      <c r="O111" s="1" t="str">
        <f t="shared" si="89"/>
        <v/>
      </c>
      <c r="P111" s="1" t="str">
        <f t="shared" si="90"/>
        <v/>
      </c>
      <c r="Q111" s="1" t="str">
        <f t="shared" si="91"/>
        <v/>
      </c>
      <c r="R111" s="1" t="str">
        <f t="shared" si="103"/>
        <v/>
      </c>
      <c r="S111" s="1" t="str">
        <f t="shared" si="92"/>
        <v/>
      </c>
      <c r="T111" s="1" t="str">
        <f t="shared" si="93"/>
        <v/>
      </c>
      <c r="U111" s="1" t="str">
        <f t="shared" si="94"/>
        <v/>
      </c>
      <c r="V111" s="1" t="str">
        <f t="shared" si="95"/>
        <v/>
      </c>
      <c r="W111" s="1" t="str">
        <f t="shared" si="96"/>
        <v/>
      </c>
      <c r="X111" s="1" t="str">
        <f t="shared" si="97"/>
        <v/>
      </c>
      <c r="Y111" s="1" t="str">
        <f t="shared" si="98"/>
        <v/>
      </c>
      <c r="Z111" s="6">
        <v>1.0699999999999999E-2</v>
      </c>
      <c r="AA111" s="1"/>
      <c r="AB111" s="5" t="str">
        <f t="shared" si="99"/>
        <v/>
      </c>
      <c r="AC111" s="1" t="str">
        <f t="shared" si="100"/>
        <v/>
      </c>
      <c r="AD111" s="1"/>
      <c r="AE111" s="5" t="str">
        <f t="shared" si="104"/>
        <v/>
      </c>
      <c r="AF111" s="1" t="str">
        <f t="shared" si="105"/>
        <v/>
      </c>
      <c r="AG111" s="8"/>
      <c r="AH111" s="8"/>
      <c r="AI111" s="8"/>
      <c r="AJ111" s="5" t="str">
        <f t="shared" si="101"/>
        <v/>
      </c>
      <c r="AK111" s="8"/>
      <c r="AL111" s="8" t="str">
        <f t="shared" si="106"/>
        <v/>
      </c>
      <c r="AM111" s="9" t="str">
        <f t="shared" si="107"/>
        <v/>
      </c>
      <c r="AN111"/>
      <c r="AO111" s="113" t="str">
        <f t="shared" si="102"/>
        <v/>
      </c>
      <c r="AP111" s="119" t="str">
        <f t="shared" si="73"/>
        <v/>
      </c>
      <c r="AQ111" s="119" t="str">
        <f t="shared" si="79"/>
        <v/>
      </c>
      <c r="AR111" s="119" t="str">
        <f t="shared" si="80"/>
        <v/>
      </c>
      <c r="AS111" s="119"/>
      <c r="AT111"/>
      <c r="AU111"/>
      <c r="AV111"/>
      <c r="AW111"/>
      <c r="AX111"/>
      <c r="AY111"/>
      <c r="AZ111" s="9"/>
      <c r="BA111" s="119"/>
      <c r="BB111" s="119"/>
      <c r="BC111" s="119"/>
      <c r="BD111" s="119"/>
      <c r="BE111" s="119"/>
      <c r="BF111" s="119"/>
    </row>
    <row r="112" spans="1:58" hidden="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row r="310" customFormat="1" hidden="1" x14ac:dyDescent="0.25"/>
    <row r="311" customFormat="1" hidden="1" x14ac:dyDescent="0.25"/>
    <row r="312" customFormat="1" hidden="1" x14ac:dyDescent="0.25"/>
    <row r="313" customFormat="1" hidden="1" x14ac:dyDescent="0.25"/>
    <row r="314" customFormat="1" hidden="1" x14ac:dyDescent="0.25"/>
    <row r="315" customFormat="1" hidden="1" x14ac:dyDescent="0.25"/>
    <row r="316" customFormat="1" hidden="1" x14ac:dyDescent="0.25"/>
    <row r="317" customFormat="1" hidden="1" x14ac:dyDescent="0.25"/>
    <row r="318" customFormat="1" hidden="1" x14ac:dyDescent="0.25"/>
    <row r="319" customFormat="1" hidden="1" x14ac:dyDescent="0.25"/>
    <row r="320" customFormat="1" hidden="1" x14ac:dyDescent="0.25"/>
    <row r="321" customFormat="1" hidden="1" x14ac:dyDescent="0.25"/>
    <row r="322" customFormat="1" hidden="1" x14ac:dyDescent="0.25"/>
    <row r="323" customFormat="1" hidden="1" x14ac:dyDescent="0.25"/>
    <row r="324" customFormat="1" hidden="1" x14ac:dyDescent="0.25"/>
    <row r="325" customFormat="1" hidden="1" x14ac:dyDescent="0.25"/>
    <row r="326" customFormat="1" hidden="1" x14ac:dyDescent="0.25"/>
    <row r="327" customFormat="1" hidden="1" x14ac:dyDescent="0.25"/>
    <row r="328" customFormat="1" hidden="1" x14ac:dyDescent="0.25"/>
    <row r="329" customFormat="1" hidden="1" x14ac:dyDescent="0.25"/>
    <row r="330" customFormat="1" hidden="1" x14ac:dyDescent="0.25"/>
    <row r="331" customFormat="1" hidden="1" x14ac:dyDescent="0.25"/>
    <row r="332" customFormat="1" hidden="1" x14ac:dyDescent="0.25"/>
    <row r="333" customFormat="1" hidden="1" x14ac:dyDescent="0.25"/>
    <row r="334" customFormat="1" hidden="1" x14ac:dyDescent="0.25"/>
    <row r="335" customFormat="1" hidden="1" x14ac:dyDescent="0.25"/>
    <row r="336" customFormat="1" hidden="1" x14ac:dyDescent="0.25"/>
    <row r="337" customFormat="1" hidden="1" x14ac:dyDescent="0.25"/>
    <row r="338" customFormat="1" hidden="1" x14ac:dyDescent="0.25"/>
    <row r="339" customFormat="1" hidden="1" x14ac:dyDescent="0.25"/>
    <row r="340" customFormat="1" hidden="1" x14ac:dyDescent="0.25"/>
    <row r="341" customFormat="1" hidden="1" x14ac:dyDescent="0.25"/>
    <row r="342" customFormat="1" hidden="1" x14ac:dyDescent="0.25"/>
    <row r="343" customFormat="1" hidden="1" x14ac:dyDescent="0.25"/>
    <row r="344" customFormat="1" hidden="1" x14ac:dyDescent="0.25"/>
    <row r="345" customFormat="1" hidden="1" x14ac:dyDescent="0.25"/>
    <row r="346" customFormat="1" hidden="1" x14ac:dyDescent="0.25"/>
    <row r="347" customFormat="1" hidden="1" x14ac:dyDescent="0.25"/>
    <row r="348" customFormat="1" hidden="1" x14ac:dyDescent="0.25"/>
    <row r="349" customFormat="1" hidden="1" x14ac:dyDescent="0.25"/>
    <row r="350" customFormat="1" hidden="1" x14ac:dyDescent="0.25"/>
    <row r="351" customFormat="1" hidden="1" x14ac:dyDescent="0.25"/>
    <row r="352" customFormat="1" hidden="1" x14ac:dyDescent="0.25"/>
    <row r="353" customFormat="1" hidden="1" x14ac:dyDescent="0.25"/>
    <row r="354" customFormat="1" hidden="1" x14ac:dyDescent="0.25"/>
    <row r="355" customFormat="1" hidden="1" x14ac:dyDescent="0.25"/>
    <row r="356" customFormat="1" hidden="1" x14ac:dyDescent="0.25"/>
    <row r="357" customFormat="1" hidden="1" x14ac:dyDescent="0.25"/>
    <row r="358" customFormat="1" hidden="1" x14ac:dyDescent="0.25"/>
    <row r="359" customFormat="1" hidden="1" x14ac:dyDescent="0.25"/>
    <row r="360" customFormat="1" hidden="1" x14ac:dyDescent="0.25"/>
    <row r="361" customFormat="1" hidden="1" x14ac:dyDescent="0.25"/>
    <row r="362" customFormat="1" hidden="1" x14ac:dyDescent="0.25"/>
    <row r="363" customFormat="1" hidden="1" x14ac:dyDescent="0.25"/>
    <row r="364" customFormat="1" hidden="1" x14ac:dyDescent="0.25"/>
    <row r="365" customFormat="1" hidden="1" x14ac:dyDescent="0.25"/>
    <row r="366" customFormat="1" hidden="1" x14ac:dyDescent="0.25"/>
    <row r="367" customFormat="1" hidden="1" x14ac:dyDescent="0.25"/>
    <row r="368" customFormat="1" hidden="1" x14ac:dyDescent="0.25"/>
    <row r="369" customFormat="1" hidden="1" x14ac:dyDescent="0.25"/>
    <row r="370" customFormat="1" hidden="1" x14ac:dyDescent="0.25"/>
    <row r="371" customFormat="1" hidden="1" x14ac:dyDescent="0.25"/>
    <row r="372" customFormat="1" hidden="1" x14ac:dyDescent="0.25"/>
    <row r="373" customFormat="1" hidden="1" x14ac:dyDescent="0.25"/>
    <row r="374" customFormat="1" hidden="1" x14ac:dyDescent="0.25"/>
    <row r="375" customFormat="1" hidden="1" x14ac:dyDescent="0.25"/>
    <row r="376" customFormat="1" hidden="1" x14ac:dyDescent="0.25"/>
    <row r="377" customFormat="1" hidden="1" x14ac:dyDescent="0.25"/>
    <row r="378" customFormat="1" hidden="1" x14ac:dyDescent="0.25"/>
    <row r="379" customFormat="1" hidden="1" x14ac:dyDescent="0.25"/>
    <row r="380" customFormat="1" hidden="1" x14ac:dyDescent="0.25"/>
    <row r="381" customFormat="1" hidden="1" x14ac:dyDescent="0.25"/>
    <row r="382" customFormat="1" hidden="1" x14ac:dyDescent="0.25"/>
    <row r="383" customFormat="1" hidden="1" x14ac:dyDescent="0.25"/>
    <row r="384" customFormat="1" hidden="1" x14ac:dyDescent="0.25"/>
    <row r="385" customFormat="1" hidden="1" x14ac:dyDescent="0.25"/>
    <row r="386" customFormat="1" hidden="1" x14ac:dyDescent="0.25"/>
    <row r="387" customFormat="1" hidden="1" x14ac:dyDescent="0.25"/>
    <row r="388" customFormat="1" hidden="1" x14ac:dyDescent="0.25"/>
    <row r="389" customFormat="1" hidden="1" x14ac:dyDescent="0.25"/>
    <row r="390" customFormat="1" hidden="1" x14ac:dyDescent="0.25"/>
    <row r="391" customFormat="1" hidden="1" x14ac:dyDescent="0.25"/>
    <row r="392" customFormat="1" hidden="1" x14ac:dyDescent="0.25"/>
    <row r="393" customFormat="1" hidden="1" x14ac:dyDescent="0.25"/>
    <row r="394" customFormat="1" hidden="1" x14ac:dyDescent="0.25"/>
    <row r="395" customFormat="1" hidden="1" x14ac:dyDescent="0.25"/>
    <row r="396" customFormat="1" hidden="1" x14ac:dyDescent="0.25"/>
    <row r="397" customFormat="1" hidden="1" x14ac:dyDescent="0.25"/>
    <row r="398" customFormat="1" hidden="1" x14ac:dyDescent="0.25"/>
    <row r="399" customFormat="1" hidden="1" x14ac:dyDescent="0.25"/>
    <row r="400" customFormat="1" hidden="1" x14ac:dyDescent="0.25"/>
    <row r="401" customFormat="1" hidden="1" x14ac:dyDescent="0.25"/>
    <row r="402" customFormat="1" hidden="1" x14ac:dyDescent="0.25"/>
    <row r="403" customFormat="1" hidden="1" x14ac:dyDescent="0.25"/>
    <row r="404" customFormat="1" hidden="1" x14ac:dyDescent="0.25"/>
    <row r="405" customFormat="1" hidden="1" x14ac:dyDescent="0.25"/>
    <row r="406" customFormat="1" hidden="1" x14ac:dyDescent="0.25"/>
    <row r="407" customFormat="1" hidden="1" x14ac:dyDescent="0.25"/>
    <row r="408" customFormat="1" hidden="1" x14ac:dyDescent="0.25"/>
    <row r="409" customFormat="1" hidden="1" x14ac:dyDescent="0.25"/>
    <row r="410" customFormat="1" hidden="1" x14ac:dyDescent="0.25"/>
    <row r="411" customFormat="1" hidden="1" x14ac:dyDescent="0.25"/>
    <row r="412" customFormat="1" hidden="1" x14ac:dyDescent="0.25"/>
    <row r="413" customFormat="1" hidden="1" x14ac:dyDescent="0.25"/>
    <row r="414" customFormat="1" hidden="1" x14ac:dyDescent="0.25"/>
    <row r="415" customFormat="1" hidden="1" x14ac:dyDescent="0.25"/>
    <row r="416" customFormat="1" hidden="1" x14ac:dyDescent="0.25"/>
    <row r="417" customFormat="1" hidden="1" x14ac:dyDescent="0.25"/>
    <row r="418" customFormat="1" hidden="1" x14ac:dyDescent="0.25"/>
    <row r="419" customFormat="1" hidden="1" x14ac:dyDescent="0.25"/>
    <row r="420" customFormat="1" hidden="1" x14ac:dyDescent="0.25"/>
    <row r="421" customFormat="1" hidden="1" x14ac:dyDescent="0.25"/>
    <row r="422" customFormat="1" hidden="1" x14ac:dyDescent="0.25"/>
    <row r="423" customFormat="1" hidden="1" x14ac:dyDescent="0.25"/>
    <row r="424" customFormat="1" hidden="1" x14ac:dyDescent="0.25"/>
    <row r="425" customFormat="1" hidden="1" x14ac:dyDescent="0.25"/>
    <row r="426" customFormat="1" hidden="1" x14ac:dyDescent="0.25"/>
    <row r="427" customFormat="1" hidden="1" x14ac:dyDescent="0.25"/>
    <row r="428" customFormat="1" hidden="1" x14ac:dyDescent="0.25"/>
    <row r="429" customFormat="1" hidden="1" x14ac:dyDescent="0.25"/>
    <row r="430" customFormat="1" hidden="1" x14ac:dyDescent="0.25"/>
    <row r="431" customFormat="1" hidden="1" x14ac:dyDescent="0.25"/>
    <row r="432" customFormat="1" hidden="1" x14ac:dyDescent="0.25"/>
    <row r="433" customFormat="1" hidden="1" x14ac:dyDescent="0.25"/>
    <row r="434" customFormat="1" hidden="1" x14ac:dyDescent="0.25"/>
    <row r="435" customFormat="1" hidden="1" x14ac:dyDescent="0.25"/>
    <row r="436" customFormat="1" hidden="1" x14ac:dyDescent="0.25"/>
    <row r="437" customFormat="1" hidden="1" x14ac:dyDescent="0.25"/>
    <row r="438" customFormat="1" hidden="1" x14ac:dyDescent="0.25"/>
    <row r="439" customFormat="1" hidden="1" x14ac:dyDescent="0.25"/>
    <row r="440" customFormat="1" hidden="1" x14ac:dyDescent="0.25"/>
    <row r="441" customFormat="1" hidden="1" x14ac:dyDescent="0.25"/>
    <row r="442" customFormat="1" hidden="1" x14ac:dyDescent="0.25"/>
    <row r="443" customFormat="1" hidden="1" x14ac:dyDescent="0.25"/>
    <row r="444" customFormat="1" hidden="1" x14ac:dyDescent="0.25"/>
    <row r="445" customFormat="1" hidden="1" x14ac:dyDescent="0.25"/>
    <row r="446" customFormat="1" hidden="1" x14ac:dyDescent="0.25"/>
    <row r="447" customFormat="1" hidden="1" x14ac:dyDescent="0.25"/>
    <row r="448" customFormat="1" hidden="1" x14ac:dyDescent="0.25"/>
    <row r="449" customFormat="1" hidden="1" x14ac:dyDescent="0.25"/>
    <row r="450" customFormat="1" hidden="1" x14ac:dyDescent="0.25"/>
    <row r="451" customFormat="1" hidden="1" x14ac:dyDescent="0.25"/>
    <row r="452" customFormat="1" hidden="1" x14ac:dyDescent="0.25"/>
    <row r="453" customFormat="1" hidden="1" x14ac:dyDescent="0.25"/>
    <row r="454" customFormat="1" hidden="1" x14ac:dyDescent="0.25"/>
    <row r="455" customFormat="1" hidden="1" x14ac:dyDescent="0.25"/>
    <row r="456" customFormat="1" hidden="1" x14ac:dyDescent="0.25"/>
    <row r="457" customFormat="1" hidden="1" x14ac:dyDescent="0.25"/>
    <row r="458" customFormat="1" hidden="1" x14ac:dyDescent="0.25"/>
    <row r="459" customFormat="1" hidden="1" x14ac:dyDescent="0.25"/>
    <row r="460" customFormat="1" hidden="1" x14ac:dyDescent="0.25"/>
    <row r="461" customFormat="1" hidden="1" x14ac:dyDescent="0.25"/>
    <row r="462" customFormat="1" hidden="1" x14ac:dyDescent="0.25"/>
    <row r="463" customFormat="1" hidden="1" x14ac:dyDescent="0.25"/>
    <row r="464" customFormat="1" hidden="1" x14ac:dyDescent="0.25"/>
    <row r="465" customFormat="1" hidden="1" x14ac:dyDescent="0.25"/>
    <row r="466" customFormat="1" hidden="1" x14ac:dyDescent="0.25"/>
    <row r="467" customFormat="1" hidden="1" x14ac:dyDescent="0.25"/>
    <row r="468" customFormat="1" hidden="1" x14ac:dyDescent="0.25"/>
    <row r="469" customFormat="1" hidden="1" x14ac:dyDescent="0.25"/>
    <row r="470" customFormat="1" hidden="1" x14ac:dyDescent="0.25"/>
    <row r="471" customFormat="1" hidden="1" x14ac:dyDescent="0.25"/>
    <row r="472" customFormat="1" hidden="1" x14ac:dyDescent="0.25"/>
    <row r="473" customFormat="1" hidden="1" x14ac:dyDescent="0.25"/>
    <row r="474" customFormat="1" hidden="1" x14ac:dyDescent="0.25"/>
    <row r="475" customFormat="1" hidden="1" x14ac:dyDescent="0.25"/>
    <row r="476" customFormat="1" hidden="1" x14ac:dyDescent="0.25"/>
    <row r="477" customFormat="1" hidden="1" x14ac:dyDescent="0.25"/>
    <row r="478" customFormat="1" hidden="1" x14ac:dyDescent="0.25"/>
    <row r="479" customFormat="1" hidden="1" x14ac:dyDescent="0.25"/>
    <row r="480" customFormat="1" hidden="1" x14ac:dyDescent="0.25"/>
    <row r="481" customFormat="1" hidden="1" x14ac:dyDescent="0.25"/>
    <row r="482" customFormat="1" hidden="1" x14ac:dyDescent="0.25"/>
    <row r="483" customFormat="1" hidden="1" x14ac:dyDescent="0.25"/>
    <row r="484" customFormat="1" hidden="1" x14ac:dyDescent="0.25"/>
    <row r="485" customFormat="1" hidden="1" x14ac:dyDescent="0.25"/>
    <row r="486" customFormat="1" hidden="1" x14ac:dyDescent="0.25"/>
    <row r="487" customFormat="1" hidden="1" x14ac:dyDescent="0.25"/>
    <row r="488" customFormat="1" hidden="1" x14ac:dyDescent="0.25"/>
    <row r="489" customFormat="1" hidden="1" x14ac:dyDescent="0.25"/>
    <row r="490" customFormat="1" hidden="1" x14ac:dyDescent="0.25"/>
    <row r="491" customFormat="1" hidden="1" x14ac:dyDescent="0.25"/>
    <row r="492" customFormat="1" hidden="1" x14ac:dyDescent="0.25"/>
    <row r="493" customFormat="1" hidden="1" x14ac:dyDescent="0.25"/>
    <row r="494" customFormat="1" hidden="1" x14ac:dyDescent="0.25"/>
    <row r="495" customFormat="1" hidden="1" x14ac:dyDescent="0.25"/>
    <row r="496" customFormat="1" hidden="1" x14ac:dyDescent="0.25"/>
    <row r="497" customFormat="1" hidden="1" x14ac:dyDescent="0.25"/>
    <row r="498" customFormat="1" hidden="1" x14ac:dyDescent="0.25"/>
    <row r="499" customFormat="1" hidden="1" x14ac:dyDescent="0.25"/>
    <row r="500" customFormat="1" hidden="1" x14ac:dyDescent="0.25"/>
    <row r="501" customFormat="1" hidden="1" x14ac:dyDescent="0.25"/>
    <row r="502" customFormat="1" hidden="1" x14ac:dyDescent="0.25"/>
    <row r="503" customFormat="1" hidden="1" x14ac:dyDescent="0.25"/>
    <row r="504" customFormat="1" hidden="1" x14ac:dyDescent="0.25"/>
    <row r="505" customFormat="1" hidden="1" x14ac:dyDescent="0.25"/>
    <row r="506" customFormat="1" hidden="1" x14ac:dyDescent="0.25"/>
    <row r="507" customFormat="1" hidden="1" x14ac:dyDescent="0.25"/>
    <row r="508" customFormat="1" hidden="1" x14ac:dyDescent="0.25"/>
    <row r="509" customFormat="1" hidden="1" x14ac:dyDescent="0.25"/>
    <row r="510" customFormat="1" hidden="1" x14ac:dyDescent="0.25"/>
    <row r="511" customFormat="1" hidden="1" x14ac:dyDescent="0.25"/>
    <row r="512" customFormat="1" hidden="1" x14ac:dyDescent="0.25"/>
    <row r="513" customFormat="1" hidden="1" x14ac:dyDescent="0.25"/>
    <row r="514" customFormat="1" hidden="1" x14ac:dyDescent="0.25"/>
    <row r="515" customFormat="1" hidden="1" x14ac:dyDescent="0.25"/>
    <row r="516" customFormat="1" hidden="1" x14ac:dyDescent="0.25"/>
    <row r="517" customFormat="1" hidden="1" x14ac:dyDescent="0.25"/>
    <row r="518" customFormat="1" hidden="1" x14ac:dyDescent="0.25"/>
    <row r="519" customFormat="1" hidden="1" x14ac:dyDescent="0.25"/>
    <row r="520" customFormat="1" hidden="1" x14ac:dyDescent="0.25"/>
    <row r="521" customFormat="1" hidden="1" x14ac:dyDescent="0.25"/>
    <row r="522" customFormat="1" hidden="1" x14ac:dyDescent="0.25"/>
    <row r="523" customFormat="1" hidden="1" x14ac:dyDescent="0.25"/>
    <row r="524" customFormat="1" hidden="1" x14ac:dyDescent="0.25"/>
    <row r="525" customFormat="1" hidden="1" x14ac:dyDescent="0.25"/>
    <row r="526" customFormat="1" hidden="1" x14ac:dyDescent="0.25"/>
    <row r="527" customFormat="1" hidden="1" x14ac:dyDescent="0.25"/>
    <row r="528" customFormat="1" hidden="1" x14ac:dyDescent="0.25"/>
    <row r="529" customFormat="1" hidden="1" x14ac:dyDescent="0.25"/>
    <row r="530" customFormat="1" hidden="1" x14ac:dyDescent="0.25"/>
    <row r="531" customFormat="1" hidden="1" x14ac:dyDescent="0.25"/>
    <row r="532" customFormat="1" hidden="1" x14ac:dyDescent="0.25"/>
    <row r="533" customFormat="1" hidden="1" x14ac:dyDescent="0.25"/>
    <row r="534" customFormat="1" hidden="1" x14ac:dyDescent="0.25"/>
    <row r="535" customFormat="1" hidden="1" x14ac:dyDescent="0.25"/>
    <row r="536" customFormat="1" hidden="1" x14ac:dyDescent="0.25"/>
    <row r="537" customFormat="1" hidden="1" x14ac:dyDescent="0.25"/>
    <row r="538" customFormat="1" hidden="1" x14ac:dyDescent="0.25"/>
    <row r="539" customFormat="1" hidden="1" x14ac:dyDescent="0.25"/>
    <row r="540" customFormat="1" hidden="1" x14ac:dyDescent="0.25"/>
    <row r="541" customFormat="1" hidden="1" x14ac:dyDescent="0.25"/>
    <row r="542" customFormat="1" hidden="1" x14ac:dyDescent="0.25"/>
    <row r="543" customFormat="1" hidden="1" x14ac:dyDescent="0.25"/>
    <row r="544" customFormat="1" hidden="1" x14ac:dyDescent="0.25"/>
    <row r="545" customFormat="1" hidden="1" x14ac:dyDescent="0.25"/>
    <row r="546" customFormat="1" hidden="1" x14ac:dyDescent="0.25"/>
    <row r="547" customFormat="1" hidden="1" x14ac:dyDescent="0.25"/>
    <row r="548" customFormat="1" hidden="1" x14ac:dyDescent="0.25"/>
    <row r="549" customFormat="1" hidden="1" x14ac:dyDescent="0.25"/>
    <row r="550" customFormat="1" hidden="1" x14ac:dyDescent="0.25"/>
    <row r="551" customFormat="1" hidden="1" x14ac:dyDescent="0.25"/>
    <row r="552" customFormat="1" hidden="1" x14ac:dyDescent="0.25"/>
    <row r="553" customFormat="1" hidden="1" x14ac:dyDescent="0.25"/>
    <row r="554" customFormat="1" hidden="1" x14ac:dyDescent="0.25"/>
    <row r="555" customFormat="1" hidden="1" x14ac:dyDescent="0.25"/>
    <row r="556" customFormat="1" hidden="1" x14ac:dyDescent="0.25"/>
    <row r="557" customFormat="1" hidden="1" x14ac:dyDescent="0.25"/>
    <row r="558" customFormat="1" hidden="1" x14ac:dyDescent="0.25"/>
    <row r="559" customFormat="1" hidden="1" x14ac:dyDescent="0.25"/>
    <row r="560" customFormat="1" hidden="1" x14ac:dyDescent="0.25"/>
    <row r="561" customFormat="1" hidden="1" x14ac:dyDescent="0.25"/>
    <row r="562" customFormat="1" hidden="1" x14ac:dyDescent="0.25"/>
    <row r="563" customFormat="1" hidden="1" x14ac:dyDescent="0.25"/>
    <row r="564" customFormat="1" hidden="1" x14ac:dyDescent="0.25"/>
    <row r="565" customFormat="1" hidden="1" x14ac:dyDescent="0.25"/>
    <row r="566" customFormat="1" hidden="1" x14ac:dyDescent="0.25"/>
    <row r="567" customFormat="1" hidden="1" x14ac:dyDescent="0.25"/>
    <row r="568" customFormat="1" hidden="1" x14ac:dyDescent="0.25"/>
    <row r="569" customFormat="1" hidden="1" x14ac:dyDescent="0.25"/>
    <row r="570" customFormat="1" hidden="1" x14ac:dyDescent="0.25"/>
    <row r="571" customFormat="1" hidden="1" x14ac:dyDescent="0.25"/>
    <row r="572" customFormat="1" hidden="1" x14ac:dyDescent="0.25"/>
    <row r="573" customFormat="1" hidden="1" x14ac:dyDescent="0.25"/>
    <row r="574" customFormat="1" hidden="1" x14ac:dyDescent="0.25"/>
    <row r="575" customFormat="1" hidden="1" x14ac:dyDescent="0.25"/>
    <row r="576" customFormat="1" hidden="1" x14ac:dyDescent="0.25"/>
    <row r="577" customFormat="1" hidden="1" x14ac:dyDescent="0.25"/>
    <row r="578" customFormat="1" hidden="1" x14ac:dyDescent="0.25"/>
    <row r="579" customFormat="1" hidden="1" x14ac:dyDescent="0.25"/>
    <row r="580" customFormat="1" hidden="1" x14ac:dyDescent="0.25"/>
    <row r="581" customFormat="1" hidden="1" x14ac:dyDescent="0.25"/>
    <row r="582" customFormat="1" hidden="1" x14ac:dyDescent="0.25"/>
    <row r="583" customFormat="1" hidden="1" x14ac:dyDescent="0.25"/>
    <row r="584" customFormat="1" hidden="1" x14ac:dyDescent="0.25"/>
    <row r="585" customFormat="1" hidden="1" x14ac:dyDescent="0.25"/>
    <row r="586" customFormat="1" hidden="1" x14ac:dyDescent="0.25"/>
    <row r="587" customFormat="1" hidden="1" x14ac:dyDescent="0.25"/>
    <row r="588" customFormat="1" hidden="1" x14ac:dyDescent="0.25"/>
    <row r="589" customFormat="1" hidden="1" x14ac:dyDescent="0.25"/>
    <row r="590" customFormat="1" hidden="1" x14ac:dyDescent="0.25"/>
    <row r="591" customFormat="1" hidden="1" x14ac:dyDescent="0.25"/>
    <row r="592" customFormat="1" hidden="1" x14ac:dyDescent="0.25"/>
    <row r="593" customFormat="1" hidden="1" x14ac:dyDescent="0.25"/>
    <row r="594" customFormat="1" hidden="1" x14ac:dyDescent="0.25"/>
    <row r="595" customFormat="1" hidden="1" x14ac:dyDescent="0.25"/>
    <row r="596" customFormat="1" hidden="1" x14ac:dyDescent="0.25"/>
    <row r="597" customFormat="1" hidden="1" x14ac:dyDescent="0.25"/>
    <row r="598" customFormat="1" hidden="1" x14ac:dyDescent="0.25"/>
    <row r="599" customFormat="1" hidden="1" x14ac:dyDescent="0.25"/>
    <row r="600" customFormat="1" hidden="1" x14ac:dyDescent="0.25"/>
    <row r="601" customFormat="1" hidden="1" x14ac:dyDescent="0.25"/>
    <row r="602" customFormat="1" hidden="1" x14ac:dyDescent="0.25"/>
    <row r="603" customFormat="1" hidden="1" x14ac:dyDescent="0.25"/>
    <row r="604" customFormat="1" hidden="1" x14ac:dyDescent="0.25"/>
    <row r="605" customFormat="1" hidden="1" x14ac:dyDescent="0.25"/>
    <row r="606" customFormat="1" hidden="1" x14ac:dyDescent="0.25"/>
    <row r="607" customFormat="1" hidden="1" x14ac:dyDescent="0.25"/>
    <row r="608" customFormat="1" hidden="1" x14ac:dyDescent="0.25"/>
    <row r="609" customFormat="1" hidden="1" x14ac:dyDescent="0.25"/>
    <row r="610" customFormat="1" hidden="1" x14ac:dyDescent="0.25"/>
    <row r="611" customFormat="1" hidden="1" x14ac:dyDescent="0.25"/>
    <row r="612" customFormat="1" hidden="1" x14ac:dyDescent="0.25"/>
    <row r="613" customFormat="1" hidden="1" x14ac:dyDescent="0.25"/>
    <row r="614" customFormat="1" hidden="1" x14ac:dyDescent="0.25"/>
    <row r="615" customFormat="1" hidden="1" x14ac:dyDescent="0.25"/>
    <row r="616" customFormat="1" hidden="1" x14ac:dyDescent="0.25"/>
    <row r="617" customFormat="1" hidden="1" x14ac:dyDescent="0.25"/>
    <row r="618" customFormat="1" hidden="1" x14ac:dyDescent="0.25"/>
    <row r="619" customFormat="1" hidden="1" x14ac:dyDescent="0.25"/>
    <row r="620" customFormat="1" hidden="1" x14ac:dyDescent="0.25"/>
    <row r="621" customFormat="1" hidden="1" x14ac:dyDescent="0.25"/>
    <row r="622" customFormat="1" hidden="1" x14ac:dyDescent="0.25"/>
    <row r="623" customFormat="1" hidden="1" x14ac:dyDescent="0.25"/>
    <row r="624" customFormat="1" hidden="1" x14ac:dyDescent="0.25"/>
    <row r="625" customFormat="1" hidden="1" x14ac:dyDescent="0.25"/>
    <row r="626" customFormat="1" hidden="1" x14ac:dyDescent="0.25"/>
    <row r="627" customFormat="1" hidden="1" x14ac:dyDescent="0.25"/>
    <row r="628" customFormat="1" hidden="1" x14ac:dyDescent="0.25"/>
    <row r="629" customFormat="1" hidden="1" x14ac:dyDescent="0.25"/>
    <row r="630" customFormat="1" hidden="1" x14ac:dyDescent="0.25"/>
    <row r="631" customFormat="1" hidden="1" x14ac:dyDescent="0.25"/>
    <row r="632" customFormat="1" hidden="1" x14ac:dyDescent="0.25"/>
    <row r="633" customFormat="1" hidden="1" x14ac:dyDescent="0.25"/>
    <row r="634" customFormat="1" hidden="1" x14ac:dyDescent="0.25"/>
    <row r="635" customFormat="1" hidden="1" x14ac:dyDescent="0.25"/>
    <row r="636" customFormat="1" hidden="1" x14ac:dyDescent="0.25"/>
    <row r="637" customFormat="1" hidden="1" x14ac:dyDescent="0.25"/>
    <row r="638" customFormat="1" hidden="1" x14ac:dyDescent="0.25"/>
    <row r="639" customFormat="1" hidden="1" x14ac:dyDescent="0.25"/>
    <row r="640" customFormat="1" hidden="1" x14ac:dyDescent="0.25"/>
    <row r="641" customFormat="1" hidden="1" x14ac:dyDescent="0.25"/>
    <row r="642" customFormat="1" hidden="1" x14ac:dyDescent="0.25"/>
    <row r="643" customFormat="1" hidden="1" x14ac:dyDescent="0.25"/>
    <row r="644" customFormat="1" hidden="1" x14ac:dyDescent="0.25"/>
    <row r="645" customFormat="1" hidden="1" x14ac:dyDescent="0.25"/>
    <row r="646" customFormat="1" hidden="1" x14ac:dyDescent="0.25"/>
    <row r="647" customFormat="1" hidden="1" x14ac:dyDescent="0.25"/>
    <row r="648" customFormat="1" hidden="1" x14ac:dyDescent="0.25"/>
    <row r="649" customFormat="1" hidden="1" x14ac:dyDescent="0.25"/>
    <row r="650" customFormat="1" hidden="1" x14ac:dyDescent="0.25"/>
    <row r="651" customFormat="1" hidden="1" x14ac:dyDescent="0.25"/>
    <row r="652" customFormat="1" hidden="1" x14ac:dyDescent="0.25"/>
    <row r="653" customFormat="1" hidden="1" x14ac:dyDescent="0.25"/>
    <row r="654" customFormat="1" hidden="1" x14ac:dyDescent="0.25"/>
    <row r="655" customFormat="1" hidden="1" x14ac:dyDescent="0.25"/>
    <row r="656" customFormat="1" hidden="1" x14ac:dyDescent="0.25"/>
    <row r="657" customFormat="1" hidden="1" x14ac:dyDescent="0.25"/>
    <row r="658" customFormat="1" hidden="1" x14ac:dyDescent="0.25"/>
    <row r="659" customFormat="1" hidden="1" x14ac:dyDescent="0.25"/>
    <row r="660" customFormat="1" hidden="1" x14ac:dyDescent="0.25"/>
    <row r="661" customFormat="1" hidden="1" x14ac:dyDescent="0.25"/>
    <row r="662" customFormat="1" hidden="1" x14ac:dyDescent="0.25"/>
    <row r="663" customFormat="1" hidden="1" x14ac:dyDescent="0.25"/>
    <row r="664" customFormat="1" hidden="1" x14ac:dyDescent="0.25"/>
    <row r="665" customFormat="1" hidden="1" x14ac:dyDescent="0.25"/>
    <row r="666" customFormat="1" hidden="1" x14ac:dyDescent="0.25"/>
    <row r="667" customFormat="1" hidden="1" x14ac:dyDescent="0.25"/>
    <row r="668" customFormat="1" hidden="1" x14ac:dyDescent="0.25"/>
    <row r="669" customFormat="1" hidden="1" x14ac:dyDescent="0.25"/>
    <row r="670" customFormat="1" hidden="1" x14ac:dyDescent="0.25"/>
    <row r="671" customFormat="1" hidden="1" x14ac:dyDescent="0.25"/>
    <row r="672" customFormat="1" hidden="1" x14ac:dyDescent="0.25"/>
    <row r="673" customFormat="1" hidden="1" x14ac:dyDescent="0.25"/>
    <row r="674" customFormat="1" hidden="1" x14ac:dyDescent="0.25"/>
    <row r="675" customFormat="1" hidden="1" x14ac:dyDescent="0.25"/>
    <row r="676" customFormat="1" hidden="1" x14ac:dyDescent="0.25"/>
    <row r="677" customFormat="1" hidden="1" x14ac:dyDescent="0.25"/>
    <row r="678" customFormat="1" hidden="1" x14ac:dyDescent="0.25"/>
    <row r="679" customFormat="1" hidden="1" x14ac:dyDescent="0.25"/>
    <row r="680" customFormat="1" hidden="1" x14ac:dyDescent="0.25"/>
    <row r="681" customFormat="1" hidden="1" x14ac:dyDescent="0.25"/>
    <row r="682" customFormat="1" hidden="1" x14ac:dyDescent="0.25"/>
    <row r="683" customFormat="1" hidden="1" x14ac:dyDescent="0.25"/>
    <row r="684" customFormat="1" hidden="1" x14ac:dyDescent="0.25"/>
    <row r="685" customFormat="1" hidden="1" x14ac:dyDescent="0.25"/>
    <row r="686" customFormat="1" hidden="1" x14ac:dyDescent="0.25"/>
    <row r="687" customFormat="1" hidden="1" x14ac:dyDescent="0.25"/>
    <row r="688" customFormat="1" hidden="1" x14ac:dyDescent="0.25"/>
    <row r="689" customFormat="1" hidden="1" x14ac:dyDescent="0.25"/>
    <row r="690" customFormat="1" hidden="1" x14ac:dyDescent="0.25"/>
    <row r="691" customFormat="1" hidden="1" x14ac:dyDescent="0.25"/>
    <row r="692" customFormat="1" hidden="1" x14ac:dyDescent="0.25"/>
    <row r="693" customFormat="1" hidden="1" x14ac:dyDescent="0.25"/>
    <row r="694" customFormat="1" hidden="1" x14ac:dyDescent="0.25"/>
    <row r="695" customFormat="1" hidden="1" x14ac:dyDescent="0.25"/>
    <row r="696" customFormat="1" hidden="1" x14ac:dyDescent="0.25"/>
    <row r="697" customFormat="1" hidden="1" x14ac:dyDescent="0.25"/>
    <row r="698" customFormat="1" hidden="1" x14ac:dyDescent="0.25"/>
    <row r="699" customFormat="1" hidden="1" x14ac:dyDescent="0.25"/>
    <row r="700" customFormat="1" hidden="1" x14ac:dyDescent="0.25"/>
    <row r="701" customFormat="1" hidden="1" x14ac:dyDescent="0.25"/>
    <row r="702" customFormat="1" hidden="1" x14ac:dyDescent="0.25"/>
    <row r="703" customFormat="1" hidden="1" x14ac:dyDescent="0.25"/>
    <row r="704" customFormat="1" hidden="1" x14ac:dyDescent="0.25"/>
    <row r="705" customFormat="1" hidden="1" x14ac:dyDescent="0.25"/>
    <row r="706" customFormat="1" hidden="1" x14ac:dyDescent="0.25"/>
    <row r="707" customFormat="1" hidden="1" x14ac:dyDescent="0.25"/>
    <row r="708" customFormat="1" hidden="1" x14ac:dyDescent="0.25"/>
    <row r="709" customFormat="1" hidden="1" x14ac:dyDescent="0.25"/>
    <row r="710" customFormat="1" hidden="1" x14ac:dyDescent="0.25"/>
    <row r="711" customFormat="1" hidden="1" x14ac:dyDescent="0.25"/>
    <row r="712" customFormat="1" hidden="1" x14ac:dyDescent="0.25"/>
    <row r="713" customFormat="1" hidden="1" x14ac:dyDescent="0.25"/>
    <row r="714" customFormat="1" hidden="1" x14ac:dyDescent="0.25"/>
    <row r="715" customFormat="1" hidden="1" x14ac:dyDescent="0.25"/>
    <row r="716" customFormat="1" hidden="1" x14ac:dyDescent="0.25"/>
    <row r="717" customFormat="1" hidden="1" x14ac:dyDescent="0.25"/>
    <row r="718" customFormat="1" hidden="1" x14ac:dyDescent="0.25"/>
    <row r="719" customFormat="1" hidden="1" x14ac:dyDescent="0.25"/>
    <row r="720" customFormat="1" hidden="1" x14ac:dyDescent="0.25"/>
    <row r="721" customFormat="1" hidden="1" x14ac:dyDescent="0.25"/>
    <row r="722" customFormat="1" hidden="1" x14ac:dyDescent="0.25"/>
    <row r="723" customFormat="1" hidden="1" x14ac:dyDescent="0.25"/>
    <row r="724" customFormat="1" hidden="1" x14ac:dyDescent="0.25"/>
    <row r="725" customFormat="1" hidden="1" x14ac:dyDescent="0.25"/>
    <row r="726" customFormat="1" hidden="1" x14ac:dyDescent="0.25"/>
    <row r="727" customFormat="1" hidden="1" x14ac:dyDescent="0.25"/>
    <row r="728" customFormat="1" hidden="1" x14ac:dyDescent="0.25"/>
    <row r="729" customFormat="1" hidden="1" x14ac:dyDescent="0.25"/>
    <row r="730" customFormat="1" hidden="1" x14ac:dyDescent="0.25"/>
    <row r="731" customFormat="1" hidden="1" x14ac:dyDescent="0.25"/>
    <row r="732" customFormat="1" hidden="1" x14ac:dyDescent="0.25"/>
    <row r="733" customFormat="1" hidden="1" x14ac:dyDescent="0.25"/>
    <row r="734" customFormat="1" hidden="1" x14ac:dyDescent="0.25"/>
    <row r="735" customFormat="1" hidden="1" x14ac:dyDescent="0.25"/>
    <row r="736" customFormat="1" hidden="1" x14ac:dyDescent="0.25"/>
    <row r="737" customFormat="1" hidden="1" x14ac:dyDescent="0.25"/>
    <row r="738" customFormat="1" hidden="1" x14ac:dyDescent="0.25"/>
    <row r="739" customFormat="1" hidden="1" x14ac:dyDescent="0.25"/>
    <row r="740" customFormat="1" hidden="1" x14ac:dyDescent="0.25"/>
    <row r="741" customFormat="1" hidden="1" x14ac:dyDescent="0.25"/>
    <row r="742" customFormat="1" hidden="1" x14ac:dyDescent="0.25"/>
    <row r="743" customFormat="1" hidden="1" x14ac:dyDescent="0.25"/>
    <row r="744" customFormat="1" hidden="1" x14ac:dyDescent="0.25"/>
    <row r="745" customFormat="1" hidden="1" x14ac:dyDescent="0.25"/>
    <row r="746" customFormat="1" hidden="1" x14ac:dyDescent="0.25"/>
    <row r="747" customFormat="1" hidden="1" x14ac:dyDescent="0.25"/>
    <row r="748" customFormat="1" hidden="1" x14ac:dyDescent="0.25"/>
    <row r="749" customFormat="1" hidden="1" x14ac:dyDescent="0.25"/>
    <row r="750" customFormat="1" hidden="1" x14ac:dyDescent="0.25"/>
    <row r="751" customFormat="1" hidden="1" x14ac:dyDescent="0.25"/>
    <row r="752" customFormat="1" hidden="1" x14ac:dyDescent="0.25"/>
    <row r="753" customFormat="1" hidden="1" x14ac:dyDescent="0.25"/>
    <row r="754" customFormat="1" hidden="1" x14ac:dyDescent="0.25"/>
    <row r="755" customFormat="1" hidden="1" x14ac:dyDescent="0.25"/>
    <row r="756" customFormat="1" hidden="1" x14ac:dyDescent="0.25"/>
    <row r="757" customFormat="1" hidden="1" x14ac:dyDescent="0.25"/>
    <row r="758" customFormat="1" hidden="1" x14ac:dyDescent="0.25"/>
    <row r="759" customFormat="1" hidden="1" x14ac:dyDescent="0.25"/>
    <row r="760" customFormat="1" hidden="1" x14ac:dyDescent="0.25"/>
    <row r="761" customFormat="1" hidden="1" x14ac:dyDescent="0.25"/>
    <row r="762" customFormat="1" hidden="1" x14ac:dyDescent="0.25"/>
    <row r="763" customFormat="1" hidden="1" x14ac:dyDescent="0.25"/>
    <row r="764" customFormat="1" hidden="1" x14ac:dyDescent="0.25"/>
    <row r="765" customFormat="1" hidden="1" x14ac:dyDescent="0.25"/>
    <row r="766" customFormat="1" hidden="1" x14ac:dyDescent="0.25"/>
    <row r="767" customFormat="1" hidden="1" x14ac:dyDescent="0.25"/>
    <row r="768" customFormat="1" hidden="1" x14ac:dyDescent="0.25"/>
    <row r="769" customFormat="1" hidden="1" x14ac:dyDescent="0.25"/>
    <row r="770" customFormat="1" hidden="1" x14ac:dyDescent="0.25"/>
    <row r="771" customFormat="1" hidden="1" x14ac:dyDescent="0.25"/>
    <row r="772" customFormat="1" hidden="1" x14ac:dyDescent="0.25"/>
    <row r="773" customFormat="1" hidden="1" x14ac:dyDescent="0.25"/>
    <row r="774" customFormat="1" hidden="1" x14ac:dyDescent="0.25"/>
    <row r="775" customFormat="1" hidden="1" x14ac:dyDescent="0.25"/>
    <row r="776" customFormat="1" hidden="1" x14ac:dyDescent="0.25"/>
    <row r="777" customFormat="1" hidden="1" x14ac:dyDescent="0.25"/>
    <row r="778" customFormat="1" hidden="1" x14ac:dyDescent="0.25"/>
    <row r="779" customFormat="1" hidden="1" x14ac:dyDescent="0.25"/>
    <row r="780" customFormat="1" hidden="1" x14ac:dyDescent="0.25"/>
    <row r="781" customFormat="1" hidden="1" x14ac:dyDescent="0.25"/>
    <row r="782" customFormat="1" hidden="1" x14ac:dyDescent="0.25"/>
    <row r="783" customFormat="1" hidden="1" x14ac:dyDescent="0.25"/>
    <row r="784" customFormat="1" hidden="1" x14ac:dyDescent="0.25"/>
    <row r="785" customFormat="1" hidden="1" x14ac:dyDescent="0.25"/>
    <row r="786" customFormat="1" hidden="1" x14ac:dyDescent="0.25"/>
    <row r="787" customFormat="1" hidden="1" x14ac:dyDescent="0.25"/>
    <row r="788" customFormat="1" hidden="1" x14ac:dyDescent="0.25"/>
    <row r="789" customFormat="1" hidden="1" x14ac:dyDescent="0.25"/>
    <row r="790" customFormat="1" hidden="1" x14ac:dyDescent="0.25"/>
    <row r="791" customFormat="1" hidden="1" x14ac:dyDescent="0.25"/>
    <row r="792" customFormat="1" hidden="1" x14ac:dyDescent="0.25"/>
    <row r="793" customFormat="1" hidden="1" x14ac:dyDescent="0.25"/>
    <row r="794" customFormat="1" hidden="1" x14ac:dyDescent="0.25"/>
    <row r="795" customFormat="1" hidden="1" x14ac:dyDescent="0.25"/>
    <row r="796" customFormat="1" hidden="1" x14ac:dyDescent="0.25"/>
    <row r="797" customFormat="1" hidden="1" x14ac:dyDescent="0.25"/>
    <row r="798" customFormat="1" hidden="1" x14ac:dyDescent="0.25"/>
    <row r="799" customFormat="1" hidden="1" x14ac:dyDescent="0.25"/>
    <row r="800" customFormat="1" hidden="1" x14ac:dyDescent="0.25"/>
    <row r="801" customFormat="1" hidden="1" x14ac:dyDescent="0.25"/>
    <row r="802" customFormat="1" hidden="1" x14ac:dyDescent="0.25"/>
    <row r="803" customFormat="1" hidden="1" x14ac:dyDescent="0.25"/>
    <row r="804" customFormat="1" hidden="1" x14ac:dyDescent="0.25"/>
    <row r="805" customFormat="1" hidden="1" x14ac:dyDescent="0.25"/>
    <row r="806" customFormat="1" hidden="1" x14ac:dyDescent="0.25"/>
    <row r="807" customFormat="1" hidden="1" x14ac:dyDescent="0.25"/>
    <row r="808" customFormat="1" hidden="1" x14ac:dyDescent="0.25"/>
    <row r="809" customFormat="1" hidden="1" x14ac:dyDescent="0.25"/>
    <row r="810" customFormat="1" hidden="1" x14ac:dyDescent="0.25"/>
    <row r="811" customFormat="1" hidden="1" x14ac:dyDescent="0.25"/>
    <row r="812" customFormat="1" hidden="1" x14ac:dyDescent="0.25"/>
    <row r="813" customFormat="1" hidden="1" x14ac:dyDescent="0.25"/>
    <row r="814" customFormat="1" hidden="1" x14ac:dyDescent="0.25"/>
    <row r="815" customFormat="1" hidden="1" x14ac:dyDescent="0.25"/>
    <row r="816" customFormat="1" hidden="1" x14ac:dyDescent="0.25"/>
    <row r="817" customFormat="1" hidden="1" x14ac:dyDescent="0.25"/>
    <row r="818" customFormat="1" hidden="1" x14ac:dyDescent="0.25"/>
    <row r="819" customFormat="1" hidden="1" x14ac:dyDescent="0.25"/>
    <row r="820" customFormat="1" hidden="1" x14ac:dyDescent="0.25"/>
    <row r="821" customFormat="1" hidden="1" x14ac:dyDescent="0.25"/>
    <row r="822" customFormat="1" hidden="1" x14ac:dyDescent="0.25"/>
    <row r="823" customFormat="1" hidden="1" x14ac:dyDescent="0.25"/>
    <row r="824" customFormat="1" hidden="1" x14ac:dyDescent="0.25"/>
    <row r="825" customFormat="1" hidden="1" x14ac:dyDescent="0.25"/>
    <row r="826" customFormat="1" hidden="1" x14ac:dyDescent="0.25"/>
    <row r="827" customFormat="1" hidden="1" x14ac:dyDescent="0.25"/>
    <row r="828" customFormat="1" hidden="1" x14ac:dyDescent="0.25"/>
    <row r="829" customFormat="1" hidden="1" x14ac:dyDescent="0.25"/>
    <row r="830" customFormat="1" hidden="1" x14ac:dyDescent="0.25"/>
    <row r="831" customFormat="1" hidden="1" x14ac:dyDescent="0.25"/>
    <row r="832" customFormat="1" hidden="1" x14ac:dyDescent="0.25"/>
    <row r="833" customFormat="1" hidden="1" x14ac:dyDescent="0.25"/>
    <row r="834" customFormat="1" hidden="1" x14ac:dyDescent="0.25"/>
    <row r="835" customFormat="1" hidden="1" x14ac:dyDescent="0.25"/>
    <row r="836" customFormat="1" hidden="1" x14ac:dyDescent="0.25"/>
    <row r="837" customFormat="1" hidden="1" x14ac:dyDescent="0.25"/>
    <row r="838" customFormat="1" hidden="1" x14ac:dyDescent="0.25"/>
    <row r="839" customFormat="1" hidden="1" x14ac:dyDescent="0.25"/>
    <row r="840" customFormat="1" hidden="1" x14ac:dyDescent="0.25"/>
    <row r="841" customFormat="1" hidden="1" x14ac:dyDescent="0.25"/>
    <row r="842" customFormat="1" hidden="1" x14ac:dyDescent="0.25"/>
    <row r="843" customFormat="1" hidden="1" x14ac:dyDescent="0.25"/>
    <row r="844" customFormat="1" hidden="1" x14ac:dyDescent="0.25"/>
    <row r="845" customFormat="1" hidden="1" x14ac:dyDescent="0.25"/>
    <row r="846" customFormat="1" hidden="1" x14ac:dyDescent="0.25"/>
    <row r="847" customFormat="1" hidden="1" x14ac:dyDescent="0.25"/>
    <row r="848" customFormat="1" hidden="1" x14ac:dyDescent="0.25"/>
    <row r="849" customFormat="1" hidden="1" x14ac:dyDescent="0.25"/>
    <row r="850" customFormat="1" hidden="1" x14ac:dyDescent="0.25"/>
    <row r="851" customFormat="1" hidden="1" x14ac:dyDescent="0.25"/>
    <row r="852" customFormat="1" hidden="1" x14ac:dyDescent="0.25"/>
    <row r="853" customFormat="1" hidden="1" x14ac:dyDescent="0.25"/>
    <row r="854" customFormat="1" hidden="1" x14ac:dyDescent="0.25"/>
    <row r="855" customFormat="1" hidden="1" x14ac:dyDescent="0.25"/>
    <row r="856" customFormat="1" hidden="1" x14ac:dyDescent="0.25"/>
    <row r="857" customFormat="1" hidden="1" x14ac:dyDescent="0.25"/>
    <row r="858" customFormat="1" hidden="1" x14ac:dyDescent="0.25"/>
    <row r="859" customFormat="1" hidden="1" x14ac:dyDescent="0.25"/>
    <row r="860" customFormat="1" hidden="1" x14ac:dyDescent="0.25"/>
    <row r="861" customFormat="1" hidden="1" x14ac:dyDescent="0.25"/>
    <row r="862" customFormat="1" hidden="1" x14ac:dyDescent="0.25"/>
    <row r="863" customFormat="1" hidden="1" x14ac:dyDescent="0.25"/>
    <row r="864" customFormat="1" hidden="1" x14ac:dyDescent="0.25"/>
    <row r="865" customFormat="1" hidden="1" x14ac:dyDescent="0.25"/>
    <row r="866" customFormat="1" hidden="1" x14ac:dyDescent="0.25"/>
    <row r="867" customFormat="1" hidden="1" x14ac:dyDescent="0.25"/>
    <row r="868" customFormat="1" hidden="1" x14ac:dyDescent="0.25"/>
    <row r="869" customFormat="1" hidden="1" x14ac:dyDescent="0.25"/>
    <row r="870" customFormat="1" hidden="1" x14ac:dyDescent="0.25"/>
    <row r="871" customFormat="1" hidden="1" x14ac:dyDescent="0.25"/>
    <row r="872" customFormat="1" hidden="1" x14ac:dyDescent="0.25"/>
    <row r="873" customFormat="1" hidden="1" x14ac:dyDescent="0.25"/>
    <row r="874" customFormat="1" hidden="1" x14ac:dyDescent="0.25"/>
    <row r="875" customFormat="1" hidden="1" x14ac:dyDescent="0.25"/>
    <row r="876" customFormat="1" hidden="1" x14ac:dyDescent="0.25"/>
    <row r="877" customFormat="1" hidden="1" x14ac:dyDescent="0.25"/>
    <row r="878" customFormat="1" hidden="1" x14ac:dyDescent="0.25"/>
    <row r="879" customFormat="1" hidden="1" x14ac:dyDescent="0.25"/>
    <row r="880" customFormat="1" hidden="1" x14ac:dyDescent="0.25"/>
    <row r="881" customFormat="1" hidden="1" x14ac:dyDescent="0.25"/>
    <row r="882" customFormat="1" hidden="1" x14ac:dyDescent="0.25"/>
    <row r="883" customFormat="1" hidden="1" x14ac:dyDescent="0.25"/>
    <row r="884" customFormat="1" hidden="1" x14ac:dyDescent="0.25"/>
    <row r="885" customFormat="1" hidden="1" x14ac:dyDescent="0.25"/>
    <row r="886" customFormat="1" hidden="1" x14ac:dyDescent="0.25"/>
    <row r="887" customFormat="1" hidden="1" x14ac:dyDescent="0.25"/>
    <row r="888" customFormat="1" hidden="1" x14ac:dyDescent="0.25"/>
    <row r="889" customFormat="1" hidden="1" x14ac:dyDescent="0.25"/>
    <row r="890" customFormat="1" hidden="1" x14ac:dyDescent="0.25"/>
    <row r="891" customFormat="1" hidden="1" x14ac:dyDescent="0.25"/>
    <row r="892" customFormat="1" hidden="1" x14ac:dyDescent="0.25"/>
    <row r="893" customFormat="1" hidden="1" x14ac:dyDescent="0.25"/>
    <row r="894" customFormat="1" hidden="1" x14ac:dyDescent="0.25"/>
    <row r="895" customFormat="1" hidden="1" x14ac:dyDescent="0.25"/>
    <row r="896" customFormat="1" hidden="1" x14ac:dyDescent="0.25"/>
    <row r="897" customFormat="1" hidden="1" x14ac:dyDescent="0.25"/>
    <row r="898" customFormat="1" hidden="1" x14ac:dyDescent="0.25"/>
    <row r="899" customFormat="1" hidden="1" x14ac:dyDescent="0.25"/>
    <row r="900" customFormat="1" hidden="1" x14ac:dyDescent="0.25"/>
    <row r="901" customFormat="1" hidden="1" x14ac:dyDescent="0.25"/>
    <row r="902" customFormat="1" hidden="1" x14ac:dyDescent="0.25"/>
    <row r="903" customFormat="1" hidden="1" x14ac:dyDescent="0.25"/>
    <row r="904" customFormat="1" hidden="1" x14ac:dyDescent="0.25"/>
    <row r="905" customFormat="1" hidden="1" x14ac:dyDescent="0.25"/>
    <row r="906" customFormat="1" hidden="1" x14ac:dyDescent="0.25"/>
    <row r="907" customFormat="1" hidden="1" x14ac:dyDescent="0.25"/>
    <row r="908" customFormat="1" hidden="1" x14ac:dyDescent="0.25"/>
    <row r="909" customFormat="1" hidden="1" x14ac:dyDescent="0.25"/>
    <row r="910" customFormat="1" hidden="1" x14ac:dyDescent="0.25"/>
    <row r="911" customFormat="1" hidden="1" x14ac:dyDescent="0.25"/>
    <row r="912" customFormat="1" hidden="1" x14ac:dyDescent="0.25"/>
    <row r="913" customFormat="1" hidden="1" x14ac:dyDescent="0.25"/>
    <row r="914" customFormat="1" hidden="1" x14ac:dyDescent="0.25"/>
    <row r="915" customFormat="1" hidden="1" x14ac:dyDescent="0.25"/>
    <row r="916" customFormat="1" hidden="1" x14ac:dyDescent="0.25"/>
    <row r="917" customFormat="1" hidden="1" x14ac:dyDescent="0.25"/>
    <row r="918" customFormat="1" hidden="1" x14ac:dyDescent="0.25"/>
    <row r="919" customFormat="1" hidden="1" x14ac:dyDescent="0.25"/>
    <row r="920" customFormat="1" hidden="1" x14ac:dyDescent="0.25"/>
    <row r="921" customFormat="1" hidden="1" x14ac:dyDescent="0.25"/>
    <row r="922" customFormat="1" hidden="1" x14ac:dyDescent="0.25"/>
    <row r="923" customFormat="1" hidden="1" x14ac:dyDescent="0.25"/>
    <row r="924" customFormat="1" hidden="1" x14ac:dyDescent="0.25"/>
    <row r="925" customFormat="1" hidden="1" x14ac:dyDescent="0.25"/>
    <row r="926" customFormat="1" hidden="1" x14ac:dyDescent="0.25"/>
    <row r="927" customFormat="1" hidden="1" x14ac:dyDescent="0.25"/>
    <row r="928" customFormat="1" hidden="1" x14ac:dyDescent="0.25"/>
    <row r="929" customFormat="1" hidden="1" x14ac:dyDescent="0.25"/>
    <row r="930" customFormat="1" hidden="1" x14ac:dyDescent="0.25"/>
    <row r="931" customFormat="1" hidden="1" x14ac:dyDescent="0.25"/>
    <row r="932" customFormat="1" hidden="1" x14ac:dyDescent="0.25"/>
    <row r="933" customFormat="1" hidden="1" x14ac:dyDescent="0.25"/>
    <row r="934" customFormat="1" hidden="1" x14ac:dyDescent="0.25"/>
    <row r="935" customFormat="1" hidden="1" x14ac:dyDescent="0.25"/>
    <row r="936" customFormat="1" hidden="1" x14ac:dyDescent="0.25"/>
    <row r="937" customFormat="1" hidden="1" x14ac:dyDescent="0.25"/>
    <row r="938" customFormat="1" hidden="1" x14ac:dyDescent="0.25"/>
    <row r="939" customFormat="1" hidden="1" x14ac:dyDescent="0.25"/>
    <row r="940" customFormat="1" hidden="1" x14ac:dyDescent="0.25"/>
    <row r="941" customFormat="1" hidden="1" x14ac:dyDescent="0.25"/>
    <row r="942" customFormat="1" hidden="1" x14ac:dyDescent="0.25"/>
    <row r="943" customFormat="1" hidden="1" x14ac:dyDescent="0.25"/>
    <row r="944" customFormat="1" hidden="1" x14ac:dyDescent="0.25"/>
    <row r="945" customFormat="1" hidden="1" x14ac:dyDescent="0.25"/>
    <row r="946" customFormat="1" hidden="1" x14ac:dyDescent="0.25"/>
    <row r="947" customFormat="1" hidden="1" x14ac:dyDescent="0.25"/>
    <row r="948" customFormat="1" hidden="1" x14ac:dyDescent="0.25"/>
    <row r="949" customFormat="1" hidden="1" x14ac:dyDescent="0.25"/>
    <row r="950" customFormat="1" hidden="1" x14ac:dyDescent="0.25"/>
    <row r="951" customFormat="1" hidden="1" x14ac:dyDescent="0.25"/>
    <row r="952" customFormat="1" hidden="1" x14ac:dyDescent="0.25"/>
    <row r="953" customFormat="1" hidden="1" x14ac:dyDescent="0.25"/>
    <row r="954" customFormat="1" hidden="1" x14ac:dyDescent="0.25"/>
    <row r="955" customFormat="1" hidden="1" x14ac:dyDescent="0.25"/>
    <row r="956" customFormat="1" hidden="1" x14ac:dyDescent="0.25"/>
    <row r="957" customFormat="1" hidden="1" x14ac:dyDescent="0.25"/>
    <row r="958" customFormat="1" hidden="1" x14ac:dyDescent="0.25"/>
    <row r="959" customFormat="1" hidden="1" x14ac:dyDescent="0.25"/>
    <row r="960" customFormat="1" hidden="1" x14ac:dyDescent="0.25"/>
    <row r="961" customFormat="1" hidden="1" x14ac:dyDescent="0.25"/>
    <row r="962" customFormat="1" hidden="1" x14ac:dyDescent="0.25"/>
    <row r="963" customFormat="1" hidden="1" x14ac:dyDescent="0.25"/>
    <row r="964" customFormat="1" hidden="1" x14ac:dyDescent="0.25"/>
    <row r="965" customFormat="1" hidden="1" x14ac:dyDescent="0.25"/>
    <row r="966" customFormat="1" hidden="1" x14ac:dyDescent="0.25"/>
    <row r="967" customFormat="1" hidden="1" x14ac:dyDescent="0.25"/>
    <row r="968" customFormat="1" hidden="1" x14ac:dyDescent="0.25"/>
    <row r="969" customFormat="1" hidden="1" x14ac:dyDescent="0.25"/>
    <row r="970" customFormat="1" hidden="1" x14ac:dyDescent="0.25"/>
    <row r="971" customFormat="1" hidden="1" x14ac:dyDescent="0.25"/>
    <row r="972" customFormat="1" hidden="1" x14ac:dyDescent="0.25"/>
    <row r="973" customFormat="1" hidden="1" x14ac:dyDescent="0.25"/>
    <row r="974" customFormat="1" hidden="1" x14ac:dyDescent="0.25"/>
    <row r="975" customFormat="1" hidden="1" x14ac:dyDescent="0.25"/>
    <row r="976" customFormat="1" hidden="1" x14ac:dyDescent="0.25"/>
    <row r="977" customFormat="1" hidden="1" x14ac:dyDescent="0.25"/>
    <row r="978" customFormat="1" hidden="1" x14ac:dyDescent="0.25"/>
    <row r="979" customFormat="1" hidden="1" x14ac:dyDescent="0.25"/>
    <row r="980" customFormat="1" hidden="1" x14ac:dyDescent="0.25"/>
    <row r="981" customFormat="1" hidden="1" x14ac:dyDescent="0.25"/>
    <row r="982" customFormat="1" hidden="1" x14ac:dyDescent="0.25"/>
    <row r="983" customFormat="1" hidden="1" x14ac:dyDescent="0.25"/>
    <row r="984" customFormat="1" hidden="1" x14ac:dyDescent="0.25"/>
    <row r="985" customFormat="1" hidden="1" x14ac:dyDescent="0.25"/>
    <row r="986" customFormat="1" hidden="1" x14ac:dyDescent="0.25"/>
    <row r="987" customFormat="1" hidden="1" x14ac:dyDescent="0.25"/>
    <row r="988" customFormat="1" hidden="1" x14ac:dyDescent="0.25"/>
    <row r="989" customFormat="1" hidden="1" x14ac:dyDescent="0.25"/>
    <row r="990" customFormat="1" hidden="1" x14ac:dyDescent="0.25"/>
    <row r="991" customFormat="1" hidden="1" x14ac:dyDescent="0.25"/>
    <row r="992" customFormat="1" hidden="1" x14ac:dyDescent="0.25"/>
    <row r="993" customFormat="1" hidden="1" x14ac:dyDescent="0.25"/>
    <row r="994" customFormat="1" hidden="1" x14ac:dyDescent="0.25"/>
    <row r="995" customFormat="1" hidden="1" x14ac:dyDescent="0.25"/>
    <row r="996" customFormat="1" hidden="1" x14ac:dyDescent="0.25"/>
    <row r="997" customFormat="1" hidden="1" x14ac:dyDescent="0.25"/>
    <row r="998" customFormat="1" hidden="1" x14ac:dyDescent="0.25"/>
    <row r="999" customFormat="1" hidden="1" x14ac:dyDescent="0.25"/>
    <row r="1000" customFormat="1" hidden="1" x14ac:dyDescent="0.25"/>
    <row r="1001" customFormat="1" hidden="1" x14ac:dyDescent="0.25"/>
    <row r="1002" customFormat="1" hidden="1" x14ac:dyDescent="0.25"/>
    <row r="1003" customFormat="1" hidden="1" x14ac:dyDescent="0.25"/>
    <row r="1004" customFormat="1" hidden="1" x14ac:dyDescent="0.25"/>
    <row r="1005" customFormat="1" hidden="1" x14ac:dyDescent="0.25"/>
    <row r="1006" customFormat="1" hidden="1" x14ac:dyDescent="0.25"/>
    <row r="1007" customFormat="1" hidden="1" x14ac:dyDescent="0.25"/>
    <row r="1008" customFormat="1" hidden="1" x14ac:dyDescent="0.25"/>
    <row r="1009" customFormat="1" hidden="1" x14ac:dyDescent="0.25"/>
    <row r="1010" customFormat="1" hidden="1" x14ac:dyDescent="0.25"/>
    <row r="1011" customFormat="1" hidden="1" x14ac:dyDescent="0.25"/>
    <row r="1012" customFormat="1" hidden="1" x14ac:dyDescent="0.25"/>
    <row r="1013" customFormat="1" hidden="1" x14ac:dyDescent="0.25"/>
    <row r="1014" customFormat="1" hidden="1" x14ac:dyDescent="0.25"/>
    <row r="1015" customFormat="1" hidden="1" x14ac:dyDescent="0.25"/>
    <row r="1016" customFormat="1" hidden="1" x14ac:dyDescent="0.25"/>
    <row r="1017" customFormat="1" hidden="1" x14ac:dyDescent="0.25"/>
    <row r="1018" customFormat="1" hidden="1" x14ac:dyDescent="0.25"/>
    <row r="1019" customFormat="1" hidden="1" x14ac:dyDescent="0.25"/>
    <row r="1020" customFormat="1" hidden="1" x14ac:dyDescent="0.25"/>
    <row r="1021" customFormat="1" hidden="1" x14ac:dyDescent="0.25"/>
    <row r="1022" customFormat="1" hidden="1" x14ac:dyDescent="0.25"/>
    <row r="1023" customFormat="1" hidden="1" x14ac:dyDescent="0.25"/>
    <row r="1024" customFormat="1" hidden="1" x14ac:dyDescent="0.25"/>
    <row r="1025" customFormat="1" hidden="1" x14ac:dyDescent="0.25"/>
    <row r="1026" customFormat="1" hidden="1" x14ac:dyDescent="0.25"/>
    <row r="1027" customFormat="1" hidden="1" x14ac:dyDescent="0.25"/>
    <row r="1028" customFormat="1" hidden="1" x14ac:dyDescent="0.25"/>
    <row r="1029" customFormat="1" hidden="1" x14ac:dyDescent="0.25"/>
    <row r="1030" customFormat="1" hidden="1" x14ac:dyDescent="0.25"/>
    <row r="1031" customFormat="1" hidden="1" x14ac:dyDescent="0.25"/>
    <row r="1032" customFormat="1" hidden="1" x14ac:dyDescent="0.25"/>
    <row r="1033" customFormat="1" hidden="1" x14ac:dyDescent="0.25"/>
    <row r="1034" customFormat="1" hidden="1" x14ac:dyDescent="0.25"/>
    <row r="1035" customFormat="1" hidden="1" x14ac:dyDescent="0.25"/>
    <row r="1036" customFormat="1" hidden="1" x14ac:dyDescent="0.25"/>
    <row r="1037" customFormat="1" hidden="1" x14ac:dyDescent="0.25"/>
    <row r="1038" customFormat="1" hidden="1" x14ac:dyDescent="0.25"/>
    <row r="1039" customFormat="1" hidden="1" x14ac:dyDescent="0.25"/>
    <row r="1040" customFormat="1" hidden="1" x14ac:dyDescent="0.25"/>
    <row r="1041" customFormat="1" hidden="1" x14ac:dyDescent="0.25"/>
    <row r="1042" customFormat="1" hidden="1" x14ac:dyDescent="0.25"/>
    <row r="1043" customFormat="1" hidden="1" x14ac:dyDescent="0.25"/>
    <row r="1044" customFormat="1" hidden="1" x14ac:dyDescent="0.25"/>
    <row r="1045" customFormat="1" hidden="1" x14ac:dyDescent="0.25"/>
    <row r="1046" customFormat="1" hidden="1" x14ac:dyDescent="0.25"/>
    <row r="1047" customFormat="1" hidden="1" x14ac:dyDescent="0.25"/>
    <row r="1048" customFormat="1" hidden="1" x14ac:dyDescent="0.25"/>
    <row r="1049" customFormat="1" hidden="1" x14ac:dyDescent="0.25"/>
    <row r="1050" customFormat="1" hidden="1" x14ac:dyDescent="0.25"/>
    <row r="1051" customFormat="1" hidden="1" x14ac:dyDescent="0.25"/>
    <row r="1052" customFormat="1" hidden="1" x14ac:dyDescent="0.25"/>
    <row r="1053" customFormat="1" hidden="1" x14ac:dyDescent="0.25"/>
    <row r="1054" customFormat="1" hidden="1" x14ac:dyDescent="0.25"/>
    <row r="1055" customFormat="1" hidden="1" x14ac:dyDescent="0.25"/>
    <row r="1056" customFormat="1" hidden="1" x14ac:dyDescent="0.25"/>
    <row r="1057" customFormat="1" hidden="1" x14ac:dyDescent="0.25"/>
    <row r="1058" customFormat="1" hidden="1" x14ac:dyDescent="0.25"/>
    <row r="1059" customFormat="1" hidden="1" x14ac:dyDescent="0.25"/>
    <row r="1060" customFormat="1" hidden="1" x14ac:dyDescent="0.25"/>
    <row r="1061" customFormat="1" hidden="1" x14ac:dyDescent="0.25"/>
    <row r="1062" customFormat="1" hidden="1" x14ac:dyDescent="0.25"/>
    <row r="1063" customFormat="1" hidden="1" x14ac:dyDescent="0.25"/>
    <row r="1064" customFormat="1" hidden="1" x14ac:dyDescent="0.25"/>
    <row r="1065" customFormat="1" hidden="1" x14ac:dyDescent="0.25"/>
    <row r="1066" customFormat="1" hidden="1" x14ac:dyDescent="0.25"/>
    <row r="1067" customFormat="1" hidden="1" x14ac:dyDescent="0.25"/>
    <row r="1068" customFormat="1" hidden="1" x14ac:dyDescent="0.25"/>
    <row r="1069" customFormat="1" hidden="1" x14ac:dyDescent="0.25"/>
    <row r="1070" customFormat="1" hidden="1" x14ac:dyDescent="0.25"/>
    <row r="1071" customFormat="1" hidden="1" x14ac:dyDescent="0.25"/>
    <row r="1072" customFormat="1" hidden="1" x14ac:dyDescent="0.25"/>
    <row r="1073" customFormat="1" hidden="1" x14ac:dyDescent="0.25"/>
    <row r="1074" customFormat="1" hidden="1" x14ac:dyDescent="0.25"/>
    <row r="1075" customFormat="1" hidden="1" x14ac:dyDescent="0.25"/>
    <row r="1076" customFormat="1" hidden="1" x14ac:dyDescent="0.25"/>
    <row r="1077" customFormat="1" hidden="1" x14ac:dyDescent="0.25"/>
    <row r="1078" customFormat="1" hidden="1" x14ac:dyDescent="0.25"/>
    <row r="1079" customFormat="1" hidden="1" x14ac:dyDescent="0.25"/>
    <row r="1080" customFormat="1" hidden="1" x14ac:dyDescent="0.25"/>
    <row r="1081" customFormat="1" hidden="1" x14ac:dyDescent="0.25"/>
    <row r="1082" customFormat="1" hidden="1" x14ac:dyDescent="0.25"/>
    <row r="1083" customFormat="1" hidden="1" x14ac:dyDescent="0.25"/>
    <row r="1084" customFormat="1" hidden="1" x14ac:dyDescent="0.25"/>
    <row r="1085" customFormat="1" hidden="1" x14ac:dyDescent="0.25"/>
    <row r="1086" customFormat="1" hidden="1" x14ac:dyDescent="0.25"/>
    <row r="1087" customFormat="1" hidden="1" x14ac:dyDescent="0.25"/>
    <row r="1088" customFormat="1" hidden="1" x14ac:dyDescent="0.25"/>
    <row r="1089" customFormat="1" hidden="1" x14ac:dyDescent="0.25"/>
    <row r="1090" customFormat="1" hidden="1" x14ac:dyDescent="0.25"/>
    <row r="1091" customFormat="1" hidden="1" x14ac:dyDescent="0.25"/>
    <row r="1092" customFormat="1" hidden="1" x14ac:dyDescent="0.25"/>
    <row r="1093" customFormat="1" hidden="1" x14ac:dyDescent="0.25"/>
    <row r="1094" customFormat="1" hidden="1" x14ac:dyDescent="0.25"/>
    <row r="1095" customFormat="1" hidden="1" x14ac:dyDescent="0.25"/>
    <row r="1096" customFormat="1" hidden="1" x14ac:dyDescent="0.25"/>
    <row r="1097" customFormat="1" hidden="1" x14ac:dyDescent="0.25"/>
    <row r="1098" customFormat="1" hidden="1" x14ac:dyDescent="0.25"/>
    <row r="1099" customFormat="1" hidden="1" x14ac:dyDescent="0.25"/>
    <row r="1100" customFormat="1" hidden="1" x14ac:dyDescent="0.25"/>
    <row r="1101" customFormat="1" hidden="1" x14ac:dyDescent="0.25"/>
    <row r="1102" customFormat="1" hidden="1" x14ac:dyDescent="0.25"/>
    <row r="1103" customFormat="1" hidden="1" x14ac:dyDescent="0.25"/>
    <row r="1104" customFormat="1" hidden="1" x14ac:dyDescent="0.25"/>
    <row r="1105" customFormat="1" hidden="1" x14ac:dyDescent="0.25"/>
    <row r="1106" customFormat="1" hidden="1" x14ac:dyDescent="0.25"/>
    <row r="1107" customFormat="1" hidden="1" x14ac:dyDescent="0.25"/>
    <row r="1108" customFormat="1" hidden="1" x14ac:dyDescent="0.25"/>
    <row r="1109" customFormat="1" hidden="1" x14ac:dyDescent="0.25"/>
    <row r="1110" customFormat="1" hidden="1" x14ac:dyDescent="0.25"/>
    <row r="1111" customFormat="1" hidden="1" x14ac:dyDescent="0.25"/>
    <row r="1112" customFormat="1" hidden="1" x14ac:dyDescent="0.25"/>
    <row r="1113" customFormat="1" hidden="1" x14ac:dyDescent="0.25"/>
    <row r="1114" customFormat="1" hidden="1" x14ac:dyDescent="0.25"/>
    <row r="1115" customFormat="1" hidden="1" x14ac:dyDescent="0.25"/>
    <row r="1116" customFormat="1" hidden="1" x14ac:dyDescent="0.25"/>
    <row r="1117" customFormat="1" hidden="1" x14ac:dyDescent="0.25"/>
    <row r="1118" customFormat="1" hidden="1" x14ac:dyDescent="0.25"/>
    <row r="1119" customFormat="1" hidden="1" x14ac:dyDescent="0.25"/>
    <row r="1120" customFormat="1" hidden="1" x14ac:dyDescent="0.25"/>
    <row r="1121" customFormat="1" hidden="1" x14ac:dyDescent="0.25"/>
    <row r="1122" customFormat="1" hidden="1" x14ac:dyDescent="0.25"/>
    <row r="1123" customFormat="1" hidden="1" x14ac:dyDescent="0.25"/>
    <row r="1124" customFormat="1" hidden="1" x14ac:dyDescent="0.25"/>
    <row r="1125" customFormat="1" hidden="1" x14ac:dyDescent="0.25"/>
    <row r="1126" customFormat="1" hidden="1" x14ac:dyDescent="0.25"/>
    <row r="1127" customFormat="1" hidden="1" x14ac:dyDescent="0.25"/>
    <row r="1128" customFormat="1" hidden="1" x14ac:dyDescent="0.25"/>
    <row r="1129" customFormat="1" hidden="1" x14ac:dyDescent="0.25"/>
    <row r="1130" customFormat="1" hidden="1" x14ac:dyDescent="0.25"/>
    <row r="1131" customFormat="1" hidden="1" x14ac:dyDescent="0.25"/>
    <row r="1132" customFormat="1" hidden="1" x14ac:dyDescent="0.25"/>
    <row r="1133" customFormat="1" hidden="1" x14ac:dyDescent="0.25"/>
    <row r="1134" customFormat="1" hidden="1" x14ac:dyDescent="0.25"/>
    <row r="1135" customFormat="1" hidden="1" x14ac:dyDescent="0.25"/>
    <row r="1136" customFormat="1" hidden="1" x14ac:dyDescent="0.25"/>
    <row r="1137" customFormat="1" hidden="1" x14ac:dyDescent="0.25"/>
    <row r="1138" customFormat="1" hidden="1" x14ac:dyDescent="0.25"/>
    <row r="1139" customFormat="1" hidden="1" x14ac:dyDescent="0.25"/>
    <row r="1140" customFormat="1" hidden="1" x14ac:dyDescent="0.25"/>
    <row r="1141" customFormat="1" hidden="1" x14ac:dyDescent="0.25"/>
    <row r="1142" customFormat="1" hidden="1" x14ac:dyDescent="0.25"/>
    <row r="1143" customFormat="1" hidden="1" x14ac:dyDescent="0.25"/>
    <row r="1144" customFormat="1" hidden="1" x14ac:dyDescent="0.25"/>
    <row r="1145" customFormat="1" hidden="1" x14ac:dyDescent="0.25"/>
    <row r="1146" customFormat="1" hidden="1" x14ac:dyDescent="0.25"/>
    <row r="1147" customFormat="1" hidden="1" x14ac:dyDescent="0.25"/>
    <row r="1148" customFormat="1" hidden="1" x14ac:dyDescent="0.25"/>
    <row r="1149" customFormat="1" hidden="1" x14ac:dyDescent="0.25"/>
    <row r="1150" customFormat="1" hidden="1" x14ac:dyDescent="0.25"/>
    <row r="1151" customFormat="1" hidden="1" x14ac:dyDescent="0.25"/>
    <row r="1152" customFormat="1" hidden="1" x14ac:dyDescent="0.25"/>
    <row r="1153" customFormat="1" hidden="1" x14ac:dyDescent="0.25"/>
    <row r="1154" customFormat="1" hidden="1" x14ac:dyDescent="0.25"/>
    <row r="1155" customFormat="1" hidden="1" x14ac:dyDescent="0.25"/>
    <row r="1156" customFormat="1" hidden="1" x14ac:dyDescent="0.25"/>
    <row r="1157" customFormat="1" hidden="1" x14ac:dyDescent="0.25"/>
    <row r="1158" customFormat="1" hidden="1" x14ac:dyDescent="0.25"/>
    <row r="1159" customFormat="1" hidden="1" x14ac:dyDescent="0.25"/>
    <row r="1160" customFormat="1" hidden="1" x14ac:dyDescent="0.25"/>
    <row r="1161" customFormat="1" hidden="1" x14ac:dyDescent="0.25"/>
    <row r="1162" customFormat="1" hidden="1" x14ac:dyDescent="0.25"/>
    <row r="1163" customFormat="1" hidden="1" x14ac:dyDescent="0.25"/>
    <row r="1164" customFormat="1" hidden="1" x14ac:dyDescent="0.25"/>
    <row r="1165" customFormat="1" hidden="1" x14ac:dyDescent="0.25"/>
    <row r="1166" customFormat="1" hidden="1" x14ac:dyDescent="0.25"/>
    <row r="1167" customFormat="1" hidden="1" x14ac:dyDescent="0.25"/>
    <row r="1168" customFormat="1" hidden="1" x14ac:dyDescent="0.25"/>
    <row r="1169" customFormat="1" hidden="1" x14ac:dyDescent="0.25"/>
    <row r="1170" customFormat="1" hidden="1" x14ac:dyDescent="0.25"/>
    <row r="1171" customFormat="1" hidden="1" x14ac:dyDescent="0.25"/>
    <row r="1172" customFormat="1" hidden="1" x14ac:dyDescent="0.25"/>
    <row r="1173" customFormat="1" hidden="1" x14ac:dyDescent="0.25"/>
    <row r="1174" customFormat="1" hidden="1" x14ac:dyDescent="0.25"/>
    <row r="1175" customFormat="1" hidden="1" x14ac:dyDescent="0.25"/>
    <row r="1176" customFormat="1" hidden="1" x14ac:dyDescent="0.25"/>
    <row r="1177" customFormat="1" hidden="1" x14ac:dyDescent="0.25"/>
    <row r="1178" customFormat="1" hidden="1" x14ac:dyDescent="0.25"/>
    <row r="1179" customFormat="1" hidden="1" x14ac:dyDescent="0.25"/>
    <row r="1180" customFormat="1" hidden="1" x14ac:dyDescent="0.25"/>
    <row r="1181" customFormat="1" hidden="1" x14ac:dyDescent="0.25"/>
    <row r="1182" customFormat="1" hidden="1" x14ac:dyDescent="0.25"/>
    <row r="1183" customFormat="1" hidden="1" x14ac:dyDescent="0.25"/>
    <row r="1184" customFormat="1" hidden="1" x14ac:dyDescent="0.25"/>
    <row r="1185" customFormat="1" hidden="1" x14ac:dyDescent="0.25"/>
    <row r="1186" customFormat="1" hidden="1" x14ac:dyDescent="0.25"/>
    <row r="1187" customFormat="1" hidden="1" x14ac:dyDescent="0.25"/>
    <row r="1188" customFormat="1" hidden="1" x14ac:dyDescent="0.25"/>
    <row r="1189" customFormat="1" hidden="1" x14ac:dyDescent="0.25"/>
    <row r="1190" customFormat="1" hidden="1" x14ac:dyDescent="0.25"/>
    <row r="1191" customFormat="1" hidden="1" x14ac:dyDescent="0.25"/>
    <row r="1192" customFormat="1" hidden="1" x14ac:dyDescent="0.25"/>
    <row r="1193" customFormat="1" hidden="1" x14ac:dyDescent="0.25"/>
    <row r="1194" customFormat="1" hidden="1" x14ac:dyDescent="0.25"/>
    <row r="1195" customFormat="1" hidden="1" x14ac:dyDescent="0.25"/>
    <row r="1196" customFormat="1" hidden="1" x14ac:dyDescent="0.25"/>
    <row r="1197" customFormat="1" hidden="1" x14ac:dyDescent="0.25"/>
    <row r="1198" customFormat="1" hidden="1" x14ac:dyDescent="0.25"/>
    <row r="1199" customFormat="1" hidden="1" x14ac:dyDescent="0.25"/>
    <row r="1200" customFormat="1" hidden="1" x14ac:dyDescent="0.25"/>
    <row r="1201" customFormat="1" hidden="1" x14ac:dyDescent="0.25"/>
    <row r="1202" customFormat="1" hidden="1" x14ac:dyDescent="0.25"/>
    <row r="1203" customFormat="1" hidden="1" x14ac:dyDescent="0.25"/>
    <row r="1204" customFormat="1" hidden="1" x14ac:dyDescent="0.25"/>
    <row r="1205" customFormat="1" hidden="1" x14ac:dyDescent="0.25"/>
    <row r="1206" customFormat="1" hidden="1" x14ac:dyDescent="0.25"/>
    <row r="1207" customFormat="1" hidden="1" x14ac:dyDescent="0.25"/>
    <row r="1208" customFormat="1" hidden="1" x14ac:dyDescent="0.25"/>
    <row r="1209" customFormat="1" hidden="1" x14ac:dyDescent="0.25"/>
    <row r="1210" customFormat="1" hidden="1" x14ac:dyDescent="0.25"/>
    <row r="1211" customFormat="1" hidden="1" x14ac:dyDescent="0.25"/>
    <row r="1212" customFormat="1" hidden="1" x14ac:dyDescent="0.25"/>
    <row r="1213" customFormat="1" hidden="1" x14ac:dyDescent="0.25"/>
    <row r="1214" customFormat="1" hidden="1" x14ac:dyDescent="0.25"/>
    <row r="1215" customFormat="1" hidden="1" x14ac:dyDescent="0.25"/>
    <row r="1216" customFormat="1" hidden="1" x14ac:dyDescent="0.25"/>
    <row r="1217" customFormat="1" hidden="1" x14ac:dyDescent="0.25"/>
    <row r="1218" customFormat="1" hidden="1" x14ac:dyDescent="0.25"/>
    <row r="1219" customFormat="1" hidden="1" x14ac:dyDescent="0.25"/>
    <row r="1220" customFormat="1" hidden="1" x14ac:dyDescent="0.25"/>
    <row r="1221" customFormat="1" hidden="1" x14ac:dyDescent="0.25"/>
    <row r="1222" customFormat="1" hidden="1" x14ac:dyDescent="0.25"/>
    <row r="1223" customFormat="1" hidden="1" x14ac:dyDescent="0.25"/>
    <row r="1224" customFormat="1" hidden="1" x14ac:dyDescent="0.25"/>
    <row r="1225" customFormat="1" hidden="1" x14ac:dyDescent="0.25"/>
    <row r="1226" customFormat="1" hidden="1" x14ac:dyDescent="0.25"/>
    <row r="1227" customFormat="1" hidden="1" x14ac:dyDescent="0.25"/>
    <row r="1228" customFormat="1" hidden="1" x14ac:dyDescent="0.25"/>
    <row r="1229" customFormat="1" hidden="1" x14ac:dyDescent="0.25"/>
    <row r="1230" customFormat="1" hidden="1" x14ac:dyDescent="0.25"/>
    <row r="1231" customFormat="1" hidden="1" x14ac:dyDescent="0.25"/>
    <row r="1232" customFormat="1" hidden="1" x14ac:dyDescent="0.25"/>
    <row r="1233" customFormat="1" hidden="1" x14ac:dyDescent="0.25"/>
    <row r="1234" customFormat="1" hidden="1" x14ac:dyDescent="0.25"/>
    <row r="1235" customFormat="1" hidden="1" x14ac:dyDescent="0.25"/>
    <row r="1236" customFormat="1" hidden="1" x14ac:dyDescent="0.25"/>
    <row r="1237" customFormat="1" hidden="1" x14ac:dyDescent="0.25"/>
    <row r="1238" customFormat="1" hidden="1" x14ac:dyDescent="0.25"/>
    <row r="1239" customFormat="1" hidden="1" x14ac:dyDescent="0.25"/>
    <row r="1240" customFormat="1" hidden="1" x14ac:dyDescent="0.25"/>
    <row r="1241" customFormat="1" hidden="1" x14ac:dyDescent="0.25"/>
    <row r="1242" customFormat="1" hidden="1" x14ac:dyDescent="0.25"/>
    <row r="1243" customFormat="1" hidden="1" x14ac:dyDescent="0.25"/>
    <row r="1244" customFormat="1" hidden="1" x14ac:dyDescent="0.25"/>
    <row r="1245" customFormat="1" hidden="1" x14ac:dyDescent="0.25"/>
    <row r="1246" customFormat="1" hidden="1" x14ac:dyDescent="0.25"/>
    <row r="1247" customFormat="1" hidden="1" x14ac:dyDescent="0.25"/>
    <row r="1248" customFormat="1" hidden="1" x14ac:dyDescent="0.25"/>
    <row r="1249" customFormat="1" hidden="1" x14ac:dyDescent="0.25"/>
    <row r="1250" customFormat="1" hidden="1" x14ac:dyDescent="0.25"/>
    <row r="1251" customFormat="1" hidden="1" x14ac:dyDescent="0.25"/>
    <row r="1252" customFormat="1" hidden="1" x14ac:dyDescent="0.25"/>
    <row r="1253" customFormat="1" hidden="1" x14ac:dyDescent="0.25"/>
    <row r="1254" customFormat="1" hidden="1" x14ac:dyDescent="0.25"/>
    <row r="1255" customFormat="1" hidden="1" x14ac:dyDescent="0.25"/>
    <row r="1256" customFormat="1" hidden="1" x14ac:dyDescent="0.25"/>
    <row r="1257" customFormat="1" hidden="1" x14ac:dyDescent="0.25"/>
    <row r="1258" customFormat="1" hidden="1" x14ac:dyDescent="0.25"/>
    <row r="1259" customFormat="1" hidden="1" x14ac:dyDescent="0.25"/>
    <row r="1260" customFormat="1" hidden="1" x14ac:dyDescent="0.25"/>
    <row r="1261" customFormat="1" hidden="1" x14ac:dyDescent="0.25"/>
    <row r="1262" customFormat="1" hidden="1" x14ac:dyDescent="0.25"/>
    <row r="1263" customFormat="1" hidden="1" x14ac:dyDescent="0.25"/>
    <row r="1264" customFormat="1" hidden="1" x14ac:dyDescent="0.25"/>
    <row r="1265" customFormat="1" hidden="1" x14ac:dyDescent="0.25"/>
    <row r="1266" customFormat="1" hidden="1" x14ac:dyDescent="0.25"/>
    <row r="1267" customFormat="1" hidden="1" x14ac:dyDescent="0.25"/>
    <row r="1268" customFormat="1" hidden="1" x14ac:dyDescent="0.25"/>
    <row r="1269" customFormat="1" hidden="1" x14ac:dyDescent="0.25"/>
    <row r="1270" customFormat="1" hidden="1" x14ac:dyDescent="0.25"/>
    <row r="1271" customFormat="1" hidden="1" x14ac:dyDescent="0.25"/>
    <row r="1272" customFormat="1" hidden="1" x14ac:dyDescent="0.25"/>
    <row r="1273" customFormat="1" hidden="1" x14ac:dyDescent="0.25"/>
    <row r="1274" customFormat="1" hidden="1" x14ac:dyDescent="0.25"/>
    <row r="1275" customFormat="1" hidden="1" x14ac:dyDescent="0.25"/>
    <row r="1276" customFormat="1" hidden="1" x14ac:dyDescent="0.25"/>
    <row r="1277" customFormat="1" hidden="1" x14ac:dyDescent="0.25"/>
    <row r="1278" customFormat="1" hidden="1" x14ac:dyDescent="0.25"/>
    <row r="1279" customFormat="1" hidden="1" x14ac:dyDescent="0.25"/>
    <row r="1280" customFormat="1" hidden="1" x14ac:dyDescent="0.25"/>
    <row r="1281" customFormat="1" hidden="1" x14ac:dyDescent="0.25"/>
    <row r="1282" customFormat="1" hidden="1" x14ac:dyDescent="0.25"/>
    <row r="1283" customFormat="1" hidden="1" x14ac:dyDescent="0.25"/>
    <row r="1284" customFormat="1" hidden="1" x14ac:dyDescent="0.25"/>
    <row r="1285" customFormat="1" hidden="1" x14ac:dyDescent="0.25"/>
    <row r="1286" customFormat="1" hidden="1" x14ac:dyDescent="0.25"/>
    <row r="1287" customFormat="1" hidden="1" x14ac:dyDescent="0.25"/>
    <row r="1288" customFormat="1" hidden="1" x14ac:dyDescent="0.25"/>
    <row r="1289" customFormat="1" hidden="1" x14ac:dyDescent="0.25"/>
    <row r="1290" customFormat="1" hidden="1" x14ac:dyDescent="0.25"/>
    <row r="1291" customFormat="1" hidden="1" x14ac:dyDescent="0.25"/>
    <row r="1292" customFormat="1" hidden="1" x14ac:dyDescent="0.25"/>
    <row r="1293" customFormat="1" hidden="1" x14ac:dyDescent="0.25"/>
    <row r="1294" customFormat="1" hidden="1" x14ac:dyDescent="0.25"/>
    <row r="1295" customFormat="1" hidden="1" x14ac:dyDescent="0.25"/>
    <row r="1296" customFormat="1" hidden="1" x14ac:dyDescent="0.25"/>
    <row r="1297" customFormat="1" hidden="1" x14ac:dyDescent="0.25"/>
    <row r="1298" customFormat="1" hidden="1" x14ac:dyDescent="0.25"/>
    <row r="1299" customFormat="1" hidden="1" x14ac:dyDescent="0.25"/>
    <row r="1300" customFormat="1" hidden="1" x14ac:dyDescent="0.25"/>
    <row r="1301" customFormat="1" hidden="1" x14ac:dyDescent="0.25"/>
    <row r="1302" customFormat="1" hidden="1" x14ac:dyDescent="0.25"/>
    <row r="1303" customFormat="1" hidden="1" x14ac:dyDescent="0.25"/>
    <row r="1304" customFormat="1" hidden="1" x14ac:dyDescent="0.25"/>
    <row r="1305" customFormat="1" hidden="1" x14ac:dyDescent="0.25"/>
    <row r="1306" customFormat="1" hidden="1" x14ac:dyDescent="0.25"/>
    <row r="1307" customFormat="1" hidden="1" x14ac:dyDescent="0.25"/>
    <row r="1308" customFormat="1" hidden="1" x14ac:dyDescent="0.25"/>
    <row r="1309" customFormat="1" hidden="1" x14ac:dyDescent="0.25"/>
    <row r="1310" customFormat="1" hidden="1" x14ac:dyDescent="0.25"/>
    <row r="1311" customFormat="1" hidden="1" x14ac:dyDescent="0.25"/>
    <row r="1312" customFormat="1" hidden="1" x14ac:dyDescent="0.25"/>
    <row r="1313" customFormat="1" hidden="1" x14ac:dyDescent="0.25"/>
    <row r="1314" customFormat="1" hidden="1" x14ac:dyDescent="0.25"/>
    <row r="1315" customFormat="1" hidden="1" x14ac:dyDescent="0.25"/>
    <row r="1316" customFormat="1" hidden="1" x14ac:dyDescent="0.25"/>
    <row r="1317" customFormat="1" hidden="1" x14ac:dyDescent="0.25"/>
    <row r="1318" customFormat="1" hidden="1" x14ac:dyDescent="0.25"/>
    <row r="1319" customFormat="1" hidden="1" x14ac:dyDescent="0.25"/>
    <row r="1320" customFormat="1" hidden="1" x14ac:dyDescent="0.25"/>
    <row r="1321" customFormat="1" hidden="1" x14ac:dyDescent="0.25"/>
    <row r="1322" customFormat="1" hidden="1" x14ac:dyDescent="0.25"/>
    <row r="1323" customFormat="1" hidden="1" x14ac:dyDescent="0.25"/>
    <row r="1324" customFormat="1" hidden="1" x14ac:dyDescent="0.25"/>
    <row r="1325" customFormat="1" hidden="1" x14ac:dyDescent="0.25"/>
    <row r="1326" customFormat="1" hidden="1" x14ac:dyDescent="0.25"/>
    <row r="1327" customFormat="1" hidden="1" x14ac:dyDescent="0.25"/>
    <row r="1328" customFormat="1" hidden="1" x14ac:dyDescent="0.25"/>
    <row r="1329" customFormat="1" hidden="1" x14ac:dyDescent="0.25"/>
    <row r="1330" customFormat="1" hidden="1" x14ac:dyDescent="0.25"/>
    <row r="1331" customFormat="1" hidden="1" x14ac:dyDescent="0.25"/>
    <row r="1332" customFormat="1" hidden="1" x14ac:dyDescent="0.25"/>
    <row r="1333" customFormat="1" hidden="1" x14ac:dyDescent="0.25"/>
    <row r="1334" customFormat="1" hidden="1" x14ac:dyDescent="0.25"/>
    <row r="1335" customFormat="1" hidden="1" x14ac:dyDescent="0.25"/>
    <row r="1336" customFormat="1" hidden="1" x14ac:dyDescent="0.25"/>
    <row r="1337" customFormat="1" hidden="1" x14ac:dyDescent="0.25"/>
    <row r="1338" customFormat="1" hidden="1" x14ac:dyDescent="0.25"/>
    <row r="1339" customFormat="1" hidden="1" x14ac:dyDescent="0.25"/>
    <row r="1340" customFormat="1" hidden="1" x14ac:dyDescent="0.25"/>
    <row r="1341" customFormat="1" hidden="1" x14ac:dyDescent="0.25"/>
    <row r="1342" customFormat="1" hidden="1" x14ac:dyDescent="0.25"/>
    <row r="1343" customFormat="1" hidden="1" x14ac:dyDescent="0.25"/>
    <row r="1344" customFormat="1" hidden="1" x14ac:dyDescent="0.25"/>
    <row r="1345" customFormat="1" hidden="1" x14ac:dyDescent="0.25"/>
    <row r="1346" customFormat="1" hidden="1" x14ac:dyDescent="0.25"/>
    <row r="1347" customFormat="1" hidden="1" x14ac:dyDescent="0.25"/>
    <row r="1348" customFormat="1" hidden="1" x14ac:dyDescent="0.25"/>
    <row r="1349" customFormat="1" hidden="1" x14ac:dyDescent="0.25"/>
    <row r="1350" customFormat="1" hidden="1" x14ac:dyDescent="0.25"/>
    <row r="1351" customFormat="1" hidden="1" x14ac:dyDescent="0.25"/>
    <row r="1352" customFormat="1" hidden="1" x14ac:dyDescent="0.25"/>
    <row r="1353" customFormat="1" hidden="1" x14ac:dyDescent="0.25"/>
    <row r="1354" customFormat="1" hidden="1" x14ac:dyDescent="0.25"/>
    <row r="1355" customFormat="1" hidden="1" x14ac:dyDescent="0.25"/>
    <row r="1356" customFormat="1" hidden="1" x14ac:dyDescent="0.25"/>
    <row r="1357" customFormat="1" hidden="1" x14ac:dyDescent="0.25"/>
    <row r="1358" customFormat="1" hidden="1" x14ac:dyDescent="0.25"/>
    <row r="1359" customFormat="1" hidden="1" x14ac:dyDescent="0.25"/>
    <row r="1360" customFormat="1" hidden="1" x14ac:dyDescent="0.25"/>
    <row r="1361" customFormat="1" hidden="1" x14ac:dyDescent="0.25"/>
    <row r="1362" customFormat="1" hidden="1" x14ac:dyDescent="0.25"/>
    <row r="1363" customFormat="1" hidden="1" x14ac:dyDescent="0.25"/>
    <row r="1364" customFormat="1" hidden="1" x14ac:dyDescent="0.25"/>
    <row r="1365" customFormat="1" hidden="1" x14ac:dyDescent="0.25"/>
    <row r="1366" customFormat="1" hidden="1" x14ac:dyDescent="0.25"/>
    <row r="1367" customFormat="1" hidden="1" x14ac:dyDescent="0.25"/>
    <row r="1368" customFormat="1" hidden="1" x14ac:dyDescent="0.25"/>
    <row r="1369" customFormat="1" hidden="1" x14ac:dyDescent="0.25"/>
    <row r="1370" customFormat="1" hidden="1" x14ac:dyDescent="0.25"/>
    <row r="1371" customFormat="1" hidden="1" x14ac:dyDescent="0.25"/>
    <row r="1372" customFormat="1" hidden="1" x14ac:dyDescent="0.25"/>
    <row r="1373" customFormat="1" hidden="1" x14ac:dyDescent="0.25"/>
    <row r="1374" customFormat="1" hidden="1" x14ac:dyDescent="0.25"/>
    <row r="1375" customFormat="1" hidden="1" x14ac:dyDescent="0.25"/>
    <row r="1376" customFormat="1" hidden="1" x14ac:dyDescent="0.25"/>
    <row r="1377" customFormat="1" hidden="1" x14ac:dyDescent="0.25"/>
    <row r="1378" customFormat="1" hidden="1" x14ac:dyDescent="0.25"/>
    <row r="1379" customFormat="1" hidden="1" x14ac:dyDescent="0.25"/>
    <row r="1380" customFormat="1" hidden="1" x14ac:dyDescent="0.25"/>
    <row r="1381" customFormat="1" hidden="1" x14ac:dyDescent="0.25"/>
    <row r="1382" customFormat="1" hidden="1" x14ac:dyDescent="0.25"/>
    <row r="1383" customFormat="1" hidden="1" x14ac:dyDescent="0.25"/>
    <row r="1384" customFormat="1" hidden="1" x14ac:dyDescent="0.25"/>
    <row r="1385" customFormat="1" hidden="1" x14ac:dyDescent="0.25"/>
    <row r="1386" customFormat="1" hidden="1" x14ac:dyDescent="0.25"/>
    <row r="1387" customFormat="1" hidden="1" x14ac:dyDescent="0.25"/>
    <row r="1388" customFormat="1" hidden="1" x14ac:dyDescent="0.25"/>
    <row r="1389" customFormat="1" hidden="1" x14ac:dyDescent="0.25"/>
    <row r="1390" customFormat="1" hidden="1" x14ac:dyDescent="0.25"/>
    <row r="1391" customFormat="1" hidden="1" x14ac:dyDescent="0.25"/>
    <row r="1392" customFormat="1" hidden="1" x14ac:dyDescent="0.25"/>
    <row r="1393" customFormat="1" hidden="1" x14ac:dyDescent="0.25"/>
    <row r="1394" customFormat="1" hidden="1" x14ac:dyDescent="0.25"/>
    <row r="1395" customFormat="1" hidden="1" x14ac:dyDescent="0.25"/>
    <row r="1396" customFormat="1" hidden="1" x14ac:dyDescent="0.25"/>
    <row r="1397" customFormat="1" hidden="1" x14ac:dyDescent="0.25"/>
    <row r="1398" customFormat="1" hidden="1" x14ac:dyDescent="0.25"/>
    <row r="1399" customFormat="1" hidden="1" x14ac:dyDescent="0.25"/>
    <row r="1400" customFormat="1" hidden="1" x14ac:dyDescent="0.25"/>
    <row r="1401" customFormat="1" hidden="1" x14ac:dyDescent="0.25"/>
    <row r="1402" customFormat="1" hidden="1" x14ac:dyDescent="0.25"/>
    <row r="1403" customFormat="1" hidden="1" x14ac:dyDescent="0.25"/>
    <row r="1404" customFormat="1" hidden="1" x14ac:dyDescent="0.25"/>
    <row r="1405" customFormat="1" hidden="1" x14ac:dyDescent="0.25"/>
    <row r="1406" customFormat="1" hidden="1" x14ac:dyDescent="0.25"/>
    <row r="1407" customFormat="1" hidden="1" x14ac:dyDescent="0.25"/>
    <row r="1408" customFormat="1" hidden="1" x14ac:dyDescent="0.25"/>
    <row r="1409" customFormat="1" hidden="1" x14ac:dyDescent="0.25"/>
    <row r="1410" customFormat="1" hidden="1" x14ac:dyDescent="0.25"/>
    <row r="1411" customFormat="1" hidden="1" x14ac:dyDescent="0.25"/>
    <row r="1412" customFormat="1" hidden="1" x14ac:dyDescent="0.25"/>
    <row r="1413" customFormat="1" hidden="1" x14ac:dyDescent="0.25"/>
    <row r="1414" customFormat="1" hidden="1" x14ac:dyDescent="0.25"/>
    <row r="1415" customFormat="1" hidden="1" x14ac:dyDescent="0.25"/>
    <row r="1416" customFormat="1" hidden="1" x14ac:dyDescent="0.25"/>
    <row r="1417" customFormat="1" hidden="1" x14ac:dyDescent="0.25"/>
    <row r="1418" customFormat="1" hidden="1" x14ac:dyDescent="0.25"/>
    <row r="1419" customFormat="1" hidden="1" x14ac:dyDescent="0.25"/>
    <row r="1420" customFormat="1" hidden="1" x14ac:dyDescent="0.25"/>
    <row r="1421" customFormat="1" hidden="1" x14ac:dyDescent="0.25"/>
    <row r="1422" customFormat="1" hidden="1" x14ac:dyDescent="0.25"/>
    <row r="1423" customFormat="1" hidden="1" x14ac:dyDescent="0.25"/>
    <row r="1424" customFormat="1" hidden="1" x14ac:dyDescent="0.25"/>
    <row r="1425" customFormat="1" hidden="1" x14ac:dyDescent="0.25"/>
    <row r="1426" customFormat="1" hidden="1" x14ac:dyDescent="0.25"/>
    <row r="1427" customFormat="1" hidden="1" x14ac:dyDescent="0.25"/>
    <row r="1428" customFormat="1" hidden="1" x14ac:dyDescent="0.25"/>
    <row r="1429" customFormat="1" hidden="1" x14ac:dyDescent="0.25"/>
    <row r="1430" customFormat="1" hidden="1" x14ac:dyDescent="0.25"/>
    <row r="1431" customFormat="1" hidden="1" x14ac:dyDescent="0.25"/>
    <row r="1432" customFormat="1" hidden="1" x14ac:dyDescent="0.25"/>
    <row r="1433" customFormat="1" hidden="1" x14ac:dyDescent="0.25"/>
    <row r="1434" customFormat="1" hidden="1" x14ac:dyDescent="0.25"/>
    <row r="1435" customFormat="1" hidden="1" x14ac:dyDescent="0.25"/>
    <row r="1436" customFormat="1" hidden="1" x14ac:dyDescent="0.25"/>
    <row r="1437" customFormat="1" hidden="1" x14ac:dyDescent="0.25"/>
    <row r="1438" customFormat="1" hidden="1" x14ac:dyDescent="0.25"/>
    <row r="1439" customFormat="1" hidden="1" x14ac:dyDescent="0.25"/>
    <row r="1440" customFormat="1" hidden="1" x14ac:dyDescent="0.25"/>
    <row r="1441" customFormat="1" hidden="1" x14ac:dyDescent="0.25"/>
    <row r="1442" customFormat="1" hidden="1" x14ac:dyDescent="0.25"/>
    <row r="1443" customFormat="1" hidden="1" x14ac:dyDescent="0.25"/>
    <row r="1444" customFormat="1" hidden="1" x14ac:dyDescent="0.25"/>
    <row r="1445" customFormat="1" hidden="1" x14ac:dyDescent="0.25"/>
    <row r="1446" customFormat="1" hidden="1" x14ac:dyDescent="0.25"/>
    <row r="1447" customFormat="1" hidden="1" x14ac:dyDescent="0.25"/>
    <row r="1448" customFormat="1" hidden="1" x14ac:dyDescent="0.25"/>
    <row r="1449" customFormat="1" hidden="1" x14ac:dyDescent="0.25"/>
    <row r="1450" customFormat="1" hidden="1" x14ac:dyDescent="0.25"/>
    <row r="1451" customFormat="1" hidden="1" x14ac:dyDescent="0.25"/>
    <row r="1452" customFormat="1" hidden="1" x14ac:dyDescent="0.25"/>
    <row r="1453" customFormat="1" hidden="1" x14ac:dyDescent="0.25"/>
    <row r="1454" customFormat="1" hidden="1" x14ac:dyDescent="0.25"/>
    <row r="1455" customFormat="1" hidden="1" x14ac:dyDescent="0.25"/>
    <row r="1456" customFormat="1" hidden="1" x14ac:dyDescent="0.25"/>
    <row r="1457" customFormat="1" hidden="1" x14ac:dyDescent="0.25"/>
    <row r="1458" customFormat="1" hidden="1" x14ac:dyDescent="0.25"/>
    <row r="1459" customFormat="1" hidden="1" x14ac:dyDescent="0.25"/>
    <row r="1460" customFormat="1" hidden="1" x14ac:dyDescent="0.25"/>
    <row r="1461" customFormat="1" hidden="1" x14ac:dyDescent="0.25"/>
    <row r="1462" customFormat="1" hidden="1" x14ac:dyDescent="0.25"/>
    <row r="1463" customFormat="1" hidden="1" x14ac:dyDescent="0.25"/>
    <row r="1464" customFormat="1" hidden="1" x14ac:dyDescent="0.25"/>
    <row r="1465" customFormat="1" hidden="1" x14ac:dyDescent="0.25"/>
    <row r="1466" customFormat="1" hidden="1" x14ac:dyDescent="0.25"/>
    <row r="1467" customFormat="1" hidden="1" x14ac:dyDescent="0.25"/>
    <row r="1468" customFormat="1" hidden="1" x14ac:dyDescent="0.25"/>
    <row r="1469" customFormat="1" hidden="1" x14ac:dyDescent="0.25"/>
    <row r="1470" customFormat="1" hidden="1" x14ac:dyDescent="0.25"/>
    <row r="1471" customFormat="1" hidden="1" x14ac:dyDescent="0.25"/>
    <row r="1472" customFormat="1" hidden="1" x14ac:dyDescent="0.25"/>
    <row r="1473" customFormat="1" hidden="1" x14ac:dyDescent="0.25"/>
    <row r="1474" customFormat="1" hidden="1" x14ac:dyDescent="0.25"/>
    <row r="1475" customFormat="1" hidden="1" x14ac:dyDescent="0.25"/>
    <row r="1476" customFormat="1" hidden="1" x14ac:dyDescent="0.25"/>
    <row r="1477" customFormat="1" hidden="1" x14ac:dyDescent="0.25"/>
    <row r="1478" customFormat="1" hidden="1" x14ac:dyDescent="0.25"/>
    <row r="1479" customFormat="1" hidden="1" x14ac:dyDescent="0.25"/>
    <row r="1480" customFormat="1" hidden="1" x14ac:dyDescent="0.25"/>
    <row r="1481" customFormat="1" hidden="1" x14ac:dyDescent="0.25"/>
    <row r="1482" customFormat="1" hidden="1" x14ac:dyDescent="0.25"/>
    <row r="1483" customFormat="1" hidden="1" x14ac:dyDescent="0.25"/>
    <row r="1484" customFormat="1" hidden="1" x14ac:dyDescent="0.25"/>
    <row r="1485" customFormat="1" hidden="1" x14ac:dyDescent="0.25"/>
    <row r="1486" customFormat="1" hidden="1" x14ac:dyDescent="0.25"/>
    <row r="1045826" ht="12" hidden="1" customHeight="1" x14ac:dyDescent="0.25"/>
  </sheetData>
  <sheetProtection sheet="1" objects="1" scenarios="1"/>
  <mergeCells count="17">
    <mergeCell ref="AS2:AX2"/>
    <mergeCell ref="AP2:AQ2"/>
    <mergeCell ref="J1:BF1"/>
    <mergeCell ref="AS3:AV3"/>
    <mergeCell ref="AY2:BF2"/>
    <mergeCell ref="J2:Z2"/>
    <mergeCell ref="AB3:AD3"/>
    <mergeCell ref="AE3:AF3"/>
    <mergeCell ref="Z3:Z4"/>
    <mergeCell ref="AB2:AD2"/>
    <mergeCell ref="AE2:AF2"/>
    <mergeCell ref="AE4:AF4"/>
    <mergeCell ref="AY4:AZ4"/>
    <mergeCell ref="AY3:BD3"/>
    <mergeCell ref="BA4:BB4"/>
    <mergeCell ref="AL2:AM2"/>
    <mergeCell ref="AL3:AM3"/>
  </mergeCells>
  <conditionalFormatting sqref="H2">
    <cfRule type="containsText" dxfId="74" priority="1" operator="containsText" text="Low">
      <formula>NOT(ISERROR(SEARCH("Low",H2)))</formula>
    </cfRule>
    <cfRule type="containsText" dxfId="73" priority="2" operator="containsText" text="High">
      <formula>NOT(ISERROR(SEARCH("High",H2)))</formula>
    </cfRule>
    <cfRule type="containsText" dxfId="72" priority="3" operator="containsText" text="Medium">
      <formula>NOT(ISERROR(SEARCH("Medium",H2)))</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A1AD7-5CE9-492A-BF2F-8B39A1119C20}">
  <sheetPr codeName="Sheet7"/>
  <dimension ref="A1:XFC1048576"/>
  <sheetViews>
    <sheetView zoomScaleNormal="100"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3.85546875" hidden="1"/>
    <col min="10" max="10" width="7.7109375" style="5" hidden="1"/>
    <col min="11" max="25" width="7.7109375" style="1" hidden="1"/>
    <col min="26" max="26" width="11.42578125" style="6" hidden="1"/>
    <col min="27" max="27" width="12.140625" style="1" hidden="1"/>
    <col min="28" max="28" width="12.140625" style="5" hidden="1"/>
    <col min="29" max="30" width="12.140625" style="1" hidden="1"/>
    <col min="31" max="31" width="12.140625" style="5" hidden="1"/>
    <col min="32" max="32" width="12.140625" style="1" hidden="1"/>
    <col min="33" max="35" width="12.140625" style="8" hidden="1"/>
    <col min="36" max="36" width="16" style="5" hidden="1"/>
    <col min="37" max="38" width="16" style="8" hidden="1"/>
    <col min="39" max="39" width="16" style="9" hidden="1"/>
    <col min="40" max="40" width="16" hidden="1"/>
    <col min="41" max="41" width="16" style="113" hidden="1"/>
    <col min="42" max="42" width="11.5703125" style="72" hidden="1"/>
    <col min="43" max="43" width="6.28515625" style="72" hidden="1"/>
    <col min="44" max="44" width="16" style="72" hidden="1"/>
    <col min="45" max="45" width="15.140625" style="72" hidden="1"/>
    <col min="46" max="46" width="15.85546875" style="72" hidden="1"/>
    <col min="47" max="47" width="15.140625" style="72" hidden="1"/>
    <col min="48" max="48" width="15.85546875" style="72" hidden="1"/>
    <col min="49" max="49" width="18.7109375" style="72" hidden="1"/>
    <col min="50" max="50" width="15" style="72" hidden="1"/>
    <col min="51" max="51" width="22" style="72" hidden="1"/>
    <col min="52" max="54" width="16" style="72" hidden="1"/>
    <col min="55" max="55" width="23.7109375" style="72" hidden="1"/>
    <col min="56" max="56" width="11.28515625" style="72" hidden="1"/>
    <col min="57" max="57" width="12.85546875" style="72" hidden="1"/>
    <col min="58" max="58" width="22.7109375" style="72" hidden="1"/>
    <col min="59" max="59" width="27.28515625" style="72" hidden="1"/>
    <col min="60" max="60" width="11.140625" style="72" hidden="1"/>
    <col min="61" max="61" width="28.140625" style="72" hidden="1"/>
    <col min="62" max="62" width="23.140625" style="72" hidden="1"/>
    <col min="63" max="63" width="19.85546875" style="72" hidden="1"/>
    <col min="64" max="16383" width="1.42578125" hidden="1"/>
    <col min="16384" max="16384" width="3.85546875"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48"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t="str">
        <f>IF(COUNT(A:A)&gt;0, 2,"")</f>
        <v/>
      </c>
      <c r="BF4" s="127" t="e">
        <f>IF((BE4-1)&gt;0, (BE4-1), "Compared in Spectrum 2")</f>
        <v>#VALUE!</v>
      </c>
      <c r="BG4" s="127">
        <f>COUNT(BG5:BG112)</f>
        <v>0</v>
      </c>
      <c r="BH4" s="127"/>
      <c r="BI4" s="127"/>
      <c r="BJ4" s="127">
        <f>SUM(BJ5:BJ111)</f>
        <v>0</v>
      </c>
      <c r="BK4" s="127">
        <f>SUM(BK5:BK111)</f>
        <v>0</v>
      </c>
    </row>
    <row r="5" spans="8:63" ht="72.75" thickBot="1" x14ac:dyDescent="0.3">
      <c r="J5" s="5" t="str">
        <f t="shared" ref="J5:J36" si="0">IF(ISNUMBER($A2)=TRUE, IF($A2&gt;(J$4), IF($A2&lt;(K$4), $A2, ""), ""), "")</f>
        <v/>
      </c>
      <c r="K5" s="1" t="str">
        <f t="shared" ref="K5:K36" si="1">IF(ISNUMBER(J5)=TRUE, $B2+$Z5, "")</f>
        <v/>
      </c>
      <c r="L5" s="1" t="str">
        <f t="shared" ref="L5:L36" si="2">IF(ISNUMBER($A2)=TRUE,IF($A2&gt;(L$4), IF($A2&lt;(M$4), $A2, ""), ""), "")</f>
        <v/>
      </c>
      <c r="M5" s="1" t="str">
        <f t="shared" ref="M5:M36" si="3">IF(ISNUMBER(L5)=TRUE, $B2+$Z5, "")</f>
        <v/>
      </c>
      <c r="N5" s="1" t="str">
        <f t="shared" ref="N5:N36" si="4">IF(ISNUMBER($A2)=TRUE,IF($A2&gt;(N$4), IF($A2&lt;(O$4), $A2, ""), ""), "")</f>
        <v/>
      </c>
      <c r="O5" s="1" t="str">
        <f t="shared" ref="O5:O36" si="5">IF(ISNUMBER(N5)=TRUE, $B2+$Z5, "")</f>
        <v/>
      </c>
      <c r="P5" s="1" t="str">
        <f t="shared" ref="P5:P36" si="6">IF(ISNUMBER($A2)=TRUE,IF($A2&gt;(P$4), IF($A2&lt;(Q$4), $A2, ""), ""), "")</f>
        <v/>
      </c>
      <c r="Q5" s="1" t="str">
        <f t="shared" ref="Q5:Q36" si="7">IF(ISNUMBER(P5)=TRUE, $B2+$Z5, "")</f>
        <v/>
      </c>
      <c r="R5" s="1" t="str">
        <f>IF($A2&gt;(R$4), IF($A2&lt;(S$4), $A2, ""), "")</f>
        <v/>
      </c>
      <c r="S5" s="1" t="str">
        <f t="shared" ref="S5:S36" si="8">IF(ISNUMBER(R5)=TRUE, $B2+$Z5, "")</f>
        <v/>
      </c>
      <c r="T5" s="1" t="str">
        <f t="shared" ref="T5:T36" si="9">IF(ISNUMBER($A2)=TRUE,IF($A2&gt;(T$4), IF($A2&lt;(U$4), $A2, ""), ""), "")</f>
        <v/>
      </c>
      <c r="U5" s="1" t="str">
        <f t="shared" ref="U5:U36" si="10">IF(ISNUMBER(T5)=TRUE, $B2+$Z5, "")</f>
        <v/>
      </c>
      <c r="V5" s="1" t="str">
        <f t="shared" ref="V5:V36" si="11">IF(ISNUMBER($A2)=TRUE,IF($A2&gt;(V$4), IF($A2&lt;(W$4), $A2, ""), ""), "")</f>
        <v/>
      </c>
      <c r="W5" s="1" t="str">
        <f t="shared" ref="W5:W36" si="12">IF(ISNUMBER(V5)=TRUE, $B2+$Z5, "")</f>
        <v/>
      </c>
      <c r="X5" s="1" t="str">
        <f t="shared" ref="X5:X36" si="13">IF(ISNUMBER($A2)=TRUE,IF($A2&gt;(X$4), IF($A2&lt;(Y$4), $A2, ""), ""), "")</f>
        <v/>
      </c>
      <c r="Y5" s="1" t="str">
        <f t="shared" ref="Y5:Y36" si="14">IF(ISNUMBER(X5)=TRUE, $B2+$Z5, "")</f>
        <v/>
      </c>
      <c r="Z5" s="6">
        <v>1E-4</v>
      </c>
      <c r="AB5" s="5" t="str">
        <f t="shared" ref="AB5:AB36" si="15">IF(ISNUMBER($A2)=TRUE,IF($A2&lt;3000, $E2, ""), "")</f>
        <v/>
      </c>
      <c r="AC5" s="1" t="str">
        <f t="shared" ref="AC5:AC36"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O5" s="113" t="str">
        <f t="shared" ref="AO5:AO68" si="18">IF(ISBLANK($A2)=TRUE, "", IF(A2&gt;3000, IF(A2&lt;15000, E2/MAX(E:E), ""), ""))</f>
        <v/>
      </c>
      <c r="AP5" s="119" t="str">
        <f t="shared" ref="AP5:AP36"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1'!BD5&gt;0,'Spectrum 1'!BD5,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37"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37" si="21">IF(ISNUMBER(A2)=TRUE, IF(ISNUMBER(A3)=TRUE, IF($A3-($F3/$E3) &lt; ($A2+($F2/$E2)), 1, 0), ""), "")</f>
        <v/>
      </c>
      <c r="AF6" s="1" t="str">
        <f t="shared" ref="AF6:AF37"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1'!BD6&gt;0,'Spectrum 1'!BD6,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1'!BD7&gt;0,'Spectrum 1'!BD7,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1'!BD8&gt;0,'Spectrum 1'!BD8,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1'!BD9&gt;0,'Spectrum 1'!BD9,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1'!BD10&gt;0,'Spectrum 1'!BD10,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1'!BD11&gt;0,'Spectrum 1'!BD11,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1'!BD12&gt;0,'Spectrum 1'!BD12,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1'!BD13&gt;0,'Spectrum 1'!BD13,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1'!BD14&gt;0,'Spectrum 1'!BD14,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1'!BD15&gt;0,'Spectrum 1'!BD15,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1'!BD16&gt;0,'Spectrum 1'!BD16,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6: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1'!BD17&gt;0,'Spectrum 1'!BD17,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6: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1'!BD18&gt;0,'Spectrum 1'!BD18,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6: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1'!BD19&gt;0,'Spectrum 1'!BD19,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6: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1'!BD20&gt;0,'Spectrum 1'!BD20,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6: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1'!BD21&gt;0,'Spectrum 1'!BD21,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6: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1'!BD22&gt;0,'Spectrum 1'!BD22,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6: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1'!BD23&gt;0,'Spectrum 1'!BD23,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6: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1'!BD24&gt;0,'Spectrum 1'!BD24,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6: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1'!BD25&gt;0,'Spectrum 1'!BD25,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6: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1'!BD26&gt;0,'Spectrum 1'!BD26,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6: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1'!BD27&gt;0,'Spectrum 1'!BD27,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6: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1'!BD28&gt;0,'Spectrum 1'!BD28,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6:63" x14ac:dyDescent="0.25">
      <c r="F29" s="189"/>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1'!BD29&gt;0,'Spectrum 1'!BD29,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6:63" x14ac:dyDescent="0.25">
      <c r="F30" s="189"/>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1'!BD30&gt;0,'Spectrum 1'!BD30,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6:63" x14ac:dyDescent="0.25">
      <c r="F31" s="189"/>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1'!BD31&gt;0,'Spectrum 1'!BD31,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6:63" x14ac:dyDescent="0.25">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1'!BD32&gt;0,'Spectrum 1'!BD32,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6:63" x14ac:dyDescent="0.25">
      <c r="F33" s="189"/>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1'!BD33&gt;0,'Spectrum 1'!BD33,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6:63" x14ac:dyDescent="0.25">
      <c r="F34" s="189"/>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1'!BD34&gt;0,'Spectrum 1'!BD34,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6: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1'!BD35&gt;0,'Spectrum 1'!BD35,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6: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1'!BD36&gt;0,'Spectrum 1'!BD36,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6:63" x14ac:dyDescent="0.25">
      <c r="J37" s="5" t="str">
        <f t="shared" ref="J37:J68" si="34">IF(ISNUMBER($A34)=TRUE, IF($A34&gt;(J$4), IF($A34&lt;(K$4), $A34, ""), ""), "")</f>
        <v/>
      </c>
      <c r="K37" s="1" t="str">
        <f t="shared" ref="K37:K68" si="35">IF(ISNUMBER(J37)=TRUE, $B34+$Z37, "")</f>
        <v/>
      </c>
      <c r="L37" s="1" t="str">
        <f t="shared" ref="L37:L68" si="36">IF(ISNUMBER($A34)=TRUE,IF($A34&gt;(L$4), IF($A34&lt;(M$4), $A34, ""), ""), "")</f>
        <v/>
      </c>
      <c r="M37" s="1" t="str">
        <f t="shared" ref="M37:M68" si="37">IF(ISNUMBER(L37)=TRUE, $B34+$Z37, "")</f>
        <v/>
      </c>
      <c r="N37" s="1" t="str">
        <f t="shared" ref="N37:N68" si="38">IF(ISNUMBER($A34)=TRUE,IF($A34&gt;(N$4), IF($A34&lt;(O$4), $A34, ""), ""), "")</f>
        <v/>
      </c>
      <c r="O37" s="1" t="str">
        <f t="shared" ref="O37:O68" si="39">IF(ISNUMBER(N37)=TRUE, $B34+$Z37, "")</f>
        <v/>
      </c>
      <c r="P37" s="1" t="str">
        <f t="shared" ref="P37:P68" si="40">IF(ISNUMBER($A34)=TRUE,IF($A34&gt;(P$4), IF($A34&lt;(Q$4), $A34, ""), ""), "")</f>
        <v/>
      </c>
      <c r="Q37" s="1" t="str">
        <f t="shared" ref="Q37:Q68" si="41">IF(ISNUMBER(P37)=TRUE, $B34+$Z37, "")</f>
        <v/>
      </c>
      <c r="R37" s="1" t="str">
        <f t="shared" si="20"/>
        <v/>
      </c>
      <c r="S37" s="1" t="str">
        <f t="shared" ref="S37:S68" si="42">IF(ISNUMBER(R37)=TRUE, $B34+$Z37, "")</f>
        <v/>
      </c>
      <c r="T37" s="1" t="str">
        <f t="shared" ref="T37:T68" si="43">IF(ISNUMBER($A34)=TRUE,IF($A34&gt;(T$4), IF($A34&lt;(U$4), $A34, ""), ""), "")</f>
        <v/>
      </c>
      <c r="U37" s="1" t="str">
        <f t="shared" ref="U37:U68" si="44">IF(ISNUMBER(T37)=TRUE, $B34+$Z37, "")</f>
        <v/>
      </c>
      <c r="V37" s="1" t="str">
        <f t="shared" ref="V37:V68" si="45">IF(ISNUMBER($A34)=TRUE,IF($A34&gt;(V$4), IF($A34&lt;(W$4), $A34, ""), ""), "")</f>
        <v/>
      </c>
      <c r="W37" s="1" t="str">
        <f t="shared" ref="W37:W68" si="46">IF(ISNUMBER(V37)=TRUE, $B34+$Z37, "")</f>
        <v/>
      </c>
      <c r="X37" s="1" t="str">
        <f t="shared" ref="X37:X68" si="47">IF(ISNUMBER($A34)=TRUE,IF($A34&gt;(X$4), IF($A34&lt;(Y$4), $A34, ""), ""), "")</f>
        <v/>
      </c>
      <c r="Y37" s="1" t="str">
        <f t="shared" ref="Y37:Y68" si="48">IF(ISNUMBER(X37)=TRUE, $B34+$Z37, "")</f>
        <v/>
      </c>
      <c r="Z37" s="6">
        <v>3.3E-3</v>
      </c>
      <c r="AB37" s="5" t="str">
        <f t="shared" ref="AB37:AB68" si="49">IF(ISNUMBER($A34)=TRUE,IF($A34&lt;3000, $E34, ""), "")</f>
        <v/>
      </c>
      <c r="AC37" s="1" t="str">
        <f t="shared" ref="AC37:AC68" si="50">IF(ISNUMBER($A34)=TRUE,IF($A34&gt;3000, IF($A34&lt;15000, $E34, ""),""), "")</f>
        <v/>
      </c>
      <c r="AE37" s="5" t="str">
        <f t="shared" si="21"/>
        <v/>
      </c>
      <c r="AF37" s="1" t="str">
        <f t="shared" si="22"/>
        <v/>
      </c>
      <c r="AJ37" s="5" t="str">
        <f t="shared" si="23"/>
        <v/>
      </c>
      <c r="AL37" s="8" t="str">
        <f t="shared" si="24"/>
        <v/>
      </c>
      <c r="AM37" s="9" t="str">
        <f t="shared" si="25"/>
        <v/>
      </c>
      <c r="AO37" s="113" t="str">
        <f t="shared" si="18"/>
        <v/>
      </c>
      <c r="AP37" s="119" t="str">
        <f t="shared" ref="AP37:AP68" si="51">IF(ISBLANK($A34)=TRUE,"",IF(BC37&lt;=$AP$4,BC37,0))</f>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1'!BD37&gt;0,'Spectrum 1'!BD37,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6:63" x14ac:dyDescent="0.25">
      <c r="J38" s="5" t="str">
        <f t="shared" si="34"/>
        <v/>
      </c>
      <c r="K38" s="1" t="str">
        <f t="shared" si="35"/>
        <v/>
      </c>
      <c r="L38" s="1" t="str">
        <f t="shared" si="36"/>
        <v/>
      </c>
      <c r="M38" s="1" t="str">
        <f t="shared" si="37"/>
        <v/>
      </c>
      <c r="N38" s="1" t="str">
        <f t="shared" si="38"/>
        <v/>
      </c>
      <c r="O38" s="1" t="str">
        <f t="shared" si="39"/>
        <v/>
      </c>
      <c r="P38" s="1" t="str">
        <f t="shared" si="40"/>
        <v/>
      </c>
      <c r="Q38" s="1" t="str">
        <f t="shared" si="41"/>
        <v/>
      </c>
      <c r="R38" s="1" t="str">
        <f t="shared" ref="R38:R69" si="52">IF(ISNUMBER($A35)=TRUE,IF($A35&gt;(R$4), IF($A35&lt;(S$4), $A35, ""), ""), "")</f>
        <v/>
      </c>
      <c r="S38" s="1" t="str">
        <f t="shared" si="42"/>
        <v/>
      </c>
      <c r="T38" s="1" t="str">
        <f t="shared" si="43"/>
        <v/>
      </c>
      <c r="U38" s="1" t="str">
        <f t="shared" si="44"/>
        <v/>
      </c>
      <c r="V38" s="1" t="str">
        <f t="shared" si="45"/>
        <v/>
      </c>
      <c r="W38" s="1" t="str">
        <f t="shared" si="46"/>
        <v/>
      </c>
      <c r="X38" s="1" t="str">
        <f t="shared" si="47"/>
        <v/>
      </c>
      <c r="Y38" s="1" t="str">
        <f t="shared" si="48"/>
        <v/>
      </c>
      <c r="Z38" s="6">
        <v>3.3999999999999998E-3</v>
      </c>
      <c r="AB38" s="5" t="str">
        <f t="shared" si="49"/>
        <v/>
      </c>
      <c r="AC38" s="1" t="str">
        <f t="shared" si="50"/>
        <v/>
      </c>
      <c r="AE38" s="5" t="str">
        <f t="shared" ref="AE38:AE69" si="53">IF(ISNUMBER(A34)=TRUE, IF(ISNUMBER(A35)=TRUE, IF($A35-($F35/$E35) &lt; ($A34+($F34/$E34)), 1, 0), ""), "")</f>
        <v/>
      </c>
      <c r="AF38" s="1" t="str">
        <f t="shared" ref="AF38:AF69" si="54">IF(AE38=1, IF(MIN($B:$B)*2 &lt; MIN($B34:$B35), 1, 0), "")</f>
        <v/>
      </c>
      <c r="AJ38" s="5" t="str">
        <f t="shared" si="23"/>
        <v/>
      </c>
      <c r="AL38" s="8" t="str">
        <f t="shared" si="24"/>
        <v/>
      </c>
      <c r="AM38" s="9" t="str">
        <f t="shared" si="25"/>
        <v/>
      </c>
      <c r="AO38" s="113" t="str">
        <f t="shared" si="18"/>
        <v/>
      </c>
      <c r="AP38" s="119" t="str">
        <f t="shared" si="51"/>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1'!BD38&gt;0,'Spectrum 1'!BD38,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6:63" x14ac:dyDescent="0.25">
      <c r="J39" s="5" t="str">
        <f t="shared" si="34"/>
        <v/>
      </c>
      <c r="K39" s="1" t="str">
        <f t="shared" si="35"/>
        <v/>
      </c>
      <c r="L39" s="1" t="str">
        <f t="shared" si="36"/>
        <v/>
      </c>
      <c r="M39" s="1" t="str">
        <f t="shared" si="37"/>
        <v/>
      </c>
      <c r="N39" s="1" t="str">
        <f t="shared" si="38"/>
        <v/>
      </c>
      <c r="O39" s="1" t="str">
        <f t="shared" si="39"/>
        <v/>
      </c>
      <c r="P39" s="1" t="str">
        <f t="shared" si="40"/>
        <v/>
      </c>
      <c r="Q39" s="1" t="str">
        <f t="shared" si="41"/>
        <v/>
      </c>
      <c r="R39" s="1" t="str">
        <f t="shared" si="52"/>
        <v/>
      </c>
      <c r="S39" s="1" t="str">
        <f t="shared" si="42"/>
        <v/>
      </c>
      <c r="T39" s="1" t="str">
        <f t="shared" si="43"/>
        <v/>
      </c>
      <c r="U39" s="1" t="str">
        <f t="shared" si="44"/>
        <v/>
      </c>
      <c r="V39" s="1" t="str">
        <f t="shared" si="45"/>
        <v/>
      </c>
      <c r="W39" s="1" t="str">
        <f t="shared" si="46"/>
        <v/>
      </c>
      <c r="X39" s="1" t="str">
        <f t="shared" si="47"/>
        <v/>
      </c>
      <c r="Y39" s="1" t="str">
        <f t="shared" si="48"/>
        <v/>
      </c>
      <c r="Z39" s="6">
        <v>3.5000000000000001E-3</v>
      </c>
      <c r="AB39" s="5" t="str">
        <f t="shared" si="49"/>
        <v/>
      </c>
      <c r="AC39" s="1" t="str">
        <f t="shared" si="50"/>
        <v/>
      </c>
      <c r="AE39" s="5" t="str">
        <f t="shared" si="53"/>
        <v/>
      </c>
      <c r="AF39" s="1" t="str">
        <f t="shared" si="54"/>
        <v/>
      </c>
      <c r="AJ39" s="5" t="str">
        <f t="shared" si="23"/>
        <v/>
      </c>
      <c r="AL39" s="8" t="str">
        <f t="shared" si="24"/>
        <v/>
      </c>
      <c r="AM39" s="9" t="str">
        <f t="shared" si="25"/>
        <v/>
      </c>
      <c r="AO39" s="113" t="str">
        <f t="shared" si="18"/>
        <v/>
      </c>
      <c r="AP39" s="119" t="str">
        <f t="shared" si="51"/>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1'!BD39&gt;0,'Spectrum 1'!BD39,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6:63" x14ac:dyDescent="0.25">
      <c r="F40" s="189"/>
      <c r="J40" s="5" t="str">
        <f t="shared" si="34"/>
        <v/>
      </c>
      <c r="K40" s="1" t="str">
        <f t="shared" si="35"/>
        <v/>
      </c>
      <c r="L40" s="1" t="str">
        <f t="shared" si="36"/>
        <v/>
      </c>
      <c r="M40" s="1" t="str">
        <f t="shared" si="37"/>
        <v/>
      </c>
      <c r="N40" s="1" t="str">
        <f t="shared" si="38"/>
        <v/>
      </c>
      <c r="O40" s="1" t="str">
        <f t="shared" si="39"/>
        <v/>
      </c>
      <c r="P40" s="1" t="str">
        <f t="shared" si="40"/>
        <v/>
      </c>
      <c r="Q40" s="1" t="str">
        <f t="shared" si="41"/>
        <v/>
      </c>
      <c r="R40" s="1" t="str">
        <f t="shared" si="52"/>
        <v/>
      </c>
      <c r="S40" s="1" t="str">
        <f t="shared" si="42"/>
        <v/>
      </c>
      <c r="T40" s="1" t="str">
        <f t="shared" si="43"/>
        <v/>
      </c>
      <c r="U40" s="1" t="str">
        <f t="shared" si="44"/>
        <v/>
      </c>
      <c r="V40" s="1" t="str">
        <f t="shared" si="45"/>
        <v/>
      </c>
      <c r="W40" s="1" t="str">
        <f t="shared" si="46"/>
        <v/>
      </c>
      <c r="X40" s="1" t="str">
        <f t="shared" si="47"/>
        <v/>
      </c>
      <c r="Y40" s="1" t="str">
        <f t="shared" si="48"/>
        <v/>
      </c>
      <c r="Z40" s="6">
        <v>3.5999999999999999E-3</v>
      </c>
      <c r="AB40" s="5" t="str">
        <f t="shared" si="49"/>
        <v/>
      </c>
      <c r="AC40" s="1" t="str">
        <f t="shared" si="50"/>
        <v/>
      </c>
      <c r="AE40" s="5" t="str">
        <f t="shared" si="53"/>
        <v/>
      </c>
      <c r="AF40" s="1" t="str">
        <f t="shared" si="54"/>
        <v/>
      </c>
      <c r="AJ40" s="5" t="str">
        <f t="shared" si="23"/>
        <v/>
      </c>
      <c r="AL40" s="8" t="str">
        <f t="shared" si="24"/>
        <v/>
      </c>
      <c r="AM40" s="9" t="str">
        <f t="shared" si="25"/>
        <v/>
      </c>
      <c r="AO40" s="113" t="str">
        <f t="shared" si="18"/>
        <v/>
      </c>
      <c r="AP40" s="119" t="str">
        <f t="shared" si="51"/>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1'!BD40&gt;0,'Spectrum 1'!BD40,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6:63" x14ac:dyDescent="0.25">
      <c r="F41" s="189"/>
      <c r="J41" s="5" t="str">
        <f t="shared" si="34"/>
        <v/>
      </c>
      <c r="K41" s="1" t="str">
        <f t="shared" si="35"/>
        <v/>
      </c>
      <c r="L41" s="1" t="str">
        <f t="shared" si="36"/>
        <v/>
      </c>
      <c r="M41" s="1" t="str">
        <f t="shared" si="37"/>
        <v/>
      </c>
      <c r="N41" s="1" t="str">
        <f t="shared" si="38"/>
        <v/>
      </c>
      <c r="O41" s="1" t="str">
        <f t="shared" si="39"/>
        <v/>
      </c>
      <c r="P41" s="1" t="str">
        <f t="shared" si="40"/>
        <v/>
      </c>
      <c r="Q41" s="1" t="str">
        <f t="shared" si="41"/>
        <v/>
      </c>
      <c r="R41" s="1" t="str">
        <f t="shared" si="52"/>
        <v/>
      </c>
      <c r="S41" s="1" t="str">
        <f t="shared" si="42"/>
        <v/>
      </c>
      <c r="T41" s="1" t="str">
        <f t="shared" si="43"/>
        <v/>
      </c>
      <c r="U41" s="1" t="str">
        <f t="shared" si="44"/>
        <v/>
      </c>
      <c r="V41" s="1" t="str">
        <f t="shared" si="45"/>
        <v/>
      </c>
      <c r="W41" s="1" t="str">
        <f t="shared" si="46"/>
        <v/>
      </c>
      <c r="X41" s="1" t="str">
        <f t="shared" si="47"/>
        <v/>
      </c>
      <c r="Y41" s="1" t="str">
        <f t="shared" si="48"/>
        <v/>
      </c>
      <c r="Z41" s="6">
        <v>3.7000000000000002E-3</v>
      </c>
      <c r="AB41" s="5" t="str">
        <f t="shared" si="49"/>
        <v/>
      </c>
      <c r="AC41" s="1" t="str">
        <f t="shared" si="50"/>
        <v/>
      </c>
      <c r="AE41" s="5" t="str">
        <f t="shared" si="53"/>
        <v/>
      </c>
      <c r="AF41" s="1" t="str">
        <f t="shared" si="54"/>
        <v/>
      </c>
      <c r="AJ41" s="5" t="str">
        <f t="shared" si="23"/>
        <v/>
      </c>
      <c r="AL41" s="8" t="str">
        <f t="shared" si="24"/>
        <v/>
      </c>
      <c r="AM41" s="9" t="str">
        <f t="shared" si="25"/>
        <v/>
      </c>
      <c r="AO41" s="113" t="str">
        <f t="shared" si="18"/>
        <v/>
      </c>
      <c r="AP41" s="119" t="str">
        <f t="shared" si="51"/>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1'!BD41&gt;0,'Spectrum 1'!BD41,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6:63" x14ac:dyDescent="0.25">
      <c r="F42" s="189"/>
      <c r="J42" s="5" t="str">
        <f t="shared" si="34"/>
        <v/>
      </c>
      <c r="K42" s="1" t="str">
        <f t="shared" si="35"/>
        <v/>
      </c>
      <c r="L42" s="1" t="str">
        <f t="shared" si="36"/>
        <v/>
      </c>
      <c r="M42" s="1" t="str">
        <f t="shared" si="37"/>
        <v/>
      </c>
      <c r="N42" s="1" t="str">
        <f t="shared" si="38"/>
        <v/>
      </c>
      <c r="O42" s="1" t="str">
        <f t="shared" si="39"/>
        <v/>
      </c>
      <c r="P42" s="1" t="str">
        <f t="shared" si="40"/>
        <v/>
      </c>
      <c r="Q42" s="1" t="str">
        <f t="shared" si="41"/>
        <v/>
      </c>
      <c r="R42" s="1" t="str">
        <f t="shared" si="52"/>
        <v/>
      </c>
      <c r="S42" s="1" t="str">
        <f t="shared" si="42"/>
        <v/>
      </c>
      <c r="T42" s="1" t="str">
        <f t="shared" si="43"/>
        <v/>
      </c>
      <c r="U42" s="1" t="str">
        <f t="shared" si="44"/>
        <v/>
      </c>
      <c r="V42" s="1" t="str">
        <f t="shared" si="45"/>
        <v/>
      </c>
      <c r="W42" s="1" t="str">
        <f t="shared" si="46"/>
        <v/>
      </c>
      <c r="X42" s="1" t="str">
        <f t="shared" si="47"/>
        <v/>
      </c>
      <c r="Y42" s="1" t="str">
        <f t="shared" si="48"/>
        <v/>
      </c>
      <c r="Z42" s="6">
        <v>3.8E-3</v>
      </c>
      <c r="AB42" s="5" t="str">
        <f t="shared" si="49"/>
        <v/>
      </c>
      <c r="AC42" s="1" t="str">
        <f t="shared" si="50"/>
        <v/>
      </c>
      <c r="AE42" s="5" t="str">
        <f t="shared" si="53"/>
        <v/>
      </c>
      <c r="AF42" s="1" t="str">
        <f t="shared" si="54"/>
        <v/>
      </c>
      <c r="AJ42" s="5" t="str">
        <f t="shared" si="23"/>
        <v/>
      </c>
      <c r="AL42" s="8" t="str">
        <f t="shared" si="24"/>
        <v/>
      </c>
      <c r="AM42" s="9" t="str">
        <f t="shared" si="25"/>
        <v/>
      </c>
      <c r="AO42" s="113" t="str">
        <f t="shared" si="18"/>
        <v/>
      </c>
      <c r="AP42" s="119" t="str">
        <f t="shared" si="51"/>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1'!BD42&gt;0,'Spectrum 1'!BD42,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6:63" x14ac:dyDescent="0.25">
      <c r="F43" s="189"/>
      <c r="J43" s="5" t="str">
        <f t="shared" si="34"/>
        <v/>
      </c>
      <c r="K43" s="1" t="str">
        <f t="shared" si="35"/>
        <v/>
      </c>
      <c r="L43" s="1" t="str">
        <f t="shared" si="36"/>
        <v/>
      </c>
      <c r="M43" s="1" t="str">
        <f t="shared" si="37"/>
        <v/>
      </c>
      <c r="N43" s="1" t="str">
        <f t="shared" si="38"/>
        <v/>
      </c>
      <c r="O43" s="1" t="str">
        <f t="shared" si="39"/>
        <v/>
      </c>
      <c r="P43" s="1" t="str">
        <f t="shared" si="40"/>
        <v/>
      </c>
      <c r="Q43" s="1" t="str">
        <f t="shared" si="41"/>
        <v/>
      </c>
      <c r="R43" s="1" t="str">
        <f t="shared" si="52"/>
        <v/>
      </c>
      <c r="S43" s="1" t="str">
        <f t="shared" si="42"/>
        <v/>
      </c>
      <c r="T43" s="1" t="str">
        <f t="shared" si="43"/>
        <v/>
      </c>
      <c r="U43" s="1" t="str">
        <f t="shared" si="44"/>
        <v/>
      </c>
      <c r="V43" s="1" t="str">
        <f t="shared" si="45"/>
        <v/>
      </c>
      <c r="W43" s="1" t="str">
        <f t="shared" si="46"/>
        <v/>
      </c>
      <c r="X43" s="1" t="str">
        <f t="shared" si="47"/>
        <v/>
      </c>
      <c r="Y43" s="1" t="str">
        <f t="shared" si="48"/>
        <v/>
      </c>
      <c r="Z43" s="6">
        <v>3.8999999999999998E-3</v>
      </c>
      <c r="AB43" s="5" t="str">
        <f t="shared" si="49"/>
        <v/>
      </c>
      <c r="AC43" s="1" t="str">
        <f t="shared" si="50"/>
        <v/>
      </c>
      <c r="AE43" s="5" t="str">
        <f t="shared" si="53"/>
        <v/>
      </c>
      <c r="AF43" s="1" t="str">
        <f t="shared" si="54"/>
        <v/>
      </c>
      <c r="AJ43" s="5" t="str">
        <f t="shared" si="23"/>
        <v/>
      </c>
      <c r="AL43" s="8" t="str">
        <f t="shared" si="24"/>
        <v/>
      </c>
      <c r="AM43" s="9" t="str">
        <f t="shared" si="25"/>
        <v/>
      </c>
      <c r="AO43" s="113" t="str">
        <f t="shared" si="18"/>
        <v/>
      </c>
      <c r="AP43" s="119" t="str">
        <f t="shared" si="51"/>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1'!BD43&gt;0,'Spectrum 1'!BD43,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6:63" x14ac:dyDescent="0.25">
      <c r="F44" s="189"/>
      <c r="J44" s="5" t="str">
        <f t="shared" si="34"/>
        <v/>
      </c>
      <c r="K44" s="1" t="str">
        <f t="shared" si="35"/>
        <v/>
      </c>
      <c r="L44" s="1" t="str">
        <f t="shared" si="36"/>
        <v/>
      </c>
      <c r="M44" s="1" t="str">
        <f t="shared" si="37"/>
        <v/>
      </c>
      <c r="N44" s="1" t="str">
        <f t="shared" si="38"/>
        <v/>
      </c>
      <c r="O44" s="1" t="str">
        <f t="shared" si="39"/>
        <v/>
      </c>
      <c r="P44" s="1" t="str">
        <f t="shared" si="40"/>
        <v/>
      </c>
      <c r="Q44" s="1" t="str">
        <f t="shared" si="41"/>
        <v/>
      </c>
      <c r="R44" s="1" t="str">
        <f t="shared" si="52"/>
        <v/>
      </c>
      <c r="S44" s="1" t="str">
        <f t="shared" si="42"/>
        <v/>
      </c>
      <c r="T44" s="1" t="str">
        <f t="shared" si="43"/>
        <v/>
      </c>
      <c r="U44" s="1" t="str">
        <f t="shared" si="44"/>
        <v/>
      </c>
      <c r="V44" s="1" t="str">
        <f t="shared" si="45"/>
        <v/>
      </c>
      <c r="W44" s="1" t="str">
        <f t="shared" si="46"/>
        <v/>
      </c>
      <c r="X44" s="1" t="str">
        <f t="shared" si="47"/>
        <v/>
      </c>
      <c r="Y44" s="1" t="str">
        <f t="shared" si="48"/>
        <v/>
      </c>
      <c r="Z44" s="6">
        <v>4.0000000000000001E-3</v>
      </c>
      <c r="AB44" s="5" t="str">
        <f t="shared" si="49"/>
        <v/>
      </c>
      <c r="AC44" s="1" t="str">
        <f t="shared" si="50"/>
        <v/>
      </c>
      <c r="AE44" s="5" t="str">
        <f t="shared" si="53"/>
        <v/>
      </c>
      <c r="AF44" s="1" t="str">
        <f t="shared" si="54"/>
        <v/>
      </c>
      <c r="AJ44" s="5" t="str">
        <f t="shared" si="23"/>
        <v/>
      </c>
      <c r="AL44" s="8" t="str">
        <f t="shared" si="24"/>
        <v/>
      </c>
      <c r="AM44" s="9" t="str">
        <f t="shared" si="25"/>
        <v/>
      </c>
      <c r="AO44" s="113" t="str">
        <f t="shared" si="18"/>
        <v/>
      </c>
      <c r="AP44" s="119" t="str">
        <f t="shared" si="51"/>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1'!BD44&gt;0,'Spectrum 1'!BD44,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6:63" x14ac:dyDescent="0.25">
      <c r="J45" s="5" t="str">
        <f t="shared" si="34"/>
        <v/>
      </c>
      <c r="K45" s="1" t="str">
        <f t="shared" si="35"/>
        <v/>
      </c>
      <c r="L45" s="1" t="str">
        <f t="shared" si="36"/>
        <v/>
      </c>
      <c r="M45" s="1" t="str">
        <f t="shared" si="37"/>
        <v/>
      </c>
      <c r="N45" s="1" t="str">
        <f t="shared" si="38"/>
        <v/>
      </c>
      <c r="O45" s="1" t="str">
        <f t="shared" si="39"/>
        <v/>
      </c>
      <c r="P45" s="1" t="str">
        <f t="shared" si="40"/>
        <v/>
      </c>
      <c r="Q45" s="1" t="str">
        <f t="shared" si="41"/>
        <v/>
      </c>
      <c r="R45" s="1" t="str">
        <f t="shared" si="52"/>
        <v/>
      </c>
      <c r="S45" s="1" t="str">
        <f t="shared" si="42"/>
        <v/>
      </c>
      <c r="T45" s="1" t="str">
        <f t="shared" si="43"/>
        <v/>
      </c>
      <c r="U45" s="1" t="str">
        <f t="shared" si="44"/>
        <v/>
      </c>
      <c r="V45" s="1" t="str">
        <f t="shared" si="45"/>
        <v/>
      </c>
      <c r="W45" s="1" t="str">
        <f t="shared" si="46"/>
        <v/>
      </c>
      <c r="X45" s="1" t="str">
        <f t="shared" si="47"/>
        <v/>
      </c>
      <c r="Y45" s="1" t="str">
        <f t="shared" si="48"/>
        <v/>
      </c>
      <c r="Z45" s="6">
        <v>4.1000000000000003E-3</v>
      </c>
      <c r="AB45" s="5" t="str">
        <f t="shared" si="49"/>
        <v/>
      </c>
      <c r="AC45" s="1" t="str">
        <f t="shared" si="50"/>
        <v/>
      </c>
      <c r="AE45" s="5" t="str">
        <f t="shared" si="53"/>
        <v/>
      </c>
      <c r="AF45" s="1" t="str">
        <f t="shared" si="54"/>
        <v/>
      </c>
      <c r="AJ45" s="5" t="str">
        <f t="shared" si="23"/>
        <v/>
      </c>
      <c r="AL45" s="8" t="str">
        <f t="shared" si="24"/>
        <v/>
      </c>
      <c r="AM45" s="9" t="str">
        <f t="shared" si="25"/>
        <v/>
      </c>
      <c r="AO45" s="113" t="str">
        <f t="shared" si="18"/>
        <v/>
      </c>
      <c r="AP45" s="119" t="str">
        <f t="shared" si="51"/>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1'!BD45&gt;0,'Spectrum 1'!BD45,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6:63" x14ac:dyDescent="0.25">
      <c r="J46" s="5" t="str">
        <f t="shared" si="34"/>
        <v/>
      </c>
      <c r="K46" s="1" t="str">
        <f t="shared" si="35"/>
        <v/>
      </c>
      <c r="L46" s="1" t="str">
        <f t="shared" si="36"/>
        <v/>
      </c>
      <c r="M46" s="1" t="str">
        <f t="shared" si="37"/>
        <v/>
      </c>
      <c r="N46" s="1" t="str">
        <f t="shared" si="38"/>
        <v/>
      </c>
      <c r="O46" s="1" t="str">
        <f t="shared" si="39"/>
        <v/>
      </c>
      <c r="P46" s="1" t="str">
        <f t="shared" si="40"/>
        <v/>
      </c>
      <c r="Q46" s="1" t="str">
        <f t="shared" si="41"/>
        <v/>
      </c>
      <c r="R46" s="1" t="str">
        <f t="shared" si="52"/>
        <v/>
      </c>
      <c r="S46" s="1" t="str">
        <f t="shared" si="42"/>
        <v/>
      </c>
      <c r="T46" s="1" t="str">
        <f t="shared" si="43"/>
        <v/>
      </c>
      <c r="U46" s="1" t="str">
        <f t="shared" si="44"/>
        <v/>
      </c>
      <c r="V46" s="1" t="str">
        <f t="shared" si="45"/>
        <v/>
      </c>
      <c r="W46" s="1" t="str">
        <f t="shared" si="46"/>
        <v/>
      </c>
      <c r="X46" s="1" t="str">
        <f t="shared" si="47"/>
        <v/>
      </c>
      <c r="Y46" s="1" t="str">
        <f t="shared" si="48"/>
        <v/>
      </c>
      <c r="Z46" s="6">
        <v>4.1999999999999997E-3</v>
      </c>
      <c r="AB46" s="5" t="str">
        <f t="shared" si="49"/>
        <v/>
      </c>
      <c r="AC46" s="1" t="str">
        <f t="shared" si="50"/>
        <v/>
      </c>
      <c r="AE46" s="5" t="str">
        <f t="shared" si="53"/>
        <v/>
      </c>
      <c r="AF46" s="1" t="str">
        <f t="shared" si="54"/>
        <v/>
      </c>
      <c r="AJ46" s="5" t="str">
        <f t="shared" si="23"/>
        <v/>
      </c>
      <c r="AL46" s="8" t="str">
        <f t="shared" si="24"/>
        <v/>
      </c>
      <c r="AM46" s="9" t="str">
        <f t="shared" si="25"/>
        <v/>
      </c>
      <c r="AO46" s="113" t="str">
        <f t="shared" si="18"/>
        <v/>
      </c>
      <c r="AP46" s="119" t="str">
        <f t="shared" si="51"/>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1'!BD46&gt;0,'Spectrum 1'!BD46,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6:63" x14ac:dyDescent="0.25">
      <c r="J47" s="5" t="str">
        <f t="shared" si="34"/>
        <v/>
      </c>
      <c r="K47" s="1" t="str">
        <f t="shared" si="35"/>
        <v/>
      </c>
      <c r="L47" s="1" t="str">
        <f t="shared" si="36"/>
        <v/>
      </c>
      <c r="M47" s="1" t="str">
        <f t="shared" si="37"/>
        <v/>
      </c>
      <c r="N47" s="1" t="str">
        <f t="shared" si="38"/>
        <v/>
      </c>
      <c r="O47" s="1" t="str">
        <f t="shared" si="39"/>
        <v/>
      </c>
      <c r="P47" s="1" t="str">
        <f t="shared" si="40"/>
        <v/>
      </c>
      <c r="Q47" s="1" t="str">
        <f t="shared" si="41"/>
        <v/>
      </c>
      <c r="R47" s="1" t="str">
        <f t="shared" si="52"/>
        <v/>
      </c>
      <c r="S47" s="1" t="str">
        <f t="shared" si="42"/>
        <v/>
      </c>
      <c r="T47" s="1" t="str">
        <f t="shared" si="43"/>
        <v/>
      </c>
      <c r="U47" s="1" t="str">
        <f t="shared" si="44"/>
        <v/>
      </c>
      <c r="V47" s="1" t="str">
        <f t="shared" si="45"/>
        <v/>
      </c>
      <c r="W47" s="1" t="str">
        <f t="shared" si="46"/>
        <v/>
      </c>
      <c r="X47" s="1" t="str">
        <f t="shared" si="47"/>
        <v/>
      </c>
      <c r="Y47" s="1" t="str">
        <f t="shared" si="48"/>
        <v/>
      </c>
      <c r="Z47" s="6">
        <v>4.3E-3</v>
      </c>
      <c r="AB47" s="5" t="str">
        <f t="shared" si="49"/>
        <v/>
      </c>
      <c r="AC47" s="1" t="str">
        <f t="shared" si="50"/>
        <v/>
      </c>
      <c r="AE47" s="5" t="str">
        <f t="shared" si="53"/>
        <v/>
      </c>
      <c r="AF47" s="1" t="str">
        <f t="shared" si="54"/>
        <v/>
      </c>
      <c r="AJ47" s="5" t="str">
        <f t="shared" si="23"/>
        <v/>
      </c>
      <c r="AL47" s="8" t="str">
        <f t="shared" si="24"/>
        <v/>
      </c>
      <c r="AM47" s="9" t="str">
        <f t="shared" si="25"/>
        <v/>
      </c>
      <c r="AO47" s="113" t="str">
        <f t="shared" si="18"/>
        <v/>
      </c>
      <c r="AP47" s="119" t="str">
        <f t="shared" si="51"/>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1'!BD47&gt;0,'Spectrum 1'!BD47,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6:63" x14ac:dyDescent="0.25">
      <c r="J48" s="5" t="str">
        <f t="shared" si="34"/>
        <v/>
      </c>
      <c r="K48" s="1" t="str">
        <f t="shared" si="35"/>
        <v/>
      </c>
      <c r="L48" s="1" t="str">
        <f t="shared" si="36"/>
        <v/>
      </c>
      <c r="M48" s="1" t="str">
        <f t="shared" si="37"/>
        <v/>
      </c>
      <c r="N48" s="1" t="str">
        <f t="shared" si="38"/>
        <v/>
      </c>
      <c r="O48" s="1" t="str">
        <f t="shared" si="39"/>
        <v/>
      </c>
      <c r="P48" s="1" t="str">
        <f t="shared" si="40"/>
        <v/>
      </c>
      <c r="Q48" s="1" t="str">
        <f t="shared" si="41"/>
        <v/>
      </c>
      <c r="R48" s="1" t="str">
        <f t="shared" si="52"/>
        <v/>
      </c>
      <c r="S48" s="1" t="str">
        <f t="shared" si="42"/>
        <v/>
      </c>
      <c r="T48" s="1" t="str">
        <f t="shared" si="43"/>
        <v/>
      </c>
      <c r="U48" s="1" t="str">
        <f t="shared" si="44"/>
        <v/>
      </c>
      <c r="V48" s="1" t="str">
        <f t="shared" si="45"/>
        <v/>
      </c>
      <c r="W48" s="1" t="str">
        <f t="shared" si="46"/>
        <v/>
      </c>
      <c r="X48" s="1" t="str">
        <f t="shared" si="47"/>
        <v/>
      </c>
      <c r="Y48" s="1" t="str">
        <f t="shared" si="48"/>
        <v/>
      </c>
      <c r="Z48" s="6">
        <v>4.4000000000000003E-3</v>
      </c>
      <c r="AB48" s="5" t="str">
        <f t="shared" si="49"/>
        <v/>
      </c>
      <c r="AC48" s="1" t="str">
        <f t="shared" si="50"/>
        <v/>
      </c>
      <c r="AE48" s="5" t="str">
        <f t="shared" si="53"/>
        <v/>
      </c>
      <c r="AF48" s="1" t="str">
        <f t="shared" si="54"/>
        <v/>
      </c>
      <c r="AJ48" s="5" t="str">
        <f t="shared" si="23"/>
        <v/>
      </c>
      <c r="AL48" s="8" t="str">
        <f t="shared" si="24"/>
        <v/>
      </c>
      <c r="AM48" s="9" t="str">
        <f t="shared" si="25"/>
        <v/>
      </c>
      <c r="AO48" s="113" t="str">
        <f t="shared" si="18"/>
        <v/>
      </c>
      <c r="AP48" s="119" t="str">
        <f t="shared" si="51"/>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1'!BD48&gt;0,'Spectrum 1'!BD48,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6:63" x14ac:dyDescent="0.25">
      <c r="F49" s="189"/>
      <c r="J49" s="5" t="str">
        <f t="shared" si="34"/>
        <v/>
      </c>
      <c r="K49" s="1" t="str">
        <f t="shared" si="35"/>
        <v/>
      </c>
      <c r="L49" s="1" t="str">
        <f t="shared" si="36"/>
        <v/>
      </c>
      <c r="M49" s="1" t="str">
        <f t="shared" si="37"/>
        <v/>
      </c>
      <c r="N49" s="1" t="str">
        <f t="shared" si="38"/>
        <v/>
      </c>
      <c r="O49" s="1" t="str">
        <f t="shared" si="39"/>
        <v/>
      </c>
      <c r="P49" s="1" t="str">
        <f t="shared" si="40"/>
        <v/>
      </c>
      <c r="Q49" s="1" t="str">
        <f t="shared" si="41"/>
        <v/>
      </c>
      <c r="R49" s="1" t="str">
        <f t="shared" si="52"/>
        <v/>
      </c>
      <c r="S49" s="1" t="str">
        <f t="shared" si="42"/>
        <v/>
      </c>
      <c r="T49" s="1" t="str">
        <f t="shared" si="43"/>
        <v/>
      </c>
      <c r="U49" s="1" t="str">
        <f t="shared" si="44"/>
        <v/>
      </c>
      <c r="V49" s="1" t="str">
        <f t="shared" si="45"/>
        <v/>
      </c>
      <c r="W49" s="1" t="str">
        <f t="shared" si="46"/>
        <v/>
      </c>
      <c r="X49" s="1" t="str">
        <f t="shared" si="47"/>
        <v/>
      </c>
      <c r="Y49" s="1" t="str">
        <f t="shared" si="48"/>
        <v/>
      </c>
      <c r="Z49" s="6">
        <v>4.4999999999999997E-3</v>
      </c>
      <c r="AB49" s="5" t="str">
        <f t="shared" si="49"/>
        <v/>
      </c>
      <c r="AC49" s="1" t="str">
        <f t="shared" si="50"/>
        <v/>
      </c>
      <c r="AE49" s="5" t="str">
        <f t="shared" si="53"/>
        <v/>
      </c>
      <c r="AF49" s="1" t="str">
        <f t="shared" si="54"/>
        <v/>
      </c>
      <c r="AJ49" s="5" t="str">
        <f t="shared" si="23"/>
        <v/>
      </c>
      <c r="AL49" s="8" t="str">
        <f t="shared" si="24"/>
        <v/>
      </c>
      <c r="AM49" s="9" t="str">
        <f t="shared" si="25"/>
        <v/>
      </c>
      <c r="AO49" s="113" t="str">
        <f t="shared" si="18"/>
        <v/>
      </c>
      <c r="AP49" s="119" t="str">
        <f t="shared" si="51"/>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1'!BD49&gt;0,'Spectrum 1'!BD49,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6:63" x14ac:dyDescent="0.25">
      <c r="J50" s="5" t="str">
        <f t="shared" si="34"/>
        <v/>
      </c>
      <c r="K50" s="1" t="str">
        <f t="shared" si="35"/>
        <v/>
      </c>
      <c r="L50" s="1" t="str">
        <f t="shared" si="36"/>
        <v/>
      </c>
      <c r="M50" s="1" t="str">
        <f t="shared" si="37"/>
        <v/>
      </c>
      <c r="N50" s="1" t="str">
        <f t="shared" si="38"/>
        <v/>
      </c>
      <c r="O50" s="1" t="str">
        <f t="shared" si="39"/>
        <v/>
      </c>
      <c r="P50" s="1" t="str">
        <f t="shared" si="40"/>
        <v/>
      </c>
      <c r="Q50" s="1" t="str">
        <f t="shared" si="41"/>
        <v/>
      </c>
      <c r="R50" s="1" t="str">
        <f t="shared" si="52"/>
        <v/>
      </c>
      <c r="S50" s="1" t="str">
        <f t="shared" si="42"/>
        <v/>
      </c>
      <c r="T50" s="1" t="str">
        <f t="shared" si="43"/>
        <v/>
      </c>
      <c r="U50" s="1" t="str">
        <f t="shared" si="44"/>
        <v/>
      </c>
      <c r="V50" s="1" t="str">
        <f t="shared" si="45"/>
        <v/>
      </c>
      <c r="W50" s="1" t="str">
        <f t="shared" si="46"/>
        <v/>
      </c>
      <c r="X50" s="1" t="str">
        <f t="shared" si="47"/>
        <v/>
      </c>
      <c r="Y50" s="1" t="str">
        <f t="shared" si="48"/>
        <v/>
      </c>
      <c r="Z50" s="6">
        <v>4.5999999999999999E-3</v>
      </c>
      <c r="AB50" s="5" t="str">
        <f t="shared" si="49"/>
        <v/>
      </c>
      <c r="AC50" s="1" t="str">
        <f t="shared" si="50"/>
        <v/>
      </c>
      <c r="AE50" s="5" t="str">
        <f t="shared" si="53"/>
        <v/>
      </c>
      <c r="AF50" s="1" t="str">
        <f t="shared" si="54"/>
        <v/>
      </c>
      <c r="AJ50" s="5" t="str">
        <f t="shared" si="23"/>
        <v/>
      </c>
      <c r="AL50" s="8" t="str">
        <f t="shared" si="24"/>
        <v/>
      </c>
      <c r="AM50" s="9" t="str">
        <f t="shared" si="25"/>
        <v/>
      </c>
      <c r="AO50" s="113" t="str">
        <f t="shared" si="18"/>
        <v/>
      </c>
      <c r="AP50" s="119" t="str">
        <f t="shared" si="51"/>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1'!BD50&gt;0,'Spectrum 1'!BD50,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6:63" x14ac:dyDescent="0.25">
      <c r="J51" s="5" t="str">
        <f t="shared" si="34"/>
        <v/>
      </c>
      <c r="K51" s="1" t="str">
        <f t="shared" si="35"/>
        <v/>
      </c>
      <c r="L51" s="1" t="str">
        <f t="shared" si="36"/>
        <v/>
      </c>
      <c r="M51" s="1" t="str">
        <f t="shared" si="37"/>
        <v/>
      </c>
      <c r="N51" s="1" t="str">
        <f t="shared" si="38"/>
        <v/>
      </c>
      <c r="O51" s="1" t="str">
        <f t="shared" si="39"/>
        <v/>
      </c>
      <c r="P51" s="1" t="str">
        <f t="shared" si="40"/>
        <v/>
      </c>
      <c r="Q51" s="1" t="str">
        <f t="shared" si="41"/>
        <v/>
      </c>
      <c r="R51" s="1" t="str">
        <f t="shared" si="52"/>
        <v/>
      </c>
      <c r="S51" s="1" t="str">
        <f t="shared" si="42"/>
        <v/>
      </c>
      <c r="T51" s="1" t="str">
        <f t="shared" si="43"/>
        <v/>
      </c>
      <c r="U51" s="1" t="str">
        <f t="shared" si="44"/>
        <v/>
      </c>
      <c r="V51" s="1" t="str">
        <f t="shared" si="45"/>
        <v/>
      </c>
      <c r="W51" s="1" t="str">
        <f t="shared" si="46"/>
        <v/>
      </c>
      <c r="X51" s="1" t="str">
        <f t="shared" si="47"/>
        <v/>
      </c>
      <c r="Y51" s="1" t="str">
        <f t="shared" si="48"/>
        <v/>
      </c>
      <c r="Z51" s="6">
        <v>4.7000000000000002E-3</v>
      </c>
      <c r="AB51" s="5" t="str">
        <f t="shared" si="49"/>
        <v/>
      </c>
      <c r="AC51" s="1" t="str">
        <f t="shared" si="50"/>
        <v/>
      </c>
      <c r="AE51" s="5" t="str">
        <f t="shared" si="53"/>
        <v/>
      </c>
      <c r="AF51" s="1" t="str">
        <f t="shared" si="54"/>
        <v/>
      </c>
      <c r="AJ51" s="5" t="str">
        <f t="shared" si="23"/>
        <v/>
      </c>
      <c r="AL51" s="8" t="str">
        <f t="shared" si="24"/>
        <v/>
      </c>
      <c r="AM51" s="9" t="str">
        <f t="shared" si="25"/>
        <v/>
      </c>
      <c r="AO51" s="113" t="str">
        <f t="shared" si="18"/>
        <v/>
      </c>
      <c r="AP51" s="119" t="str">
        <f t="shared" si="51"/>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1'!BD51&gt;0,'Spectrum 1'!BD51,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6:63" x14ac:dyDescent="0.25">
      <c r="J52" s="5" t="str">
        <f t="shared" si="34"/>
        <v/>
      </c>
      <c r="K52" s="1" t="str">
        <f t="shared" si="35"/>
        <v/>
      </c>
      <c r="L52" s="1" t="str">
        <f t="shared" si="36"/>
        <v/>
      </c>
      <c r="M52" s="1" t="str">
        <f t="shared" si="37"/>
        <v/>
      </c>
      <c r="N52" s="1" t="str">
        <f t="shared" si="38"/>
        <v/>
      </c>
      <c r="O52" s="1" t="str">
        <f t="shared" si="39"/>
        <v/>
      </c>
      <c r="P52" s="1" t="str">
        <f t="shared" si="40"/>
        <v/>
      </c>
      <c r="Q52" s="1" t="str">
        <f t="shared" si="41"/>
        <v/>
      </c>
      <c r="R52" s="1" t="str">
        <f t="shared" si="52"/>
        <v/>
      </c>
      <c r="S52" s="1" t="str">
        <f t="shared" si="42"/>
        <v/>
      </c>
      <c r="T52" s="1" t="str">
        <f t="shared" si="43"/>
        <v/>
      </c>
      <c r="U52" s="1" t="str">
        <f t="shared" si="44"/>
        <v/>
      </c>
      <c r="V52" s="1" t="str">
        <f t="shared" si="45"/>
        <v/>
      </c>
      <c r="W52" s="1" t="str">
        <f t="shared" si="46"/>
        <v/>
      </c>
      <c r="X52" s="1" t="str">
        <f t="shared" si="47"/>
        <v/>
      </c>
      <c r="Y52" s="1" t="str">
        <f t="shared" si="48"/>
        <v/>
      </c>
      <c r="Z52" s="6">
        <v>4.7999999999999996E-3</v>
      </c>
      <c r="AB52" s="5" t="str">
        <f t="shared" si="49"/>
        <v/>
      </c>
      <c r="AC52" s="1" t="str">
        <f t="shared" si="50"/>
        <v/>
      </c>
      <c r="AE52" s="5" t="str">
        <f t="shared" si="53"/>
        <v/>
      </c>
      <c r="AF52" s="1" t="str">
        <f t="shared" si="54"/>
        <v/>
      </c>
      <c r="AJ52" s="5" t="str">
        <f t="shared" si="23"/>
        <v/>
      </c>
      <c r="AL52" s="8" t="str">
        <f t="shared" si="24"/>
        <v/>
      </c>
      <c r="AM52" s="9" t="str">
        <f t="shared" si="25"/>
        <v/>
      </c>
      <c r="AO52" s="113" t="str">
        <f t="shared" si="18"/>
        <v/>
      </c>
      <c r="AP52" s="119" t="str">
        <f t="shared" si="51"/>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1'!BD52&gt;0,'Spectrum 1'!BD52,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6:63" x14ac:dyDescent="0.25">
      <c r="J53" s="5" t="str">
        <f t="shared" si="34"/>
        <v/>
      </c>
      <c r="K53" s="1" t="str">
        <f t="shared" si="35"/>
        <v/>
      </c>
      <c r="L53" s="1" t="str">
        <f t="shared" si="36"/>
        <v/>
      </c>
      <c r="M53" s="1" t="str">
        <f t="shared" si="37"/>
        <v/>
      </c>
      <c r="N53" s="1" t="str">
        <f t="shared" si="38"/>
        <v/>
      </c>
      <c r="O53" s="1" t="str">
        <f t="shared" si="39"/>
        <v/>
      </c>
      <c r="P53" s="1" t="str">
        <f t="shared" si="40"/>
        <v/>
      </c>
      <c r="Q53" s="1" t="str">
        <f t="shared" si="41"/>
        <v/>
      </c>
      <c r="R53" s="1" t="str">
        <f t="shared" si="52"/>
        <v/>
      </c>
      <c r="S53" s="1" t="str">
        <f t="shared" si="42"/>
        <v/>
      </c>
      <c r="T53" s="1" t="str">
        <f t="shared" si="43"/>
        <v/>
      </c>
      <c r="U53" s="1" t="str">
        <f t="shared" si="44"/>
        <v/>
      </c>
      <c r="V53" s="1" t="str">
        <f t="shared" si="45"/>
        <v/>
      </c>
      <c r="W53" s="1" t="str">
        <f t="shared" si="46"/>
        <v/>
      </c>
      <c r="X53" s="1" t="str">
        <f t="shared" si="47"/>
        <v/>
      </c>
      <c r="Y53" s="1" t="str">
        <f t="shared" si="48"/>
        <v/>
      </c>
      <c r="Z53" s="6">
        <v>4.8999999999999998E-3</v>
      </c>
      <c r="AB53" s="5" t="str">
        <f t="shared" si="49"/>
        <v/>
      </c>
      <c r="AC53" s="1" t="str">
        <f t="shared" si="50"/>
        <v/>
      </c>
      <c r="AE53" s="5" t="str">
        <f t="shared" si="53"/>
        <v/>
      </c>
      <c r="AF53" s="1" t="str">
        <f t="shared" si="54"/>
        <v/>
      </c>
      <c r="AJ53" s="5" t="str">
        <f t="shared" si="23"/>
        <v/>
      </c>
      <c r="AL53" s="8" t="str">
        <f t="shared" si="24"/>
        <v/>
      </c>
      <c r="AM53" s="9" t="str">
        <f t="shared" si="25"/>
        <v/>
      </c>
      <c r="AO53" s="113" t="str">
        <f t="shared" si="18"/>
        <v/>
      </c>
      <c r="AP53" s="119" t="str">
        <f t="shared" si="51"/>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1'!BD53&gt;0,'Spectrum 1'!BD53,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6:63" x14ac:dyDescent="0.25">
      <c r="J54" s="5" t="str">
        <f t="shared" si="34"/>
        <v/>
      </c>
      <c r="K54" s="1" t="str">
        <f t="shared" si="35"/>
        <v/>
      </c>
      <c r="L54" s="1" t="str">
        <f t="shared" si="36"/>
        <v/>
      </c>
      <c r="M54" s="1" t="str">
        <f t="shared" si="37"/>
        <v/>
      </c>
      <c r="N54" s="1" t="str">
        <f t="shared" si="38"/>
        <v/>
      </c>
      <c r="O54" s="1" t="str">
        <f t="shared" si="39"/>
        <v/>
      </c>
      <c r="P54" s="1" t="str">
        <f t="shared" si="40"/>
        <v/>
      </c>
      <c r="Q54" s="1" t="str">
        <f t="shared" si="41"/>
        <v/>
      </c>
      <c r="R54" s="1" t="str">
        <f t="shared" si="52"/>
        <v/>
      </c>
      <c r="S54" s="1" t="str">
        <f t="shared" si="42"/>
        <v/>
      </c>
      <c r="T54" s="1" t="str">
        <f t="shared" si="43"/>
        <v/>
      </c>
      <c r="U54" s="1" t="str">
        <f t="shared" si="44"/>
        <v/>
      </c>
      <c r="V54" s="1" t="str">
        <f t="shared" si="45"/>
        <v/>
      </c>
      <c r="W54" s="1" t="str">
        <f t="shared" si="46"/>
        <v/>
      </c>
      <c r="X54" s="1" t="str">
        <f t="shared" si="47"/>
        <v/>
      </c>
      <c r="Y54" s="1" t="str">
        <f t="shared" si="48"/>
        <v/>
      </c>
      <c r="Z54" s="6">
        <v>5.0000000000000001E-3</v>
      </c>
      <c r="AB54" s="5" t="str">
        <f t="shared" si="49"/>
        <v/>
      </c>
      <c r="AC54" s="1" t="str">
        <f t="shared" si="50"/>
        <v/>
      </c>
      <c r="AE54" s="5" t="str">
        <f t="shared" si="53"/>
        <v/>
      </c>
      <c r="AF54" s="1" t="str">
        <f t="shared" si="54"/>
        <v/>
      </c>
      <c r="AJ54" s="5" t="str">
        <f t="shared" si="23"/>
        <v/>
      </c>
      <c r="AL54" s="8" t="str">
        <f t="shared" si="24"/>
        <v/>
      </c>
      <c r="AM54" s="9" t="str">
        <f t="shared" si="25"/>
        <v/>
      </c>
      <c r="AO54" s="113" t="str">
        <f t="shared" si="18"/>
        <v/>
      </c>
      <c r="AP54" s="119" t="str">
        <f t="shared" si="51"/>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1'!BD54&gt;0,'Spectrum 1'!BD54,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6:63" x14ac:dyDescent="0.25">
      <c r="J55" s="5" t="str">
        <f t="shared" si="34"/>
        <v/>
      </c>
      <c r="K55" s="1" t="str">
        <f t="shared" si="35"/>
        <v/>
      </c>
      <c r="L55" s="1" t="str">
        <f t="shared" si="36"/>
        <v/>
      </c>
      <c r="M55" s="1" t="str">
        <f t="shared" si="37"/>
        <v/>
      </c>
      <c r="N55" s="1" t="str">
        <f t="shared" si="38"/>
        <v/>
      </c>
      <c r="O55" s="1" t="str">
        <f t="shared" si="39"/>
        <v/>
      </c>
      <c r="P55" s="1" t="str">
        <f t="shared" si="40"/>
        <v/>
      </c>
      <c r="Q55" s="1" t="str">
        <f t="shared" si="41"/>
        <v/>
      </c>
      <c r="R55" s="1" t="str">
        <f t="shared" si="52"/>
        <v/>
      </c>
      <c r="S55" s="1" t="str">
        <f t="shared" si="42"/>
        <v/>
      </c>
      <c r="T55" s="1" t="str">
        <f t="shared" si="43"/>
        <v/>
      </c>
      <c r="U55" s="1" t="str">
        <f t="shared" si="44"/>
        <v/>
      </c>
      <c r="V55" s="1" t="str">
        <f t="shared" si="45"/>
        <v/>
      </c>
      <c r="W55" s="1" t="str">
        <f t="shared" si="46"/>
        <v/>
      </c>
      <c r="X55" s="1" t="str">
        <f t="shared" si="47"/>
        <v/>
      </c>
      <c r="Y55" s="1" t="str">
        <f t="shared" si="48"/>
        <v/>
      </c>
      <c r="Z55" s="6">
        <v>5.1000000000000004E-3</v>
      </c>
      <c r="AB55" s="5" t="str">
        <f t="shared" si="49"/>
        <v/>
      </c>
      <c r="AC55" s="1" t="str">
        <f t="shared" si="50"/>
        <v/>
      </c>
      <c r="AE55" s="5" t="str">
        <f t="shared" si="53"/>
        <v/>
      </c>
      <c r="AF55" s="1" t="str">
        <f t="shared" si="54"/>
        <v/>
      </c>
      <c r="AJ55" s="5" t="str">
        <f t="shared" si="23"/>
        <v/>
      </c>
      <c r="AL55" s="8" t="str">
        <f t="shared" si="24"/>
        <v/>
      </c>
      <c r="AM55" s="9" t="str">
        <f t="shared" si="25"/>
        <v/>
      </c>
      <c r="AO55" s="113" t="str">
        <f t="shared" si="18"/>
        <v/>
      </c>
      <c r="AP55" s="119" t="str">
        <f t="shared" si="51"/>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1'!BD55&gt;0,'Spectrum 1'!BD55,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6:63" x14ac:dyDescent="0.25">
      <c r="J56" s="5" t="str">
        <f t="shared" si="34"/>
        <v/>
      </c>
      <c r="K56" s="1" t="str">
        <f t="shared" si="35"/>
        <v/>
      </c>
      <c r="L56" s="1" t="str">
        <f t="shared" si="36"/>
        <v/>
      </c>
      <c r="M56" s="1" t="str">
        <f t="shared" si="37"/>
        <v/>
      </c>
      <c r="N56" s="1" t="str">
        <f t="shared" si="38"/>
        <v/>
      </c>
      <c r="O56" s="1" t="str">
        <f t="shared" si="39"/>
        <v/>
      </c>
      <c r="P56" s="1" t="str">
        <f t="shared" si="40"/>
        <v/>
      </c>
      <c r="Q56" s="1" t="str">
        <f t="shared" si="41"/>
        <v/>
      </c>
      <c r="R56" s="1" t="str">
        <f t="shared" si="52"/>
        <v/>
      </c>
      <c r="S56" s="1" t="str">
        <f t="shared" si="42"/>
        <v/>
      </c>
      <c r="T56" s="1" t="str">
        <f t="shared" si="43"/>
        <v/>
      </c>
      <c r="U56" s="1" t="str">
        <f t="shared" si="44"/>
        <v/>
      </c>
      <c r="V56" s="1" t="str">
        <f t="shared" si="45"/>
        <v/>
      </c>
      <c r="W56" s="1" t="str">
        <f t="shared" si="46"/>
        <v/>
      </c>
      <c r="X56" s="1" t="str">
        <f t="shared" si="47"/>
        <v/>
      </c>
      <c r="Y56" s="1" t="str">
        <f t="shared" si="48"/>
        <v/>
      </c>
      <c r="Z56" s="6">
        <v>5.1999999999999998E-3</v>
      </c>
      <c r="AB56" s="5" t="str">
        <f t="shared" si="49"/>
        <v/>
      </c>
      <c r="AC56" s="1" t="str">
        <f t="shared" si="50"/>
        <v/>
      </c>
      <c r="AE56" s="5" t="str">
        <f t="shared" si="53"/>
        <v/>
      </c>
      <c r="AF56" s="1" t="str">
        <f t="shared" si="54"/>
        <v/>
      </c>
      <c r="AJ56" s="5" t="str">
        <f t="shared" si="23"/>
        <v/>
      </c>
      <c r="AL56" s="8" t="str">
        <f t="shared" si="24"/>
        <v/>
      </c>
      <c r="AM56" s="9" t="str">
        <f t="shared" si="25"/>
        <v/>
      </c>
      <c r="AO56" s="113" t="str">
        <f t="shared" si="18"/>
        <v/>
      </c>
      <c r="AP56" s="119" t="str">
        <f t="shared" si="51"/>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1'!BD56&gt;0,'Spectrum 1'!BD56,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6:63" x14ac:dyDescent="0.25">
      <c r="J57" s="5" t="str">
        <f t="shared" si="34"/>
        <v/>
      </c>
      <c r="K57" s="1" t="str">
        <f t="shared" si="35"/>
        <v/>
      </c>
      <c r="L57" s="1" t="str">
        <f t="shared" si="36"/>
        <v/>
      </c>
      <c r="M57" s="1" t="str">
        <f t="shared" si="37"/>
        <v/>
      </c>
      <c r="N57" s="1" t="str">
        <f t="shared" si="38"/>
        <v/>
      </c>
      <c r="O57" s="1" t="str">
        <f t="shared" si="39"/>
        <v/>
      </c>
      <c r="P57" s="1" t="str">
        <f t="shared" si="40"/>
        <v/>
      </c>
      <c r="Q57" s="1" t="str">
        <f t="shared" si="41"/>
        <v/>
      </c>
      <c r="R57" s="1" t="str">
        <f t="shared" si="52"/>
        <v/>
      </c>
      <c r="S57" s="1" t="str">
        <f t="shared" si="42"/>
        <v/>
      </c>
      <c r="T57" s="1" t="str">
        <f t="shared" si="43"/>
        <v/>
      </c>
      <c r="U57" s="1" t="str">
        <f t="shared" si="44"/>
        <v/>
      </c>
      <c r="V57" s="1" t="str">
        <f t="shared" si="45"/>
        <v/>
      </c>
      <c r="W57" s="1" t="str">
        <f t="shared" si="46"/>
        <v/>
      </c>
      <c r="X57" s="1" t="str">
        <f t="shared" si="47"/>
        <v/>
      </c>
      <c r="Y57" s="1" t="str">
        <f t="shared" si="48"/>
        <v/>
      </c>
      <c r="Z57" s="6">
        <v>5.3E-3</v>
      </c>
      <c r="AB57" s="5" t="str">
        <f t="shared" si="49"/>
        <v/>
      </c>
      <c r="AC57" s="1" t="str">
        <f t="shared" si="50"/>
        <v/>
      </c>
      <c r="AE57" s="5" t="str">
        <f t="shared" si="53"/>
        <v/>
      </c>
      <c r="AF57" s="1" t="str">
        <f t="shared" si="54"/>
        <v/>
      </c>
      <c r="AJ57" s="5" t="str">
        <f t="shared" si="23"/>
        <v/>
      </c>
      <c r="AL57" s="8" t="str">
        <f t="shared" si="24"/>
        <v/>
      </c>
      <c r="AM57" s="9" t="str">
        <f t="shared" si="25"/>
        <v/>
      </c>
      <c r="AO57" s="113" t="str">
        <f t="shared" si="18"/>
        <v/>
      </c>
      <c r="AP57" s="119" t="str">
        <f t="shared" si="51"/>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1'!BD57&gt;0,'Spectrum 1'!BD57,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6:63" x14ac:dyDescent="0.25">
      <c r="J58" s="5" t="str">
        <f t="shared" si="34"/>
        <v/>
      </c>
      <c r="K58" s="1" t="str">
        <f t="shared" si="35"/>
        <v/>
      </c>
      <c r="L58" s="1" t="str">
        <f t="shared" si="36"/>
        <v/>
      </c>
      <c r="M58" s="1" t="str">
        <f t="shared" si="37"/>
        <v/>
      </c>
      <c r="N58" s="1" t="str">
        <f t="shared" si="38"/>
        <v/>
      </c>
      <c r="O58" s="1" t="str">
        <f t="shared" si="39"/>
        <v/>
      </c>
      <c r="P58" s="1" t="str">
        <f t="shared" si="40"/>
        <v/>
      </c>
      <c r="Q58" s="1" t="str">
        <f t="shared" si="41"/>
        <v/>
      </c>
      <c r="R58" s="1" t="str">
        <f t="shared" si="52"/>
        <v/>
      </c>
      <c r="S58" s="1" t="str">
        <f t="shared" si="42"/>
        <v/>
      </c>
      <c r="T58" s="1" t="str">
        <f t="shared" si="43"/>
        <v/>
      </c>
      <c r="U58" s="1" t="str">
        <f t="shared" si="44"/>
        <v/>
      </c>
      <c r="V58" s="1" t="str">
        <f t="shared" si="45"/>
        <v/>
      </c>
      <c r="W58" s="1" t="str">
        <f t="shared" si="46"/>
        <v/>
      </c>
      <c r="X58" s="1" t="str">
        <f t="shared" si="47"/>
        <v/>
      </c>
      <c r="Y58" s="1" t="str">
        <f t="shared" si="48"/>
        <v/>
      </c>
      <c r="Z58" s="6">
        <v>5.4000000000000003E-3</v>
      </c>
      <c r="AB58" s="5" t="str">
        <f t="shared" si="49"/>
        <v/>
      </c>
      <c r="AC58" s="1" t="str">
        <f t="shared" si="50"/>
        <v/>
      </c>
      <c r="AE58" s="5" t="str">
        <f t="shared" si="53"/>
        <v/>
      </c>
      <c r="AF58" s="1" t="str">
        <f t="shared" si="54"/>
        <v/>
      </c>
      <c r="AJ58" s="5" t="str">
        <f t="shared" si="23"/>
        <v/>
      </c>
      <c r="AL58" s="8" t="str">
        <f t="shared" si="24"/>
        <v/>
      </c>
      <c r="AM58" s="9" t="str">
        <f t="shared" si="25"/>
        <v/>
      </c>
      <c r="AO58" s="113" t="str">
        <f t="shared" si="18"/>
        <v/>
      </c>
      <c r="AP58" s="119" t="str">
        <f t="shared" si="51"/>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1'!BD58&gt;0,'Spectrum 1'!BD58,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6:63" x14ac:dyDescent="0.25">
      <c r="J59" s="5" t="str">
        <f t="shared" si="34"/>
        <v/>
      </c>
      <c r="K59" s="1" t="str">
        <f t="shared" si="35"/>
        <v/>
      </c>
      <c r="L59" s="1" t="str">
        <f t="shared" si="36"/>
        <v/>
      </c>
      <c r="M59" s="1" t="str">
        <f t="shared" si="37"/>
        <v/>
      </c>
      <c r="N59" s="1" t="str">
        <f t="shared" si="38"/>
        <v/>
      </c>
      <c r="O59" s="1" t="str">
        <f t="shared" si="39"/>
        <v/>
      </c>
      <c r="P59" s="1" t="str">
        <f t="shared" si="40"/>
        <v/>
      </c>
      <c r="Q59" s="1" t="str">
        <f t="shared" si="41"/>
        <v/>
      </c>
      <c r="R59" s="1" t="str">
        <f t="shared" si="52"/>
        <v/>
      </c>
      <c r="S59" s="1" t="str">
        <f t="shared" si="42"/>
        <v/>
      </c>
      <c r="T59" s="1" t="str">
        <f t="shared" si="43"/>
        <v/>
      </c>
      <c r="U59" s="1" t="str">
        <f t="shared" si="44"/>
        <v/>
      </c>
      <c r="V59" s="1" t="str">
        <f t="shared" si="45"/>
        <v/>
      </c>
      <c r="W59" s="1" t="str">
        <f t="shared" si="46"/>
        <v/>
      </c>
      <c r="X59" s="1" t="str">
        <f t="shared" si="47"/>
        <v/>
      </c>
      <c r="Y59" s="1" t="str">
        <f t="shared" si="48"/>
        <v/>
      </c>
      <c r="Z59" s="6">
        <v>5.4999999999999997E-3</v>
      </c>
      <c r="AB59" s="5" t="str">
        <f t="shared" si="49"/>
        <v/>
      </c>
      <c r="AC59" s="1" t="str">
        <f t="shared" si="50"/>
        <v/>
      </c>
      <c r="AE59" s="5" t="str">
        <f t="shared" si="53"/>
        <v/>
      </c>
      <c r="AF59" s="1" t="str">
        <f t="shared" si="54"/>
        <v/>
      </c>
      <c r="AJ59" s="5" t="str">
        <f t="shared" si="23"/>
        <v/>
      </c>
      <c r="AL59" s="8" t="str">
        <f t="shared" si="24"/>
        <v/>
      </c>
      <c r="AM59" s="9" t="str">
        <f t="shared" si="25"/>
        <v/>
      </c>
      <c r="AO59" s="113" t="str">
        <f t="shared" si="18"/>
        <v/>
      </c>
      <c r="AP59" s="119" t="str">
        <f t="shared" si="51"/>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1'!BD59&gt;0,'Spectrum 1'!BD59,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6:63" x14ac:dyDescent="0.25">
      <c r="J60" s="5" t="str">
        <f t="shared" si="34"/>
        <v/>
      </c>
      <c r="K60" s="1" t="str">
        <f t="shared" si="35"/>
        <v/>
      </c>
      <c r="L60" s="1" t="str">
        <f t="shared" si="36"/>
        <v/>
      </c>
      <c r="M60" s="1" t="str">
        <f t="shared" si="37"/>
        <v/>
      </c>
      <c r="N60" s="1" t="str">
        <f t="shared" si="38"/>
        <v/>
      </c>
      <c r="O60" s="1" t="str">
        <f t="shared" si="39"/>
        <v/>
      </c>
      <c r="P60" s="1" t="str">
        <f t="shared" si="40"/>
        <v/>
      </c>
      <c r="Q60" s="1" t="str">
        <f t="shared" si="41"/>
        <v/>
      </c>
      <c r="R60" s="1" t="str">
        <f t="shared" si="52"/>
        <v/>
      </c>
      <c r="S60" s="1" t="str">
        <f t="shared" si="42"/>
        <v/>
      </c>
      <c r="T60" s="1" t="str">
        <f t="shared" si="43"/>
        <v/>
      </c>
      <c r="U60" s="1" t="str">
        <f t="shared" si="44"/>
        <v/>
      </c>
      <c r="V60" s="1" t="str">
        <f t="shared" si="45"/>
        <v/>
      </c>
      <c r="W60" s="1" t="str">
        <f t="shared" si="46"/>
        <v/>
      </c>
      <c r="X60" s="1" t="str">
        <f t="shared" si="47"/>
        <v/>
      </c>
      <c r="Y60" s="1" t="str">
        <f t="shared" si="48"/>
        <v/>
      </c>
      <c r="Z60" s="6">
        <v>5.5999999999999999E-3</v>
      </c>
      <c r="AB60" s="5" t="str">
        <f t="shared" si="49"/>
        <v/>
      </c>
      <c r="AC60" s="1" t="str">
        <f t="shared" si="50"/>
        <v/>
      </c>
      <c r="AE60" s="5" t="str">
        <f t="shared" si="53"/>
        <v/>
      </c>
      <c r="AF60" s="1" t="str">
        <f t="shared" si="54"/>
        <v/>
      </c>
      <c r="AJ60" s="5" t="str">
        <f t="shared" si="23"/>
        <v/>
      </c>
      <c r="AL60" s="8" t="str">
        <f t="shared" si="24"/>
        <v/>
      </c>
      <c r="AM60" s="9" t="str">
        <f t="shared" si="25"/>
        <v/>
      </c>
      <c r="AO60" s="113" t="str">
        <f t="shared" si="18"/>
        <v/>
      </c>
      <c r="AP60" s="119" t="str">
        <f t="shared" si="51"/>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1'!BD60&gt;0,'Spectrum 1'!BD60,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6:63" x14ac:dyDescent="0.25">
      <c r="J61" s="5" t="str">
        <f t="shared" si="34"/>
        <v/>
      </c>
      <c r="K61" s="1" t="str">
        <f t="shared" si="35"/>
        <v/>
      </c>
      <c r="L61" s="1" t="str">
        <f t="shared" si="36"/>
        <v/>
      </c>
      <c r="M61" s="1" t="str">
        <f t="shared" si="37"/>
        <v/>
      </c>
      <c r="N61" s="1" t="str">
        <f t="shared" si="38"/>
        <v/>
      </c>
      <c r="O61" s="1" t="str">
        <f t="shared" si="39"/>
        <v/>
      </c>
      <c r="P61" s="1" t="str">
        <f t="shared" si="40"/>
        <v/>
      </c>
      <c r="Q61" s="1" t="str">
        <f t="shared" si="41"/>
        <v/>
      </c>
      <c r="R61" s="1" t="str">
        <f t="shared" si="52"/>
        <v/>
      </c>
      <c r="S61" s="1" t="str">
        <f t="shared" si="42"/>
        <v/>
      </c>
      <c r="T61" s="1" t="str">
        <f t="shared" si="43"/>
        <v/>
      </c>
      <c r="U61" s="1" t="str">
        <f t="shared" si="44"/>
        <v/>
      </c>
      <c r="V61" s="1" t="str">
        <f t="shared" si="45"/>
        <v/>
      </c>
      <c r="W61" s="1" t="str">
        <f t="shared" si="46"/>
        <v/>
      </c>
      <c r="X61" s="1" t="str">
        <f t="shared" si="47"/>
        <v/>
      </c>
      <c r="Y61" s="1" t="str">
        <f t="shared" si="48"/>
        <v/>
      </c>
      <c r="Z61" s="6">
        <v>5.7000000000000002E-3</v>
      </c>
      <c r="AB61" s="5" t="str">
        <f t="shared" si="49"/>
        <v/>
      </c>
      <c r="AC61" s="1" t="str">
        <f t="shared" si="50"/>
        <v/>
      </c>
      <c r="AE61" s="5" t="str">
        <f t="shared" si="53"/>
        <v/>
      </c>
      <c r="AF61" s="1" t="str">
        <f t="shared" si="54"/>
        <v/>
      </c>
      <c r="AJ61" s="5" t="str">
        <f t="shared" si="23"/>
        <v/>
      </c>
      <c r="AL61" s="8" t="str">
        <f t="shared" si="24"/>
        <v/>
      </c>
      <c r="AM61" s="9" t="str">
        <f t="shared" si="25"/>
        <v/>
      </c>
      <c r="AO61" s="113" t="str">
        <f t="shared" si="18"/>
        <v/>
      </c>
      <c r="AP61" s="119" t="str">
        <f t="shared" si="51"/>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1'!BD61&gt;0,'Spectrum 1'!BD61,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6:63" x14ac:dyDescent="0.25">
      <c r="J62" s="5" t="str">
        <f t="shared" si="34"/>
        <v/>
      </c>
      <c r="K62" s="1" t="str">
        <f t="shared" si="35"/>
        <v/>
      </c>
      <c r="L62" s="1" t="str">
        <f t="shared" si="36"/>
        <v/>
      </c>
      <c r="M62" s="1" t="str">
        <f t="shared" si="37"/>
        <v/>
      </c>
      <c r="N62" s="1" t="str">
        <f t="shared" si="38"/>
        <v/>
      </c>
      <c r="O62" s="1" t="str">
        <f t="shared" si="39"/>
        <v/>
      </c>
      <c r="P62" s="1" t="str">
        <f t="shared" si="40"/>
        <v/>
      </c>
      <c r="Q62" s="1" t="str">
        <f t="shared" si="41"/>
        <v/>
      </c>
      <c r="R62" s="1" t="str">
        <f t="shared" si="52"/>
        <v/>
      </c>
      <c r="S62" s="1" t="str">
        <f t="shared" si="42"/>
        <v/>
      </c>
      <c r="T62" s="1" t="str">
        <f t="shared" si="43"/>
        <v/>
      </c>
      <c r="U62" s="1" t="str">
        <f t="shared" si="44"/>
        <v/>
      </c>
      <c r="V62" s="1" t="str">
        <f t="shared" si="45"/>
        <v/>
      </c>
      <c r="W62" s="1" t="str">
        <f t="shared" si="46"/>
        <v/>
      </c>
      <c r="X62" s="1" t="str">
        <f t="shared" si="47"/>
        <v/>
      </c>
      <c r="Y62" s="1" t="str">
        <f t="shared" si="48"/>
        <v/>
      </c>
      <c r="Z62" s="6">
        <v>5.7999999999999996E-3</v>
      </c>
      <c r="AB62" s="5" t="str">
        <f t="shared" si="49"/>
        <v/>
      </c>
      <c r="AC62" s="1" t="str">
        <f t="shared" si="50"/>
        <v/>
      </c>
      <c r="AE62" s="5" t="str">
        <f t="shared" si="53"/>
        <v/>
      </c>
      <c r="AF62" s="1" t="str">
        <f t="shared" si="54"/>
        <v/>
      </c>
      <c r="AJ62" s="5" t="str">
        <f t="shared" si="23"/>
        <v/>
      </c>
      <c r="AL62" s="8" t="str">
        <f t="shared" si="24"/>
        <v/>
      </c>
      <c r="AM62" s="9" t="str">
        <f t="shared" si="25"/>
        <v/>
      </c>
      <c r="AO62" s="113" t="str">
        <f t="shared" si="18"/>
        <v/>
      </c>
      <c r="AP62" s="119" t="str">
        <f t="shared" si="51"/>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1'!BD62&gt;0,'Spectrum 1'!BD62,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6:63" x14ac:dyDescent="0.25">
      <c r="J63" s="5" t="str">
        <f t="shared" si="34"/>
        <v/>
      </c>
      <c r="K63" s="1" t="str">
        <f t="shared" si="35"/>
        <v/>
      </c>
      <c r="L63" s="1" t="str">
        <f t="shared" si="36"/>
        <v/>
      </c>
      <c r="M63" s="1" t="str">
        <f t="shared" si="37"/>
        <v/>
      </c>
      <c r="N63" s="1" t="str">
        <f t="shared" si="38"/>
        <v/>
      </c>
      <c r="O63" s="1" t="str">
        <f t="shared" si="39"/>
        <v/>
      </c>
      <c r="P63" s="1" t="str">
        <f t="shared" si="40"/>
        <v/>
      </c>
      <c r="Q63" s="1" t="str">
        <f t="shared" si="41"/>
        <v/>
      </c>
      <c r="R63" s="1" t="str">
        <f t="shared" si="52"/>
        <v/>
      </c>
      <c r="S63" s="1" t="str">
        <f t="shared" si="42"/>
        <v/>
      </c>
      <c r="T63" s="1" t="str">
        <f t="shared" si="43"/>
        <v/>
      </c>
      <c r="U63" s="1" t="str">
        <f t="shared" si="44"/>
        <v/>
      </c>
      <c r="V63" s="1" t="str">
        <f t="shared" si="45"/>
        <v/>
      </c>
      <c r="W63" s="1" t="str">
        <f t="shared" si="46"/>
        <v/>
      </c>
      <c r="X63" s="1" t="str">
        <f t="shared" si="47"/>
        <v/>
      </c>
      <c r="Y63" s="1" t="str">
        <f t="shared" si="48"/>
        <v/>
      </c>
      <c r="Z63" s="6">
        <v>5.8999999999999999E-3</v>
      </c>
      <c r="AB63" s="5" t="str">
        <f t="shared" si="49"/>
        <v/>
      </c>
      <c r="AC63" s="1" t="str">
        <f t="shared" si="50"/>
        <v/>
      </c>
      <c r="AE63" s="5" t="str">
        <f t="shared" si="53"/>
        <v/>
      </c>
      <c r="AF63" s="1" t="str">
        <f t="shared" si="54"/>
        <v/>
      </c>
      <c r="AJ63" s="5" t="str">
        <f t="shared" si="23"/>
        <v/>
      </c>
      <c r="AL63" s="8" t="str">
        <f t="shared" si="24"/>
        <v/>
      </c>
      <c r="AM63" s="9" t="str">
        <f t="shared" si="25"/>
        <v/>
      </c>
      <c r="AO63" s="113" t="str">
        <f t="shared" si="18"/>
        <v/>
      </c>
      <c r="AP63" s="119" t="str">
        <f t="shared" si="51"/>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1'!BD63&gt;0,'Spectrum 1'!BD63,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6:63" x14ac:dyDescent="0.25">
      <c r="J64" s="5" t="str">
        <f t="shared" si="34"/>
        <v/>
      </c>
      <c r="K64" s="1" t="str">
        <f t="shared" si="35"/>
        <v/>
      </c>
      <c r="L64" s="1" t="str">
        <f t="shared" si="36"/>
        <v/>
      </c>
      <c r="M64" s="1" t="str">
        <f t="shared" si="37"/>
        <v/>
      </c>
      <c r="N64" s="1" t="str">
        <f t="shared" si="38"/>
        <v/>
      </c>
      <c r="O64" s="1" t="str">
        <f t="shared" si="39"/>
        <v/>
      </c>
      <c r="P64" s="1" t="str">
        <f t="shared" si="40"/>
        <v/>
      </c>
      <c r="Q64" s="1" t="str">
        <f t="shared" si="41"/>
        <v/>
      </c>
      <c r="R64" s="1" t="str">
        <f t="shared" si="52"/>
        <v/>
      </c>
      <c r="S64" s="1" t="str">
        <f t="shared" si="42"/>
        <v/>
      </c>
      <c r="T64" s="1" t="str">
        <f t="shared" si="43"/>
        <v/>
      </c>
      <c r="U64" s="1" t="str">
        <f t="shared" si="44"/>
        <v/>
      </c>
      <c r="V64" s="1" t="str">
        <f t="shared" si="45"/>
        <v/>
      </c>
      <c r="W64" s="1" t="str">
        <f t="shared" si="46"/>
        <v/>
      </c>
      <c r="X64" s="1" t="str">
        <f t="shared" si="47"/>
        <v/>
      </c>
      <c r="Y64" s="1" t="str">
        <f t="shared" si="48"/>
        <v/>
      </c>
      <c r="Z64" s="6">
        <v>6.0000000000000001E-3</v>
      </c>
      <c r="AB64" s="5" t="str">
        <f t="shared" si="49"/>
        <v/>
      </c>
      <c r="AC64" s="1" t="str">
        <f t="shared" si="50"/>
        <v/>
      </c>
      <c r="AE64" s="5" t="str">
        <f t="shared" si="53"/>
        <v/>
      </c>
      <c r="AF64" s="1" t="str">
        <f t="shared" si="54"/>
        <v/>
      </c>
      <c r="AJ64" s="5" t="str">
        <f t="shared" si="23"/>
        <v/>
      </c>
      <c r="AL64" s="8" t="str">
        <f t="shared" si="24"/>
        <v/>
      </c>
      <c r="AM64" s="9" t="str">
        <f t="shared" si="25"/>
        <v/>
      </c>
      <c r="AO64" s="113" t="str">
        <f t="shared" si="18"/>
        <v/>
      </c>
      <c r="AP64" s="119" t="str">
        <f t="shared" si="51"/>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1'!BD64&gt;0,'Spectrum 1'!BD64,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34"/>
        <v/>
      </c>
      <c r="K65" s="1" t="str">
        <f t="shared" si="35"/>
        <v/>
      </c>
      <c r="L65" s="1" t="str">
        <f t="shared" si="36"/>
        <v/>
      </c>
      <c r="M65" s="1" t="str">
        <f t="shared" si="37"/>
        <v/>
      </c>
      <c r="N65" s="1" t="str">
        <f t="shared" si="38"/>
        <v/>
      </c>
      <c r="O65" s="1" t="str">
        <f t="shared" si="39"/>
        <v/>
      </c>
      <c r="P65" s="1" t="str">
        <f t="shared" si="40"/>
        <v/>
      </c>
      <c r="Q65" s="1" t="str">
        <f t="shared" si="41"/>
        <v/>
      </c>
      <c r="R65" s="1" t="str">
        <f t="shared" si="52"/>
        <v/>
      </c>
      <c r="S65" s="1" t="str">
        <f t="shared" si="42"/>
        <v/>
      </c>
      <c r="T65" s="1" t="str">
        <f t="shared" si="43"/>
        <v/>
      </c>
      <c r="U65" s="1" t="str">
        <f t="shared" si="44"/>
        <v/>
      </c>
      <c r="V65" s="1" t="str">
        <f t="shared" si="45"/>
        <v/>
      </c>
      <c r="W65" s="1" t="str">
        <f t="shared" si="46"/>
        <v/>
      </c>
      <c r="X65" s="1" t="str">
        <f t="shared" si="47"/>
        <v/>
      </c>
      <c r="Y65" s="1" t="str">
        <f t="shared" si="48"/>
        <v/>
      </c>
      <c r="Z65" s="6">
        <v>6.1000000000000004E-3</v>
      </c>
      <c r="AB65" s="5" t="str">
        <f t="shared" si="49"/>
        <v/>
      </c>
      <c r="AC65" s="1" t="str">
        <f t="shared" si="50"/>
        <v/>
      </c>
      <c r="AE65" s="5" t="str">
        <f t="shared" si="53"/>
        <v/>
      </c>
      <c r="AF65" s="1" t="str">
        <f t="shared" si="54"/>
        <v/>
      </c>
      <c r="AJ65" s="5" t="str">
        <f t="shared" si="23"/>
        <v/>
      </c>
      <c r="AL65" s="8" t="str">
        <f t="shared" si="24"/>
        <v/>
      </c>
      <c r="AM65" s="9" t="str">
        <f t="shared" si="25"/>
        <v/>
      </c>
      <c r="AO65" s="113" t="str">
        <f t="shared" si="18"/>
        <v/>
      </c>
      <c r="AP65" s="119" t="str">
        <f t="shared" si="51"/>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1'!BD65&gt;0,'Spectrum 1'!BD65,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34"/>
        <v/>
      </c>
      <c r="K66" s="1" t="str">
        <f t="shared" si="35"/>
        <v/>
      </c>
      <c r="L66" s="1" t="str">
        <f t="shared" si="36"/>
        <v/>
      </c>
      <c r="M66" s="1" t="str">
        <f t="shared" si="37"/>
        <v/>
      </c>
      <c r="N66" s="1" t="str">
        <f t="shared" si="38"/>
        <v/>
      </c>
      <c r="O66" s="1" t="str">
        <f t="shared" si="39"/>
        <v/>
      </c>
      <c r="P66" s="1" t="str">
        <f t="shared" si="40"/>
        <v/>
      </c>
      <c r="Q66" s="1" t="str">
        <f t="shared" si="41"/>
        <v/>
      </c>
      <c r="R66" s="1" t="str">
        <f t="shared" si="52"/>
        <v/>
      </c>
      <c r="S66" s="1" t="str">
        <f t="shared" si="42"/>
        <v/>
      </c>
      <c r="T66" s="1" t="str">
        <f t="shared" si="43"/>
        <v/>
      </c>
      <c r="U66" s="1" t="str">
        <f t="shared" si="44"/>
        <v/>
      </c>
      <c r="V66" s="1" t="str">
        <f t="shared" si="45"/>
        <v/>
      </c>
      <c r="W66" s="1" t="str">
        <f t="shared" si="46"/>
        <v/>
      </c>
      <c r="X66" s="1" t="str">
        <f t="shared" si="47"/>
        <v/>
      </c>
      <c r="Y66" s="1" t="str">
        <f t="shared" si="48"/>
        <v/>
      </c>
      <c r="Z66" s="6">
        <v>6.1999999999999998E-3</v>
      </c>
      <c r="AB66" s="5" t="str">
        <f t="shared" si="49"/>
        <v/>
      </c>
      <c r="AC66" s="1" t="str">
        <f t="shared" si="50"/>
        <v/>
      </c>
      <c r="AE66" s="5" t="str">
        <f t="shared" si="53"/>
        <v/>
      </c>
      <c r="AF66" s="1" t="str">
        <f t="shared" si="54"/>
        <v/>
      </c>
      <c r="AJ66" s="5" t="str">
        <f t="shared" si="23"/>
        <v/>
      </c>
      <c r="AL66" s="8" t="str">
        <f t="shared" si="24"/>
        <v/>
      </c>
      <c r="AM66" s="9" t="str">
        <f t="shared" si="25"/>
        <v/>
      </c>
      <c r="AO66" s="113" t="str">
        <f t="shared" si="18"/>
        <v/>
      </c>
      <c r="AP66" s="119" t="str">
        <f t="shared" si="51"/>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1'!BD66&gt;0,'Spectrum 1'!BD66,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34"/>
        <v/>
      </c>
      <c r="K67" s="1" t="str">
        <f t="shared" si="35"/>
        <v/>
      </c>
      <c r="L67" s="1" t="str">
        <f t="shared" si="36"/>
        <v/>
      </c>
      <c r="M67" s="1" t="str">
        <f t="shared" si="37"/>
        <v/>
      </c>
      <c r="N67" s="1" t="str">
        <f t="shared" si="38"/>
        <v/>
      </c>
      <c r="O67" s="1" t="str">
        <f t="shared" si="39"/>
        <v/>
      </c>
      <c r="P67" s="1" t="str">
        <f t="shared" si="40"/>
        <v/>
      </c>
      <c r="Q67" s="1" t="str">
        <f t="shared" si="41"/>
        <v/>
      </c>
      <c r="R67" s="1" t="str">
        <f t="shared" si="52"/>
        <v/>
      </c>
      <c r="S67" s="1" t="str">
        <f t="shared" si="42"/>
        <v/>
      </c>
      <c r="T67" s="1" t="str">
        <f t="shared" si="43"/>
        <v/>
      </c>
      <c r="U67" s="1" t="str">
        <f t="shared" si="44"/>
        <v/>
      </c>
      <c r="V67" s="1" t="str">
        <f t="shared" si="45"/>
        <v/>
      </c>
      <c r="W67" s="1" t="str">
        <f t="shared" si="46"/>
        <v/>
      </c>
      <c r="X67" s="1" t="str">
        <f t="shared" si="47"/>
        <v/>
      </c>
      <c r="Y67" s="1" t="str">
        <f t="shared" si="48"/>
        <v/>
      </c>
      <c r="Z67" s="6">
        <v>6.3E-3</v>
      </c>
      <c r="AB67" s="5" t="str">
        <f t="shared" si="49"/>
        <v/>
      </c>
      <c r="AC67" s="1" t="str">
        <f t="shared" si="50"/>
        <v/>
      </c>
      <c r="AE67" s="5" t="str">
        <f t="shared" si="53"/>
        <v/>
      </c>
      <c r="AF67" s="1" t="str">
        <f t="shared" si="54"/>
        <v/>
      </c>
      <c r="AJ67" s="5" t="str">
        <f t="shared" si="23"/>
        <v/>
      </c>
      <c r="AL67" s="8" t="str">
        <f t="shared" si="24"/>
        <v/>
      </c>
      <c r="AM67" s="9" t="str">
        <f t="shared" si="25"/>
        <v/>
      </c>
      <c r="AO67" s="113" t="str">
        <f t="shared" si="18"/>
        <v/>
      </c>
      <c r="AP67" s="119" t="str">
        <f t="shared" si="51"/>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1'!BD67&gt;0,'Spectrum 1'!BD67,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34"/>
        <v/>
      </c>
      <c r="K68" s="1" t="str">
        <f t="shared" si="35"/>
        <v/>
      </c>
      <c r="L68" s="1" t="str">
        <f t="shared" si="36"/>
        <v/>
      </c>
      <c r="M68" s="1" t="str">
        <f t="shared" si="37"/>
        <v/>
      </c>
      <c r="N68" s="1" t="str">
        <f t="shared" si="38"/>
        <v/>
      </c>
      <c r="O68" s="1" t="str">
        <f t="shared" si="39"/>
        <v/>
      </c>
      <c r="P68" s="1" t="str">
        <f t="shared" si="40"/>
        <v/>
      </c>
      <c r="Q68" s="1" t="str">
        <f t="shared" si="41"/>
        <v/>
      </c>
      <c r="R68" s="1" t="str">
        <f t="shared" si="52"/>
        <v/>
      </c>
      <c r="S68" s="1" t="str">
        <f t="shared" si="42"/>
        <v/>
      </c>
      <c r="T68" s="1" t="str">
        <f t="shared" si="43"/>
        <v/>
      </c>
      <c r="U68" s="1" t="str">
        <f t="shared" si="44"/>
        <v/>
      </c>
      <c r="V68" s="1" t="str">
        <f t="shared" si="45"/>
        <v/>
      </c>
      <c r="W68" s="1" t="str">
        <f t="shared" si="46"/>
        <v/>
      </c>
      <c r="X68" s="1" t="str">
        <f t="shared" si="47"/>
        <v/>
      </c>
      <c r="Y68" s="1" t="str">
        <f t="shared" si="48"/>
        <v/>
      </c>
      <c r="Z68" s="6">
        <v>6.4000000000000003E-3</v>
      </c>
      <c r="AB68" s="5" t="str">
        <f t="shared" si="49"/>
        <v/>
      </c>
      <c r="AC68" s="1" t="str">
        <f t="shared" si="50"/>
        <v/>
      </c>
      <c r="AE68" s="5" t="str">
        <f t="shared" si="53"/>
        <v/>
      </c>
      <c r="AF68" s="1" t="str">
        <f t="shared" si="54"/>
        <v/>
      </c>
      <c r="AJ68" s="5" t="str">
        <f t="shared" si="23"/>
        <v/>
      </c>
      <c r="AL68" s="8" t="str">
        <f t="shared" si="24"/>
        <v/>
      </c>
      <c r="AM68" s="9" t="str">
        <f t="shared" si="25"/>
        <v/>
      </c>
      <c r="AO68" s="113" t="str">
        <f t="shared" si="18"/>
        <v/>
      </c>
      <c r="AP68" s="119" t="str">
        <f t="shared" si="51"/>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1'!BD68&gt;0,'Spectrum 1'!BD68,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00" si="55">IF(ISNUMBER($A66)=TRUE, IF($A66&gt;(J$4), IF($A66&lt;(K$4), $A66, ""), ""), "")</f>
        <v/>
      </c>
      <c r="K69" s="1" t="str">
        <f t="shared" ref="K69:K100" si="56">IF(ISNUMBER(J69)=TRUE, $B66+$Z69, "")</f>
        <v/>
      </c>
      <c r="L69" s="1" t="str">
        <f t="shared" ref="L69:L100" si="57">IF(ISNUMBER($A66)=TRUE,IF($A66&gt;(L$4), IF($A66&lt;(M$4), $A66, ""), ""), "")</f>
        <v/>
      </c>
      <c r="M69" s="1" t="str">
        <f t="shared" ref="M69:M100" si="58">IF(ISNUMBER(L69)=TRUE, $B66+$Z69, "")</f>
        <v/>
      </c>
      <c r="N69" s="1" t="str">
        <f t="shared" ref="N69:N100" si="59">IF(ISNUMBER($A66)=TRUE,IF($A66&gt;(N$4), IF($A66&lt;(O$4), $A66, ""), ""), "")</f>
        <v/>
      </c>
      <c r="O69" s="1" t="str">
        <f t="shared" ref="O69:O100" si="60">IF(ISNUMBER(N69)=TRUE, $B66+$Z69, "")</f>
        <v/>
      </c>
      <c r="P69" s="1" t="str">
        <f t="shared" ref="P69:P100" si="61">IF(ISNUMBER($A66)=TRUE,IF($A66&gt;(P$4), IF($A66&lt;(Q$4), $A66, ""), ""), "")</f>
        <v/>
      </c>
      <c r="Q69" s="1" t="str">
        <f t="shared" ref="Q69:Q100" si="62">IF(ISNUMBER(P69)=TRUE, $B66+$Z69, "")</f>
        <v/>
      </c>
      <c r="R69" s="1" t="str">
        <f t="shared" si="52"/>
        <v/>
      </c>
      <c r="S69" s="1" t="str">
        <f t="shared" ref="S69:S100" si="63">IF(ISNUMBER(R69)=TRUE, $B66+$Z69, "")</f>
        <v/>
      </c>
      <c r="T69" s="1" t="str">
        <f t="shared" ref="T69:T100" si="64">IF(ISNUMBER($A66)=TRUE,IF($A66&gt;(T$4), IF($A66&lt;(U$4), $A66, ""), ""), "")</f>
        <v/>
      </c>
      <c r="U69" s="1" t="str">
        <f t="shared" ref="U69:U100" si="65">IF(ISNUMBER(T69)=TRUE, $B66+$Z69, "")</f>
        <v/>
      </c>
      <c r="V69" s="1" t="str">
        <f t="shared" ref="V69:V100" si="66">IF(ISNUMBER($A66)=TRUE,IF($A66&gt;(V$4), IF($A66&lt;(W$4), $A66, ""), ""), "")</f>
        <v/>
      </c>
      <c r="W69" s="1" t="str">
        <f t="shared" ref="W69:W100" si="67">IF(ISNUMBER(V69)=TRUE, $B66+$Z69, "")</f>
        <v/>
      </c>
      <c r="X69" s="1" t="str">
        <f t="shared" ref="X69:X100" si="68">IF(ISNUMBER($A66)=TRUE,IF($A66&gt;(X$4), IF($A66&lt;(Y$4), $A66, ""), ""), "")</f>
        <v/>
      </c>
      <c r="Y69" s="1" t="str">
        <f t="shared" ref="Y69:Y100" si="69">IF(ISNUMBER(X69)=TRUE, $B66+$Z69, "")</f>
        <v/>
      </c>
      <c r="Z69" s="6">
        <v>6.4999999999999997E-3</v>
      </c>
      <c r="AB69" s="5" t="str">
        <f t="shared" ref="AB69:AB100" si="70">IF(ISNUMBER($A66)=TRUE,IF($A66&lt;3000, $E66, ""), "")</f>
        <v/>
      </c>
      <c r="AC69" s="1" t="str">
        <f t="shared" ref="AC69:AC100" si="71">IF(ISNUMBER($A66)=TRUE,IF($A66&gt;3000, IF($A66&lt;15000, $E66, ""),""), "")</f>
        <v/>
      </c>
      <c r="AE69" s="5" t="str">
        <f t="shared" si="53"/>
        <v/>
      </c>
      <c r="AF69" s="1" t="str">
        <f t="shared" si="54"/>
        <v/>
      </c>
      <c r="AJ69" s="5" t="str">
        <f t="shared" ref="AJ69:AJ111" si="72">IF(ISNUMBER($A66)=TRUE,IF($A66&gt;3000, IF($A66&lt;15000, $B66, ""),""), "")</f>
        <v/>
      </c>
      <c r="AL69" s="8" t="str">
        <f t="shared" si="24"/>
        <v/>
      </c>
      <c r="AM69" s="9" t="str">
        <f t="shared" si="25"/>
        <v/>
      </c>
      <c r="AO69" s="113" t="str">
        <f t="shared" ref="AO69:AO111" si="73">IF(ISBLANK($A66)=TRUE, "", IF(A66&gt;3000, IF(A66&lt;15000, E66/MAX(E:E), ""), ""))</f>
        <v/>
      </c>
      <c r="AP69" s="119" t="str">
        <f t="shared" ref="AP69:AP100" si="74">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1'!BD69&gt;0,'Spectrum 1'!BD69,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55"/>
        <v/>
      </c>
      <c r="K70" s="1" t="str">
        <f t="shared" si="56"/>
        <v/>
      </c>
      <c r="L70" s="1" t="str">
        <f t="shared" si="57"/>
        <v/>
      </c>
      <c r="M70" s="1" t="str">
        <f t="shared" si="58"/>
        <v/>
      </c>
      <c r="N70" s="1" t="str">
        <f t="shared" si="59"/>
        <v/>
      </c>
      <c r="O70" s="1" t="str">
        <f t="shared" si="60"/>
        <v/>
      </c>
      <c r="P70" s="1" t="str">
        <f t="shared" si="61"/>
        <v/>
      </c>
      <c r="Q70" s="1" t="str">
        <f t="shared" si="62"/>
        <v/>
      </c>
      <c r="R70" s="1" t="str">
        <f t="shared" ref="R70:R101" si="75">IF(ISNUMBER($A67)=TRUE,IF($A67&gt;(R$4), IF($A67&lt;(S$4), $A67, ""), ""), "")</f>
        <v/>
      </c>
      <c r="S70" s="1" t="str">
        <f t="shared" si="63"/>
        <v/>
      </c>
      <c r="T70" s="1" t="str">
        <f t="shared" si="64"/>
        <v/>
      </c>
      <c r="U70" s="1" t="str">
        <f t="shared" si="65"/>
        <v/>
      </c>
      <c r="V70" s="1" t="str">
        <f t="shared" si="66"/>
        <v/>
      </c>
      <c r="W70" s="1" t="str">
        <f t="shared" si="67"/>
        <v/>
      </c>
      <c r="X70" s="1" t="str">
        <f t="shared" si="68"/>
        <v/>
      </c>
      <c r="Y70" s="1" t="str">
        <f t="shared" si="69"/>
        <v/>
      </c>
      <c r="Z70" s="6">
        <v>6.6E-3</v>
      </c>
      <c r="AB70" s="5" t="str">
        <f t="shared" si="70"/>
        <v/>
      </c>
      <c r="AC70" s="1" t="str">
        <f t="shared" si="71"/>
        <v/>
      </c>
      <c r="AE70" s="5" t="str">
        <f t="shared" ref="AE70:AE101" si="76">IF(ISNUMBER(A66)=TRUE, IF(ISNUMBER(A67)=TRUE, IF($A67-($F67/$E67) &lt; ($A66+($F66/$E66)), 1, 0), ""), "")</f>
        <v/>
      </c>
      <c r="AF70" s="1" t="str">
        <f t="shared" ref="AF70:AF101" si="77">IF(AE70=1, IF(MIN($B:$B)*2 &lt; MIN($B66:$B67), 1, 0), "")</f>
        <v/>
      </c>
      <c r="AJ70" s="5" t="str">
        <f t="shared" si="72"/>
        <v/>
      </c>
      <c r="AL70" s="8" t="str">
        <f t="shared" ref="AL70:AL111" si="78">IF(ISNUMBER($A65)=TRUE, IF($A65&lt;3000, $F65/$E65, ""), "")</f>
        <v/>
      </c>
      <c r="AM70" s="9" t="str">
        <f t="shared" ref="AM70:AM111" si="79">IF(ISNUMBER($A65)=TRUE, IF($A65&gt;3000, IF($A65&lt;15000, $F65/$E65, ""), ""), "")</f>
        <v/>
      </c>
      <c r="AO70" s="113" t="str">
        <f t="shared" si="73"/>
        <v/>
      </c>
      <c r="AP70" s="119" t="str">
        <f t="shared" si="74"/>
        <v/>
      </c>
      <c r="AQ70" s="119" t="str">
        <f t="shared" ref="AQ70:AQ111" si="80">IF(ISBLANK($A67)=TRUE,"",IF(AP70&lt;1,"",LARGE($B$2:$B$101,AP70)))</f>
        <v/>
      </c>
      <c r="AR70" s="119" t="str">
        <f t="shared" ref="AR70:AR111" si="81">IF(ISBLANK($A67)=TRUE, "", IF($B67&gt;9.9, 1, ""))</f>
        <v/>
      </c>
      <c r="AS70" s="8"/>
      <c r="AT70" s="8"/>
      <c r="AU70" s="8"/>
      <c r="AV70" s="8"/>
      <c r="AW70" s="8"/>
      <c r="AX70"/>
      <c r="AY70" t="str">
        <f t="shared" ref="AY70:AY104" si="82">IF(ISNUMBER($A67)=TRUE,IF($A67&gt;(2999.99), IF($A67&lt;(15000.01), $A67, "Above diagnostic range"), "Below diagnostic range"), "No Data")</f>
        <v>No Data</v>
      </c>
      <c r="AZ70" s="9">
        <f t="shared" ref="AZ70:AZ104" si="83">IF(ISNUMBER($A67)=TRUE,IF(ISNUMBER($AY70)=TRUE, E67, 0), 0)</f>
        <v>0</v>
      </c>
      <c r="BA70" s="119" t="str">
        <v>No Data</v>
      </c>
      <c r="BB70" s="119">
        <v>0</v>
      </c>
      <c r="BC70" s="119">
        <v>66</v>
      </c>
      <c r="BD70" s="119" t="str">
        <f t="shared" ref="BD70:BD104" si="84">IF(BC70&lt;=$BD$4, BA70, "")</f>
        <v/>
      </c>
      <c r="BE70" s="129"/>
      <c r="BF70" s="119" t="str">
        <f>IF('Spectrum 1'!BD70&gt;0,'Spectrum 1'!BD70, "")</f>
        <v/>
      </c>
      <c r="BG70" s="119" t="e">
        <f t="shared" ref="BG70:BG111" si="85">SMALL(BF$5:BF$110,BC70)</f>
        <v>#NUM!</v>
      </c>
      <c r="BH70" s="119" t="e">
        <f t="shared" ref="BH70:BH111" si="86">SMALL(BD$5:BD$110,BC70)</f>
        <v>#NUM!</v>
      </c>
      <c r="BI70" s="119" t="e">
        <f>LOOKUP((BH70+(('Compiled Assessment'!$D$5/(10^6))*BH70)), BG$5:BG$111)</f>
        <v>#NUM!</v>
      </c>
      <c r="BJ70" s="119" t="str">
        <f t="shared" ref="BJ70:BJ111" si="87">IF(ISERROR(BH70-BI70)=TRUE, "", IF(ABS(BH70-BI70)&lt;5, 1, 0))</f>
        <v/>
      </c>
      <c r="BK70" s="119" t="str">
        <f>IF(ISERROR(1/BH70),"",IF(ISERROR(1/BI70),"",IF(Calculations!$J$3&gt;ABS(((BH70-BI70)/BH70)*1000000),1,0)))</f>
        <v/>
      </c>
    </row>
    <row r="71" spans="10:63" x14ac:dyDescent="0.25">
      <c r="J71" s="5" t="str">
        <f t="shared" si="55"/>
        <v/>
      </c>
      <c r="K71" s="1" t="str">
        <f t="shared" si="56"/>
        <v/>
      </c>
      <c r="L71" s="1" t="str">
        <f t="shared" si="57"/>
        <v/>
      </c>
      <c r="M71" s="1" t="str">
        <f t="shared" si="58"/>
        <v/>
      </c>
      <c r="N71" s="1" t="str">
        <f t="shared" si="59"/>
        <v/>
      </c>
      <c r="O71" s="1" t="str">
        <f t="shared" si="60"/>
        <v/>
      </c>
      <c r="P71" s="1" t="str">
        <f t="shared" si="61"/>
        <v/>
      </c>
      <c r="Q71" s="1" t="str">
        <f t="shared" si="62"/>
        <v/>
      </c>
      <c r="R71" s="1" t="str">
        <f t="shared" si="75"/>
        <v/>
      </c>
      <c r="S71" s="1" t="str">
        <f t="shared" si="63"/>
        <v/>
      </c>
      <c r="T71" s="1" t="str">
        <f t="shared" si="64"/>
        <v/>
      </c>
      <c r="U71" s="1" t="str">
        <f t="shared" si="65"/>
        <v/>
      </c>
      <c r="V71" s="1" t="str">
        <f t="shared" si="66"/>
        <v/>
      </c>
      <c r="W71" s="1" t="str">
        <f t="shared" si="67"/>
        <v/>
      </c>
      <c r="X71" s="1" t="str">
        <f t="shared" si="68"/>
        <v/>
      </c>
      <c r="Y71" s="1" t="str">
        <f t="shared" si="69"/>
        <v/>
      </c>
      <c r="Z71" s="6">
        <v>6.7000000000000002E-3</v>
      </c>
      <c r="AB71" s="5" t="str">
        <f t="shared" si="70"/>
        <v/>
      </c>
      <c r="AC71" s="1" t="str">
        <f t="shared" si="71"/>
        <v/>
      </c>
      <c r="AE71" s="5" t="str">
        <f t="shared" si="76"/>
        <v/>
      </c>
      <c r="AF71" s="1" t="str">
        <f t="shared" si="77"/>
        <v/>
      </c>
      <c r="AJ71" s="5" t="str">
        <f t="shared" si="72"/>
        <v/>
      </c>
      <c r="AL71" s="8" t="str">
        <f t="shared" si="78"/>
        <v/>
      </c>
      <c r="AM71" s="9" t="str">
        <f t="shared" si="79"/>
        <v/>
      </c>
      <c r="AO71" s="113" t="str">
        <f t="shared" si="73"/>
        <v/>
      </c>
      <c r="AP71" s="119" t="str">
        <f t="shared" si="74"/>
        <v/>
      </c>
      <c r="AQ71" s="119" t="str">
        <f t="shared" si="80"/>
        <v/>
      </c>
      <c r="AR71" s="119" t="str">
        <f t="shared" si="81"/>
        <v/>
      </c>
      <c r="AS71" s="8"/>
      <c r="AT71" s="8"/>
      <c r="AU71" s="8"/>
      <c r="AV71" s="8"/>
      <c r="AW71" s="8"/>
      <c r="AX71"/>
      <c r="AY71" t="str">
        <f t="shared" si="82"/>
        <v>No Data</v>
      </c>
      <c r="AZ71" s="9">
        <f t="shared" si="83"/>
        <v>0</v>
      </c>
      <c r="BA71" s="119" t="str">
        <v>No Data</v>
      </c>
      <c r="BB71" s="119">
        <v>0</v>
      </c>
      <c r="BC71" s="119">
        <v>67</v>
      </c>
      <c r="BD71" s="119" t="str">
        <f t="shared" si="84"/>
        <v/>
      </c>
      <c r="BE71" s="129"/>
      <c r="BF71" s="119" t="str">
        <f>IF('Spectrum 1'!BD71&gt;0,'Spectrum 1'!BD71, "")</f>
        <v/>
      </c>
      <c r="BG71" s="119" t="e">
        <f t="shared" si="85"/>
        <v>#NUM!</v>
      </c>
      <c r="BH71" s="119" t="e">
        <f t="shared" si="86"/>
        <v>#NUM!</v>
      </c>
      <c r="BI71" s="119" t="e">
        <f>LOOKUP((BH71+(('Compiled Assessment'!$D$5/(10^6))*BH71)), BG$5:BG$111)</f>
        <v>#NUM!</v>
      </c>
      <c r="BJ71" s="119" t="str">
        <f t="shared" si="87"/>
        <v/>
      </c>
      <c r="BK71" s="119" t="str">
        <f>IF(ISERROR(1/BH71),"",IF(ISERROR(1/BI71),"",IF(Calculations!$J$3&gt;ABS(((BH71-BI71)/BH71)*1000000),1,0)))</f>
        <v/>
      </c>
    </row>
    <row r="72" spans="10:63" x14ac:dyDescent="0.25">
      <c r="J72" s="5" t="str">
        <f t="shared" si="55"/>
        <v/>
      </c>
      <c r="K72" s="1" t="str">
        <f t="shared" si="56"/>
        <v/>
      </c>
      <c r="L72" s="1" t="str">
        <f t="shared" si="57"/>
        <v/>
      </c>
      <c r="M72" s="1" t="str">
        <f t="shared" si="58"/>
        <v/>
      </c>
      <c r="N72" s="1" t="str">
        <f t="shared" si="59"/>
        <v/>
      </c>
      <c r="O72" s="1" t="str">
        <f t="shared" si="60"/>
        <v/>
      </c>
      <c r="P72" s="1" t="str">
        <f t="shared" si="61"/>
        <v/>
      </c>
      <c r="Q72" s="1" t="str">
        <f t="shared" si="62"/>
        <v/>
      </c>
      <c r="R72" s="1" t="str">
        <f t="shared" si="75"/>
        <v/>
      </c>
      <c r="S72" s="1" t="str">
        <f t="shared" si="63"/>
        <v/>
      </c>
      <c r="T72" s="1" t="str">
        <f t="shared" si="64"/>
        <v/>
      </c>
      <c r="U72" s="1" t="str">
        <f t="shared" si="65"/>
        <v/>
      </c>
      <c r="V72" s="1" t="str">
        <f t="shared" si="66"/>
        <v/>
      </c>
      <c r="W72" s="1" t="str">
        <f t="shared" si="67"/>
        <v/>
      </c>
      <c r="X72" s="1" t="str">
        <f t="shared" si="68"/>
        <v/>
      </c>
      <c r="Y72" s="1" t="str">
        <f t="shared" si="69"/>
        <v/>
      </c>
      <c r="Z72" s="6">
        <v>6.7999999999999996E-3</v>
      </c>
      <c r="AB72" s="5" t="str">
        <f t="shared" si="70"/>
        <v/>
      </c>
      <c r="AC72" s="1" t="str">
        <f t="shared" si="71"/>
        <v/>
      </c>
      <c r="AE72" s="5" t="str">
        <f t="shared" si="76"/>
        <v/>
      </c>
      <c r="AF72" s="1" t="str">
        <f t="shared" si="77"/>
        <v/>
      </c>
      <c r="AJ72" s="5" t="str">
        <f t="shared" si="72"/>
        <v/>
      </c>
      <c r="AL72" s="8" t="str">
        <f t="shared" si="78"/>
        <v/>
      </c>
      <c r="AM72" s="9" t="str">
        <f t="shared" si="79"/>
        <v/>
      </c>
      <c r="AO72" s="113" t="str">
        <f t="shared" si="73"/>
        <v/>
      </c>
      <c r="AP72" s="119" t="str">
        <f t="shared" si="74"/>
        <v/>
      </c>
      <c r="AQ72" s="119" t="str">
        <f t="shared" si="80"/>
        <v/>
      </c>
      <c r="AR72" s="119" t="str">
        <f t="shared" si="81"/>
        <v/>
      </c>
      <c r="AS72" s="8"/>
      <c r="AT72" s="8"/>
      <c r="AU72" s="8"/>
      <c r="AV72" s="8"/>
      <c r="AW72" s="8"/>
      <c r="AX72"/>
      <c r="AY72" t="str">
        <f t="shared" si="82"/>
        <v>No Data</v>
      </c>
      <c r="AZ72" s="9">
        <f t="shared" si="83"/>
        <v>0</v>
      </c>
      <c r="BA72" s="119" t="str">
        <v>No Data</v>
      </c>
      <c r="BB72" s="119">
        <v>0</v>
      </c>
      <c r="BC72" s="119">
        <v>68</v>
      </c>
      <c r="BD72" s="119" t="str">
        <f t="shared" si="84"/>
        <v/>
      </c>
      <c r="BE72" s="129"/>
      <c r="BF72" s="119" t="str">
        <f>IF('Spectrum 1'!BD72&gt;0,'Spectrum 1'!BD72, "")</f>
        <v/>
      </c>
      <c r="BG72" s="119" t="e">
        <f t="shared" si="85"/>
        <v>#NUM!</v>
      </c>
      <c r="BH72" s="119" t="e">
        <f t="shared" si="86"/>
        <v>#NUM!</v>
      </c>
      <c r="BI72" s="119" t="e">
        <f>LOOKUP((BH72+(('Compiled Assessment'!$D$5/(10^6))*BH72)), BG$5:BG$111)</f>
        <v>#NUM!</v>
      </c>
      <c r="BJ72" s="119" t="str">
        <f t="shared" si="87"/>
        <v/>
      </c>
      <c r="BK72" s="119" t="str">
        <f>IF(ISERROR(1/BH72),"",IF(ISERROR(1/BI72),"",IF(Calculations!$J$3&gt;ABS(((BH72-BI72)/BH72)*1000000),1,0)))</f>
        <v/>
      </c>
    </row>
    <row r="73" spans="10:63" x14ac:dyDescent="0.25">
      <c r="J73" s="5" t="str">
        <f t="shared" si="55"/>
        <v/>
      </c>
      <c r="K73" s="1" t="str">
        <f t="shared" si="56"/>
        <v/>
      </c>
      <c r="L73" s="1" t="str">
        <f t="shared" si="57"/>
        <v/>
      </c>
      <c r="M73" s="1" t="str">
        <f t="shared" si="58"/>
        <v/>
      </c>
      <c r="N73" s="1" t="str">
        <f t="shared" si="59"/>
        <v/>
      </c>
      <c r="O73" s="1" t="str">
        <f t="shared" si="60"/>
        <v/>
      </c>
      <c r="P73" s="1" t="str">
        <f t="shared" si="61"/>
        <v/>
      </c>
      <c r="Q73" s="1" t="str">
        <f t="shared" si="62"/>
        <v/>
      </c>
      <c r="R73" s="1" t="str">
        <f t="shared" si="75"/>
        <v/>
      </c>
      <c r="S73" s="1" t="str">
        <f t="shared" si="63"/>
        <v/>
      </c>
      <c r="T73" s="1" t="str">
        <f t="shared" si="64"/>
        <v/>
      </c>
      <c r="U73" s="1" t="str">
        <f t="shared" si="65"/>
        <v/>
      </c>
      <c r="V73" s="1" t="str">
        <f t="shared" si="66"/>
        <v/>
      </c>
      <c r="W73" s="1" t="str">
        <f t="shared" si="67"/>
        <v/>
      </c>
      <c r="X73" s="1" t="str">
        <f t="shared" si="68"/>
        <v/>
      </c>
      <c r="Y73" s="1" t="str">
        <f t="shared" si="69"/>
        <v/>
      </c>
      <c r="Z73" s="6">
        <v>6.8999999999999999E-3</v>
      </c>
      <c r="AB73" s="5" t="str">
        <f t="shared" si="70"/>
        <v/>
      </c>
      <c r="AC73" s="1" t="str">
        <f t="shared" si="71"/>
        <v/>
      </c>
      <c r="AE73" s="5" t="str">
        <f t="shared" si="76"/>
        <v/>
      </c>
      <c r="AF73" s="1" t="str">
        <f t="shared" si="77"/>
        <v/>
      </c>
      <c r="AJ73" s="5" t="str">
        <f t="shared" si="72"/>
        <v/>
      </c>
      <c r="AL73" s="8" t="str">
        <f t="shared" si="78"/>
        <v/>
      </c>
      <c r="AM73" s="9" t="str">
        <f t="shared" si="79"/>
        <v/>
      </c>
      <c r="AO73" s="113" t="str">
        <f t="shared" si="73"/>
        <v/>
      </c>
      <c r="AP73" s="119" t="str">
        <f t="shared" si="74"/>
        <v/>
      </c>
      <c r="AQ73" s="119" t="str">
        <f t="shared" si="80"/>
        <v/>
      </c>
      <c r="AR73" s="119" t="str">
        <f t="shared" si="81"/>
        <v/>
      </c>
      <c r="AS73" s="8"/>
      <c r="AT73" s="8"/>
      <c r="AU73" s="8"/>
      <c r="AV73" s="8"/>
      <c r="AW73" s="8"/>
      <c r="AX73"/>
      <c r="AY73" t="str">
        <f t="shared" si="82"/>
        <v>No Data</v>
      </c>
      <c r="AZ73" s="9">
        <f t="shared" si="83"/>
        <v>0</v>
      </c>
      <c r="BA73" s="119" t="str">
        <v>No Data</v>
      </c>
      <c r="BB73" s="119">
        <v>0</v>
      </c>
      <c r="BC73" s="119">
        <v>69</v>
      </c>
      <c r="BD73" s="119" t="str">
        <f t="shared" si="84"/>
        <v/>
      </c>
      <c r="BE73" s="129"/>
      <c r="BF73" s="119" t="str">
        <f>IF('Spectrum 1'!BD73&gt;0,'Spectrum 1'!BD73, "")</f>
        <v/>
      </c>
      <c r="BG73" s="119" t="e">
        <f t="shared" si="85"/>
        <v>#NUM!</v>
      </c>
      <c r="BH73" s="119" t="e">
        <f t="shared" si="86"/>
        <v>#NUM!</v>
      </c>
      <c r="BI73" s="119" t="e">
        <f>LOOKUP((BH73+(('Compiled Assessment'!$D$5/(10^6))*BH73)), BG$5:BG$111)</f>
        <v>#NUM!</v>
      </c>
      <c r="BJ73" s="119" t="str">
        <f t="shared" si="87"/>
        <v/>
      </c>
      <c r="BK73" s="119" t="str">
        <f>IF(ISERROR(1/BH73),"",IF(ISERROR(1/BI73),"",IF(Calculations!$J$3&gt;ABS(((BH73-BI73)/BH73)*1000000),1,0)))</f>
        <v/>
      </c>
    </row>
    <row r="74" spans="10:63" x14ac:dyDescent="0.25">
      <c r="J74" s="5" t="str">
        <f t="shared" si="55"/>
        <v/>
      </c>
      <c r="K74" s="1" t="str">
        <f t="shared" si="56"/>
        <v/>
      </c>
      <c r="L74" s="1" t="str">
        <f t="shared" si="57"/>
        <v/>
      </c>
      <c r="M74" s="1" t="str">
        <f t="shared" si="58"/>
        <v/>
      </c>
      <c r="N74" s="1" t="str">
        <f t="shared" si="59"/>
        <v/>
      </c>
      <c r="O74" s="1" t="str">
        <f t="shared" si="60"/>
        <v/>
      </c>
      <c r="P74" s="1" t="str">
        <f t="shared" si="61"/>
        <v/>
      </c>
      <c r="Q74" s="1" t="str">
        <f t="shared" si="62"/>
        <v/>
      </c>
      <c r="R74" s="1" t="str">
        <f t="shared" si="75"/>
        <v/>
      </c>
      <c r="S74" s="1" t="str">
        <f t="shared" si="63"/>
        <v/>
      </c>
      <c r="T74" s="1" t="str">
        <f t="shared" si="64"/>
        <v/>
      </c>
      <c r="U74" s="1" t="str">
        <f t="shared" si="65"/>
        <v/>
      </c>
      <c r="V74" s="1" t="str">
        <f t="shared" si="66"/>
        <v/>
      </c>
      <c r="W74" s="1" t="str">
        <f t="shared" si="67"/>
        <v/>
      </c>
      <c r="X74" s="1" t="str">
        <f t="shared" si="68"/>
        <v/>
      </c>
      <c r="Y74" s="1" t="str">
        <f t="shared" si="69"/>
        <v/>
      </c>
      <c r="Z74" s="6">
        <v>7.0000000000000001E-3</v>
      </c>
      <c r="AB74" s="5" t="str">
        <f t="shared" si="70"/>
        <v/>
      </c>
      <c r="AC74" s="1" t="str">
        <f t="shared" si="71"/>
        <v/>
      </c>
      <c r="AE74" s="5" t="str">
        <f t="shared" si="76"/>
        <v/>
      </c>
      <c r="AF74" s="1" t="str">
        <f t="shared" si="77"/>
        <v/>
      </c>
      <c r="AJ74" s="5" t="str">
        <f t="shared" si="72"/>
        <v/>
      </c>
      <c r="AL74" s="8" t="str">
        <f t="shared" si="78"/>
        <v/>
      </c>
      <c r="AM74" s="9" t="str">
        <f t="shared" si="79"/>
        <v/>
      </c>
      <c r="AO74" s="113" t="str">
        <f t="shared" si="73"/>
        <v/>
      </c>
      <c r="AP74" s="119" t="str">
        <f t="shared" si="74"/>
        <v/>
      </c>
      <c r="AQ74" s="119" t="str">
        <f t="shared" si="80"/>
        <v/>
      </c>
      <c r="AR74" s="119" t="str">
        <f t="shared" si="81"/>
        <v/>
      </c>
      <c r="AS74" s="8"/>
      <c r="AT74" s="8"/>
      <c r="AU74" s="8"/>
      <c r="AV74" s="8"/>
      <c r="AW74" s="8"/>
      <c r="AX74"/>
      <c r="AY74" t="str">
        <f t="shared" si="82"/>
        <v>No Data</v>
      </c>
      <c r="AZ74" s="9">
        <f t="shared" si="83"/>
        <v>0</v>
      </c>
      <c r="BA74" s="119" t="str">
        <v>No Data</v>
      </c>
      <c r="BB74" s="119">
        <v>0</v>
      </c>
      <c r="BC74" s="119">
        <v>70</v>
      </c>
      <c r="BD74" s="119" t="str">
        <f t="shared" si="84"/>
        <v/>
      </c>
      <c r="BE74" s="129"/>
      <c r="BF74" s="119" t="str">
        <f>IF('Spectrum 1'!BD74&gt;0,'Spectrum 1'!BD74, "")</f>
        <v/>
      </c>
      <c r="BG74" s="119" t="e">
        <f t="shared" si="85"/>
        <v>#NUM!</v>
      </c>
      <c r="BH74" s="119" t="e">
        <f t="shared" si="86"/>
        <v>#NUM!</v>
      </c>
      <c r="BI74" s="119" t="e">
        <f>LOOKUP((BH74+(('Compiled Assessment'!$D$5/(10^6))*BH74)), BG$5:BG$111)</f>
        <v>#NUM!</v>
      </c>
      <c r="BJ74" s="119" t="str">
        <f t="shared" si="87"/>
        <v/>
      </c>
      <c r="BK74" s="119" t="str">
        <f>IF(ISERROR(1/BH74),"",IF(ISERROR(1/BI74),"",IF(Calculations!$J$3&gt;ABS(((BH74-BI74)/BH74)*1000000),1,0)))</f>
        <v/>
      </c>
    </row>
    <row r="75" spans="10:63" x14ac:dyDescent="0.25">
      <c r="J75" s="5" t="str">
        <f t="shared" si="55"/>
        <v/>
      </c>
      <c r="K75" s="1" t="str">
        <f t="shared" si="56"/>
        <v/>
      </c>
      <c r="L75" s="1" t="str">
        <f t="shared" si="57"/>
        <v/>
      </c>
      <c r="M75" s="1" t="str">
        <f t="shared" si="58"/>
        <v/>
      </c>
      <c r="N75" s="1" t="str">
        <f t="shared" si="59"/>
        <v/>
      </c>
      <c r="O75" s="1" t="str">
        <f t="shared" si="60"/>
        <v/>
      </c>
      <c r="P75" s="1" t="str">
        <f t="shared" si="61"/>
        <v/>
      </c>
      <c r="Q75" s="1" t="str">
        <f t="shared" si="62"/>
        <v/>
      </c>
      <c r="R75" s="1" t="str">
        <f t="shared" si="75"/>
        <v/>
      </c>
      <c r="S75" s="1" t="str">
        <f t="shared" si="63"/>
        <v/>
      </c>
      <c r="T75" s="1" t="str">
        <f t="shared" si="64"/>
        <v/>
      </c>
      <c r="U75" s="1" t="str">
        <f t="shared" si="65"/>
        <v/>
      </c>
      <c r="V75" s="1" t="str">
        <f t="shared" si="66"/>
        <v/>
      </c>
      <c r="W75" s="1" t="str">
        <f t="shared" si="67"/>
        <v/>
      </c>
      <c r="X75" s="1" t="str">
        <f t="shared" si="68"/>
        <v/>
      </c>
      <c r="Y75" s="1" t="str">
        <f t="shared" si="69"/>
        <v/>
      </c>
      <c r="Z75" s="6">
        <v>7.1000000000000004E-3</v>
      </c>
      <c r="AB75" s="5" t="str">
        <f t="shared" si="70"/>
        <v/>
      </c>
      <c r="AC75" s="1" t="str">
        <f t="shared" si="71"/>
        <v/>
      </c>
      <c r="AE75" s="5" t="str">
        <f t="shared" si="76"/>
        <v/>
      </c>
      <c r="AF75" s="1" t="str">
        <f t="shared" si="77"/>
        <v/>
      </c>
      <c r="AJ75" s="5" t="str">
        <f t="shared" si="72"/>
        <v/>
      </c>
      <c r="AL75" s="8" t="str">
        <f t="shared" si="78"/>
        <v/>
      </c>
      <c r="AM75" s="9" t="str">
        <f t="shared" si="79"/>
        <v/>
      </c>
      <c r="AO75" s="113" t="str">
        <f t="shared" si="73"/>
        <v/>
      </c>
      <c r="AP75" s="119" t="str">
        <f t="shared" si="74"/>
        <v/>
      </c>
      <c r="AQ75" s="119" t="str">
        <f t="shared" si="80"/>
        <v/>
      </c>
      <c r="AR75" s="119" t="str">
        <f t="shared" si="81"/>
        <v/>
      </c>
      <c r="AS75" s="8"/>
      <c r="AT75" s="8"/>
      <c r="AU75" s="8"/>
      <c r="AV75" s="8"/>
      <c r="AW75" s="8"/>
      <c r="AX75"/>
      <c r="AY75" t="str">
        <f t="shared" si="82"/>
        <v>No Data</v>
      </c>
      <c r="AZ75" s="9">
        <f t="shared" si="83"/>
        <v>0</v>
      </c>
      <c r="BA75" s="119" t="str">
        <v>No Data</v>
      </c>
      <c r="BB75" s="119">
        <v>0</v>
      </c>
      <c r="BC75" s="119">
        <v>71</v>
      </c>
      <c r="BD75" s="119" t="str">
        <f t="shared" si="84"/>
        <v/>
      </c>
      <c r="BE75" s="129"/>
      <c r="BF75" s="119" t="str">
        <f>IF('Spectrum 1'!BD75&gt;0,'Spectrum 1'!BD75, "")</f>
        <v/>
      </c>
      <c r="BG75" s="119" t="e">
        <f t="shared" si="85"/>
        <v>#NUM!</v>
      </c>
      <c r="BH75" s="119" t="e">
        <f t="shared" si="86"/>
        <v>#NUM!</v>
      </c>
      <c r="BI75" s="119" t="e">
        <f>LOOKUP((BH75+(('Compiled Assessment'!$D$5/(10^6))*BH75)), BG$5:BG$111)</f>
        <v>#NUM!</v>
      </c>
      <c r="BJ75" s="119" t="str">
        <f t="shared" si="87"/>
        <v/>
      </c>
      <c r="BK75" s="119" t="str">
        <f>IF(ISERROR(1/BH75),"",IF(ISERROR(1/BI75),"",IF(Calculations!$J$3&gt;ABS(((BH75-BI75)/BH75)*1000000),1,0)))</f>
        <v/>
      </c>
    </row>
    <row r="76" spans="10:63" x14ac:dyDescent="0.25">
      <c r="J76" s="5" t="str">
        <f t="shared" si="55"/>
        <v/>
      </c>
      <c r="K76" s="1" t="str">
        <f t="shared" si="56"/>
        <v/>
      </c>
      <c r="L76" s="1" t="str">
        <f t="shared" si="57"/>
        <v/>
      </c>
      <c r="M76" s="1" t="str">
        <f t="shared" si="58"/>
        <v/>
      </c>
      <c r="N76" s="1" t="str">
        <f t="shared" si="59"/>
        <v/>
      </c>
      <c r="O76" s="1" t="str">
        <f t="shared" si="60"/>
        <v/>
      </c>
      <c r="P76" s="1" t="str">
        <f t="shared" si="61"/>
        <v/>
      </c>
      <c r="Q76" s="1" t="str">
        <f t="shared" si="62"/>
        <v/>
      </c>
      <c r="R76" s="1" t="str">
        <f t="shared" si="75"/>
        <v/>
      </c>
      <c r="S76" s="1" t="str">
        <f t="shared" si="63"/>
        <v/>
      </c>
      <c r="T76" s="1" t="str">
        <f t="shared" si="64"/>
        <v/>
      </c>
      <c r="U76" s="1" t="str">
        <f t="shared" si="65"/>
        <v/>
      </c>
      <c r="V76" s="1" t="str">
        <f t="shared" si="66"/>
        <v/>
      </c>
      <c r="W76" s="1" t="str">
        <f t="shared" si="67"/>
        <v/>
      </c>
      <c r="X76" s="1" t="str">
        <f t="shared" si="68"/>
        <v/>
      </c>
      <c r="Y76" s="1" t="str">
        <f t="shared" si="69"/>
        <v/>
      </c>
      <c r="Z76" s="6">
        <v>7.1999999999999998E-3</v>
      </c>
      <c r="AB76" s="5" t="str">
        <f t="shared" si="70"/>
        <v/>
      </c>
      <c r="AC76" s="1" t="str">
        <f t="shared" si="71"/>
        <v/>
      </c>
      <c r="AE76" s="5" t="str">
        <f t="shared" si="76"/>
        <v/>
      </c>
      <c r="AF76" s="1" t="str">
        <f t="shared" si="77"/>
        <v/>
      </c>
      <c r="AJ76" s="5" t="str">
        <f t="shared" si="72"/>
        <v/>
      </c>
      <c r="AL76" s="8" t="str">
        <f t="shared" si="78"/>
        <v/>
      </c>
      <c r="AM76" s="9" t="str">
        <f t="shared" si="79"/>
        <v/>
      </c>
      <c r="AO76" s="113" t="str">
        <f t="shared" si="73"/>
        <v/>
      </c>
      <c r="AP76" s="119" t="str">
        <f t="shared" si="74"/>
        <v/>
      </c>
      <c r="AQ76" s="119" t="str">
        <f t="shared" si="80"/>
        <v/>
      </c>
      <c r="AR76" s="119" t="str">
        <f t="shared" si="81"/>
        <v/>
      </c>
      <c r="AS76" s="8"/>
      <c r="AT76" s="8"/>
      <c r="AU76" s="8"/>
      <c r="AV76" s="8"/>
      <c r="AW76" s="8"/>
      <c r="AX76"/>
      <c r="AY76" t="str">
        <f t="shared" si="82"/>
        <v>No Data</v>
      </c>
      <c r="AZ76" s="9">
        <f t="shared" si="83"/>
        <v>0</v>
      </c>
      <c r="BA76" s="119" t="str">
        <v>No Data</v>
      </c>
      <c r="BB76" s="119">
        <v>0</v>
      </c>
      <c r="BC76" s="119">
        <v>72</v>
      </c>
      <c r="BD76" s="119" t="str">
        <f t="shared" si="84"/>
        <v/>
      </c>
      <c r="BE76" s="129"/>
      <c r="BF76" s="119" t="str">
        <f>IF('Spectrum 1'!BD76&gt;0,'Spectrum 1'!BD76, "")</f>
        <v/>
      </c>
      <c r="BG76" s="119" t="e">
        <f t="shared" si="85"/>
        <v>#NUM!</v>
      </c>
      <c r="BH76" s="119" t="e">
        <f t="shared" si="86"/>
        <v>#NUM!</v>
      </c>
      <c r="BI76" s="119" t="e">
        <f>LOOKUP((BH76+(('Compiled Assessment'!$D$5/(10^6))*BH76)), BG$5:BG$111)</f>
        <v>#NUM!</v>
      </c>
      <c r="BJ76" s="119" t="str">
        <f t="shared" si="87"/>
        <v/>
      </c>
      <c r="BK76" s="119" t="str">
        <f>IF(ISERROR(1/BH76),"",IF(ISERROR(1/BI76),"",IF(Calculations!$J$3&gt;ABS(((BH76-BI76)/BH76)*1000000),1,0)))</f>
        <v/>
      </c>
    </row>
    <row r="77" spans="10:63" x14ac:dyDescent="0.25">
      <c r="J77" s="5" t="str">
        <f t="shared" si="55"/>
        <v/>
      </c>
      <c r="K77" s="1" t="str">
        <f t="shared" si="56"/>
        <v/>
      </c>
      <c r="L77" s="1" t="str">
        <f t="shared" si="57"/>
        <v/>
      </c>
      <c r="M77" s="1" t="str">
        <f t="shared" si="58"/>
        <v/>
      </c>
      <c r="N77" s="1" t="str">
        <f t="shared" si="59"/>
        <v/>
      </c>
      <c r="O77" s="1" t="str">
        <f t="shared" si="60"/>
        <v/>
      </c>
      <c r="P77" s="1" t="str">
        <f t="shared" si="61"/>
        <v/>
      </c>
      <c r="Q77" s="1" t="str">
        <f t="shared" si="62"/>
        <v/>
      </c>
      <c r="R77" s="1" t="str">
        <f t="shared" si="75"/>
        <v/>
      </c>
      <c r="S77" s="1" t="str">
        <f t="shared" si="63"/>
        <v/>
      </c>
      <c r="T77" s="1" t="str">
        <f t="shared" si="64"/>
        <v/>
      </c>
      <c r="U77" s="1" t="str">
        <f t="shared" si="65"/>
        <v/>
      </c>
      <c r="V77" s="1" t="str">
        <f t="shared" si="66"/>
        <v/>
      </c>
      <c r="W77" s="1" t="str">
        <f t="shared" si="67"/>
        <v/>
      </c>
      <c r="X77" s="1" t="str">
        <f t="shared" si="68"/>
        <v/>
      </c>
      <c r="Y77" s="1" t="str">
        <f t="shared" si="69"/>
        <v/>
      </c>
      <c r="Z77" s="6">
        <v>7.3000000000000001E-3</v>
      </c>
      <c r="AB77" s="5" t="str">
        <f t="shared" si="70"/>
        <v/>
      </c>
      <c r="AC77" s="1" t="str">
        <f t="shared" si="71"/>
        <v/>
      </c>
      <c r="AE77" s="5" t="str">
        <f t="shared" si="76"/>
        <v/>
      </c>
      <c r="AF77" s="1" t="str">
        <f t="shared" si="77"/>
        <v/>
      </c>
      <c r="AJ77" s="5" t="str">
        <f t="shared" si="72"/>
        <v/>
      </c>
      <c r="AL77" s="8" t="str">
        <f t="shared" si="78"/>
        <v/>
      </c>
      <c r="AM77" s="9" t="str">
        <f t="shared" si="79"/>
        <v/>
      </c>
      <c r="AO77" s="113" t="str">
        <f t="shared" si="73"/>
        <v/>
      </c>
      <c r="AP77" s="119" t="str">
        <f t="shared" si="74"/>
        <v/>
      </c>
      <c r="AQ77" s="119" t="str">
        <f t="shared" si="80"/>
        <v/>
      </c>
      <c r="AR77" s="119" t="str">
        <f t="shared" si="81"/>
        <v/>
      </c>
      <c r="AS77" s="8"/>
      <c r="AT77" s="8"/>
      <c r="AU77" s="8"/>
      <c r="AV77" s="8"/>
      <c r="AW77" s="8"/>
      <c r="AX77"/>
      <c r="AY77" t="str">
        <f t="shared" si="82"/>
        <v>No Data</v>
      </c>
      <c r="AZ77" s="9">
        <f t="shared" si="83"/>
        <v>0</v>
      </c>
      <c r="BA77" s="119" t="str">
        <v>No Data</v>
      </c>
      <c r="BB77" s="119">
        <v>0</v>
      </c>
      <c r="BC77" s="119">
        <v>73</v>
      </c>
      <c r="BD77" s="119" t="str">
        <f t="shared" si="84"/>
        <v/>
      </c>
      <c r="BE77" s="129"/>
      <c r="BF77" s="119" t="str">
        <f>IF('Spectrum 1'!BD77&gt;0,'Spectrum 1'!BD77, "")</f>
        <v/>
      </c>
      <c r="BG77" s="119" t="e">
        <f t="shared" si="85"/>
        <v>#NUM!</v>
      </c>
      <c r="BH77" s="119" t="e">
        <f t="shared" si="86"/>
        <v>#NUM!</v>
      </c>
      <c r="BI77" s="119" t="e">
        <f>LOOKUP((BH77+(('Compiled Assessment'!$D$5/(10^6))*BH77)), BG$5:BG$111)</f>
        <v>#NUM!</v>
      </c>
      <c r="BJ77" s="119" t="str">
        <f t="shared" si="87"/>
        <v/>
      </c>
      <c r="BK77" s="119" t="str">
        <f>IF(ISERROR(1/BH77),"",IF(ISERROR(1/BI77),"",IF(Calculations!$J$3&gt;ABS(((BH77-BI77)/BH77)*1000000),1,0)))</f>
        <v/>
      </c>
    </row>
    <row r="78" spans="10:63" x14ac:dyDescent="0.25">
      <c r="J78" s="5" t="str">
        <f t="shared" si="55"/>
        <v/>
      </c>
      <c r="K78" s="1" t="str">
        <f t="shared" si="56"/>
        <v/>
      </c>
      <c r="L78" s="1" t="str">
        <f t="shared" si="57"/>
        <v/>
      </c>
      <c r="M78" s="1" t="str">
        <f t="shared" si="58"/>
        <v/>
      </c>
      <c r="N78" s="1" t="str">
        <f t="shared" si="59"/>
        <v/>
      </c>
      <c r="O78" s="1" t="str">
        <f t="shared" si="60"/>
        <v/>
      </c>
      <c r="P78" s="1" t="str">
        <f t="shared" si="61"/>
        <v/>
      </c>
      <c r="Q78" s="1" t="str">
        <f t="shared" si="62"/>
        <v/>
      </c>
      <c r="R78" s="1" t="str">
        <f t="shared" si="75"/>
        <v/>
      </c>
      <c r="S78" s="1" t="str">
        <f t="shared" si="63"/>
        <v/>
      </c>
      <c r="T78" s="1" t="str">
        <f t="shared" si="64"/>
        <v/>
      </c>
      <c r="U78" s="1" t="str">
        <f t="shared" si="65"/>
        <v/>
      </c>
      <c r="V78" s="1" t="str">
        <f t="shared" si="66"/>
        <v/>
      </c>
      <c r="W78" s="1" t="str">
        <f t="shared" si="67"/>
        <v/>
      </c>
      <c r="X78" s="1" t="str">
        <f t="shared" si="68"/>
        <v/>
      </c>
      <c r="Y78" s="1" t="str">
        <f t="shared" si="69"/>
        <v/>
      </c>
      <c r="Z78" s="6">
        <v>7.4000000000000003E-3</v>
      </c>
      <c r="AB78" s="5" t="str">
        <f t="shared" si="70"/>
        <v/>
      </c>
      <c r="AC78" s="1" t="str">
        <f t="shared" si="71"/>
        <v/>
      </c>
      <c r="AE78" s="5" t="str">
        <f t="shared" si="76"/>
        <v/>
      </c>
      <c r="AF78" s="1" t="str">
        <f t="shared" si="77"/>
        <v/>
      </c>
      <c r="AJ78" s="5" t="str">
        <f t="shared" si="72"/>
        <v/>
      </c>
      <c r="AL78" s="8" t="str">
        <f t="shared" si="78"/>
        <v/>
      </c>
      <c r="AM78" s="9" t="str">
        <f t="shared" si="79"/>
        <v/>
      </c>
      <c r="AO78" s="113" t="str">
        <f t="shared" si="73"/>
        <v/>
      </c>
      <c r="AP78" s="119" t="str">
        <f t="shared" si="74"/>
        <v/>
      </c>
      <c r="AQ78" s="119" t="str">
        <f t="shared" si="80"/>
        <v/>
      </c>
      <c r="AR78" s="119" t="str">
        <f t="shared" si="81"/>
        <v/>
      </c>
      <c r="AS78" s="8"/>
      <c r="AT78" s="8"/>
      <c r="AU78" s="8"/>
      <c r="AV78" s="8"/>
      <c r="AW78" s="8"/>
      <c r="AX78"/>
      <c r="AY78" t="str">
        <f t="shared" si="82"/>
        <v>No Data</v>
      </c>
      <c r="AZ78" s="9">
        <f t="shared" si="83"/>
        <v>0</v>
      </c>
      <c r="BA78" s="119" t="str">
        <v>No Data</v>
      </c>
      <c r="BB78" s="119">
        <v>0</v>
      </c>
      <c r="BC78" s="119">
        <v>74</v>
      </c>
      <c r="BD78" s="119" t="str">
        <f t="shared" si="84"/>
        <v/>
      </c>
      <c r="BE78" s="129"/>
      <c r="BF78" s="119" t="str">
        <f>IF('Spectrum 1'!BD78&gt;0,'Spectrum 1'!BD78, "")</f>
        <v/>
      </c>
      <c r="BG78" s="119" t="e">
        <f t="shared" si="85"/>
        <v>#NUM!</v>
      </c>
      <c r="BH78" s="119" t="e">
        <f t="shared" si="86"/>
        <v>#NUM!</v>
      </c>
      <c r="BI78" s="119" t="e">
        <f>LOOKUP((BH78+(('Compiled Assessment'!$D$5/(10^6))*BH78)), BG$5:BG$111)</f>
        <v>#NUM!</v>
      </c>
      <c r="BJ78" s="119" t="str">
        <f t="shared" si="87"/>
        <v/>
      </c>
      <c r="BK78" s="119" t="str">
        <f>IF(ISERROR(1/BH78),"",IF(ISERROR(1/BI78),"",IF(Calculations!$J$3&gt;ABS(((BH78-BI78)/BH78)*1000000),1,0)))</f>
        <v/>
      </c>
    </row>
    <row r="79" spans="10:63" x14ac:dyDescent="0.25">
      <c r="J79" s="5" t="str">
        <f t="shared" si="55"/>
        <v/>
      </c>
      <c r="K79" s="1" t="str">
        <f t="shared" si="56"/>
        <v/>
      </c>
      <c r="L79" s="1" t="str">
        <f t="shared" si="57"/>
        <v/>
      </c>
      <c r="M79" s="1" t="str">
        <f t="shared" si="58"/>
        <v/>
      </c>
      <c r="N79" s="1" t="str">
        <f t="shared" si="59"/>
        <v/>
      </c>
      <c r="O79" s="1" t="str">
        <f t="shared" si="60"/>
        <v/>
      </c>
      <c r="P79" s="1" t="str">
        <f t="shared" si="61"/>
        <v/>
      </c>
      <c r="Q79" s="1" t="str">
        <f t="shared" si="62"/>
        <v/>
      </c>
      <c r="R79" s="1" t="str">
        <f t="shared" si="75"/>
        <v/>
      </c>
      <c r="S79" s="1" t="str">
        <f t="shared" si="63"/>
        <v/>
      </c>
      <c r="T79" s="1" t="str">
        <f t="shared" si="64"/>
        <v/>
      </c>
      <c r="U79" s="1" t="str">
        <f t="shared" si="65"/>
        <v/>
      </c>
      <c r="V79" s="1" t="str">
        <f t="shared" si="66"/>
        <v/>
      </c>
      <c r="W79" s="1" t="str">
        <f t="shared" si="67"/>
        <v/>
      </c>
      <c r="X79" s="1" t="str">
        <f t="shared" si="68"/>
        <v/>
      </c>
      <c r="Y79" s="1" t="str">
        <f t="shared" si="69"/>
        <v/>
      </c>
      <c r="Z79" s="6">
        <v>7.4999999999999997E-3</v>
      </c>
      <c r="AB79" s="5" t="str">
        <f t="shared" si="70"/>
        <v/>
      </c>
      <c r="AC79" s="1" t="str">
        <f t="shared" si="71"/>
        <v/>
      </c>
      <c r="AE79" s="5" t="str">
        <f t="shared" si="76"/>
        <v/>
      </c>
      <c r="AF79" s="1" t="str">
        <f t="shared" si="77"/>
        <v/>
      </c>
      <c r="AJ79" s="5" t="str">
        <f t="shared" si="72"/>
        <v/>
      </c>
      <c r="AL79" s="8" t="str">
        <f t="shared" si="78"/>
        <v/>
      </c>
      <c r="AM79" s="9" t="str">
        <f t="shared" si="79"/>
        <v/>
      </c>
      <c r="AO79" s="113" t="str">
        <f t="shared" si="73"/>
        <v/>
      </c>
      <c r="AP79" s="119" t="str">
        <f t="shared" si="74"/>
        <v/>
      </c>
      <c r="AQ79" s="119" t="str">
        <f t="shared" si="80"/>
        <v/>
      </c>
      <c r="AR79" s="119" t="str">
        <f t="shared" si="81"/>
        <v/>
      </c>
      <c r="AS79" s="8"/>
      <c r="AT79" s="8"/>
      <c r="AU79" s="8"/>
      <c r="AV79" s="8"/>
      <c r="AW79" s="8"/>
      <c r="AX79"/>
      <c r="AY79" t="str">
        <f t="shared" si="82"/>
        <v>No Data</v>
      </c>
      <c r="AZ79" s="9">
        <f t="shared" si="83"/>
        <v>0</v>
      </c>
      <c r="BA79" s="119" t="str">
        <v>No Data</v>
      </c>
      <c r="BB79" s="119">
        <v>0</v>
      </c>
      <c r="BC79" s="119">
        <v>75</v>
      </c>
      <c r="BD79" s="119" t="str">
        <f t="shared" si="84"/>
        <v/>
      </c>
      <c r="BE79" s="129"/>
      <c r="BF79" s="119" t="str">
        <f>IF('Spectrum 1'!BD79&gt;0,'Spectrum 1'!BD79, "")</f>
        <v/>
      </c>
      <c r="BG79" s="119" t="e">
        <f t="shared" si="85"/>
        <v>#NUM!</v>
      </c>
      <c r="BH79" s="119" t="e">
        <f t="shared" si="86"/>
        <v>#NUM!</v>
      </c>
      <c r="BI79" s="119" t="e">
        <f>LOOKUP((BH79+(('Compiled Assessment'!$D$5/(10^6))*BH79)), BG$5:BG$111)</f>
        <v>#NUM!</v>
      </c>
      <c r="BJ79" s="119" t="str">
        <f t="shared" si="87"/>
        <v/>
      </c>
      <c r="BK79" s="119" t="str">
        <f>IF(ISERROR(1/BH79),"",IF(ISERROR(1/BI79),"",IF(Calculations!$J$3&gt;ABS(((BH79-BI79)/BH79)*1000000),1,0)))</f>
        <v/>
      </c>
    </row>
    <row r="80" spans="10:63" x14ac:dyDescent="0.25">
      <c r="J80" s="5" t="str">
        <f t="shared" si="55"/>
        <v/>
      </c>
      <c r="K80" s="1" t="str">
        <f t="shared" si="56"/>
        <v/>
      </c>
      <c r="L80" s="1" t="str">
        <f t="shared" si="57"/>
        <v/>
      </c>
      <c r="M80" s="1" t="str">
        <f t="shared" si="58"/>
        <v/>
      </c>
      <c r="N80" s="1" t="str">
        <f t="shared" si="59"/>
        <v/>
      </c>
      <c r="O80" s="1" t="str">
        <f t="shared" si="60"/>
        <v/>
      </c>
      <c r="P80" s="1" t="str">
        <f t="shared" si="61"/>
        <v/>
      </c>
      <c r="Q80" s="1" t="str">
        <f t="shared" si="62"/>
        <v/>
      </c>
      <c r="R80" s="1" t="str">
        <f t="shared" si="75"/>
        <v/>
      </c>
      <c r="S80" s="1" t="str">
        <f t="shared" si="63"/>
        <v/>
      </c>
      <c r="T80" s="1" t="str">
        <f t="shared" si="64"/>
        <v/>
      </c>
      <c r="U80" s="1" t="str">
        <f t="shared" si="65"/>
        <v/>
      </c>
      <c r="V80" s="1" t="str">
        <f t="shared" si="66"/>
        <v/>
      </c>
      <c r="W80" s="1" t="str">
        <f t="shared" si="67"/>
        <v/>
      </c>
      <c r="X80" s="1" t="str">
        <f t="shared" si="68"/>
        <v/>
      </c>
      <c r="Y80" s="1" t="str">
        <f t="shared" si="69"/>
        <v/>
      </c>
      <c r="Z80" s="6">
        <v>7.6E-3</v>
      </c>
      <c r="AB80" s="5" t="str">
        <f t="shared" si="70"/>
        <v/>
      </c>
      <c r="AC80" s="1" t="str">
        <f t="shared" si="71"/>
        <v/>
      </c>
      <c r="AE80" s="5" t="str">
        <f t="shared" si="76"/>
        <v/>
      </c>
      <c r="AF80" s="1" t="str">
        <f t="shared" si="77"/>
        <v/>
      </c>
      <c r="AJ80" s="5" t="str">
        <f t="shared" si="72"/>
        <v/>
      </c>
      <c r="AL80" s="8" t="str">
        <f t="shared" si="78"/>
        <v/>
      </c>
      <c r="AM80" s="9" t="str">
        <f t="shared" si="79"/>
        <v/>
      </c>
      <c r="AO80" s="113" t="str">
        <f t="shared" si="73"/>
        <v/>
      </c>
      <c r="AP80" s="119" t="str">
        <f t="shared" si="74"/>
        <v/>
      </c>
      <c r="AQ80" s="119" t="str">
        <f t="shared" si="80"/>
        <v/>
      </c>
      <c r="AR80" s="119" t="str">
        <f t="shared" si="81"/>
        <v/>
      </c>
      <c r="AS80" s="8"/>
      <c r="AT80" s="8"/>
      <c r="AU80" s="8"/>
      <c r="AV80" s="8"/>
      <c r="AW80" s="8"/>
      <c r="AX80"/>
      <c r="AY80" t="str">
        <f t="shared" si="82"/>
        <v>No Data</v>
      </c>
      <c r="AZ80" s="9">
        <f t="shared" si="83"/>
        <v>0</v>
      </c>
      <c r="BA80" s="119" t="str">
        <v>No Data</v>
      </c>
      <c r="BB80" s="119">
        <v>0</v>
      </c>
      <c r="BC80" s="119">
        <v>76</v>
      </c>
      <c r="BD80" s="119" t="str">
        <f t="shared" si="84"/>
        <v/>
      </c>
      <c r="BE80" s="129"/>
      <c r="BF80" s="119" t="str">
        <f>IF('Spectrum 1'!BD80&gt;0,'Spectrum 1'!BD80, "")</f>
        <v/>
      </c>
      <c r="BG80" s="119" t="e">
        <f t="shared" si="85"/>
        <v>#NUM!</v>
      </c>
      <c r="BH80" s="119" t="e">
        <f t="shared" si="86"/>
        <v>#NUM!</v>
      </c>
      <c r="BI80" s="119" t="e">
        <f>LOOKUP((BH80+(('Compiled Assessment'!$D$5/(10^6))*BH80)), BG$5:BG$111)</f>
        <v>#NUM!</v>
      </c>
      <c r="BJ80" s="119" t="str">
        <f t="shared" si="87"/>
        <v/>
      </c>
      <c r="BK80" s="119" t="str">
        <f>IF(ISERROR(1/BH80),"",IF(ISERROR(1/BI80),"",IF(Calculations!$J$3&gt;ABS(((BH80-BI80)/BH80)*1000000),1,0)))</f>
        <v/>
      </c>
    </row>
    <row r="81" spans="10:63" x14ac:dyDescent="0.25">
      <c r="J81" s="5" t="str">
        <f t="shared" si="55"/>
        <v/>
      </c>
      <c r="K81" s="1" t="str">
        <f t="shared" si="56"/>
        <v/>
      </c>
      <c r="L81" s="1" t="str">
        <f t="shared" si="57"/>
        <v/>
      </c>
      <c r="M81" s="1" t="str">
        <f t="shared" si="58"/>
        <v/>
      </c>
      <c r="N81" s="1" t="str">
        <f t="shared" si="59"/>
        <v/>
      </c>
      <c r="O81" s="1" t="str">
        <f t="shared" si="60"/>
        <v/>
      </c>
      <c r="P81" s="1" t="str">
        <f t="shared" si="61"/>
        <v/>
      </c>
      <c r="Q81" s="1" t="str">
        <f t="shared" si="62"/>
        <v/>
      </c>
      <c r="R81" s="1" t="str">
        <f t="shared" si="75"/>
        <v/>
      </c>
      <c r="S81" s="1" t="str">
        <f t="shared" si="63"/>
        <v/>
      </c>
      <c r="T81" s="1" t="str">
        <f t="shared" si="64"/>
        <v/>
      </c>
      <c r="U81" s="1" t="str">
        <f t="shared" si="65"/>
        <v/>
      </c>
      <c r="V81" s="1" t="str">
        <f t="shared" si="66"/>
        <v/>
      </c>
      <c r="W81" s="1" t="str">
        <f t="shared" si="67"/>
        <v/>
      </c>
      <c r="X81" s="1" t="str">
        <f t="shared" si="68"/>
        <v/>
      </c>
      <c r="Y81" s="1" t="str">
        <f t="shared" si="69"/>
        <v/>
      </c>
      <c r="Z81" s="6">
        <v>7.7000000000000002E-3</v>
      </c>
      <c r="AB81" s="5" t="str">
        <f t="shared" si="70"/>
        <v/>
      </c>
      <c r="AC81" s="1" t="str">
        <f t="shared" si="71"/>
        <v/>
      </c>
      <c r="AE81" s="5" t="str">
        <f t="shared" si="76"/>
        <v/>
      </c>
      <c r="AF81" s="1" t="str">
        <f t="shared" si="77"/>
        <v/>
      </c>
      <c r="AJ81" s="5" t="str">
        <f t="shared" si="72"/>
        <v/>
      </c>
      <c r="AL81" s="8" t="str">
        <f t="shared" si="78"/>
        <v/>
      </c>
      <c r="AM81" s="9" t="str">
        <f t="shared" si="79"/>
        <v/>
      </c>
      <c r="AO81" s="113" t="str">
        <f t="shared" si="73"/>
        <v/>
      </c>
      <c r="AP81" s="119" t="str">
        <f t="shared" si="74"/>
        <v/>
      </c>
      <c r="AQ81" s="119" t="str">
        <f t="shared" si="80"/>
        <v/>
      </c>
      <c r="AR81" s="119" t="str">
        <f t="shared" si="81"/>
        <v/>
      </c>
      <c r="AS81" s="8"/>
      <c r="AT81" s="8"/>
      <c r="AU81" s="8"/>
      <c r="AV81" s="8"/>
      <c r="AW81" s="8"/>
      <c r="AX81"/>
      <c r="AY81" t="str">
        <f t="shared" si="82"/>
        <v>No Data</v>
      </c>
      <c r="AZ81" s="9">
        <f t="shared" si="83"/>
        <v>0</v>
      </c>
      <c r="BA81" s="119" t="str">
        <v>No Data</v>
      </c>
      <c r="BB81" s="119">
        <v>0</v>
      </c>
      <c r="BC81" s="119">
        <v>77</v>
      </c>
      <c r="BD81" s="119" t="str">
        <f t="shared" si="84"/>
        <v/>
      </c>
      <c r="BE81" s="129"/>
      <c r="BF81" s="119" t="str">
        <f>IF('Spectrum 1'!BD81&gt;0,'Spectrum 1'!BD81, "")</f>
        <v/>
      </c>
      <c r="BG81" s="119" t="e">
        <f t="shared" si="85"/>
        <v>#NUM!</v>
      </c>
      <c r="BH81" s="119" t="e">
        <f t="shared" si="86"/>
        <v>#NUM!</v>
      </c>
      <c r="BI81" s="119" t="e">
        <f>LOOKUP((BH81+(('Compiled Assessment'!$D$5/(10^6))*BH81)), BG$5:BG$111)</f>
        <v>#NUM!</v>
      </c>
      <c r="BJ81" s="119" t="str">
        <f t="shared" si="87"/>
        <v/>
      </c>
      <c r="BK81" s="119" t="str">
        <f>IF(ISERROR(1/BH81),"",IF(ISERROR(1/BI81),"",IF(Calculations!$J$3&gt;ABS(((BH81-BI81)/BH81)*1000000),1,0)))</f>
        <v/>
      </c>
    </row>
    <row r="82" spans="10:63" x14ac:dyDescent="0.25">
      <c r="J82" s="5" t="str">
        <f t="shared" si="55"/>
        <v/>
      </c>
      <c r="K82" s="1" t="str">
        <f t="shared" si="56"/>
        <v/>
      </c>
      <c r="L82" s="1" t="str">
        <f t="shared" si="57"/>
        <v/>
      </c>
      <c r="M82" s="1" t="str">
        <f t="shared" si="58"/>
        <v/>
      </c>
      <c r="N82" s="1" t="str">
        <f t="shared" si="59"/>
        <v/>
      </c>
      <c r="O82" s="1" t="str">
        <f t="shared" si="60"/>
        <v/>
      </c>
      <c r="P82" s="1" t="str">
        <f t="shared" si="61"/>
        <v/>
      </c>
      <c r="Q82" s="1" t="str">
        <f t="shared" si="62"/>
        <v/>
      </c>
      <c r="R82" s="1" t="str">
        <f t="shared" si="75"/>
        <v/>
      </c>
      <c r="S82" s="1" t="str">
        <f t="shared" si="63"/>
        <v/>
      </c>
      <c r="T82" s="1" t="str">
        <f t="shared" si="64"/>
        <v/>
      </c>
      <c r="U82" s="1" t="str">
        <f t="shared" si="65"/>
        <v/>
      </c>
      <c r="V82" s="1" t="str">
        <f t="shared" si="66"/>
        <v/>
      </c>
      <c r="W82" s="1" t="str">
        <f t="shared" si="67"/>
        <v/>
      </c>
      <c r="X82" s="1" t="str">
        <f t="shared" si="68"/>
        <v/>
      </c>
      <c r="Y82" s="1" t="str">
        <f t="shared" si="69"/>
        <v/>
      </c>
      <c r="Z82" s="6">
        <v>7.7999999999999996E-3</v>
      </c>
      <c r="AB82" s="5" t="str">
        <f t="shared" si="70"/>
        <v/>
      </c>
      <c r="AC82" s="1" t="str">
        <f t="shared" si="71"/>
        <v/>
      </c>
      <c r="AE82" s="5" t="str">
        <f t="shared" si="76"/>
        <v/>
      </c>
      <c r="AF82" s="1" t="str">
        <f t="shared" si="77"/>
        <v/>
      </c>
      <c r="AJ82" s="5" t="str">
        <f t="shared" si="72"/>
        <v/>
      </c>
      <c r="AL82" s="8" t="str">
        <f t="shared" si="78"/>
        <v/>
      </c>
      <c r="AM82" s="9" t="str">
        <f t="shared" si="79"/>
        <v/>
      </c>
      <c r="AO82" s="113" t="str">
        <f t="shared" si="73"/>
        <v/>
      </c>
      <c r="AP82" s="119" t="str">
        <f t="shared" si="74"/>
        <v/>
      </c>
      <c r="AQ82" s="119" t="str">
        <f t="shared" si="80"/>
        <v/>
      </c>
      <c r="AR82" s="119" t="str">
        <f t="shared" si="81"/>
        <v/>
      </c>
      <c r="AS82" s="8"/>
      <c r="AT82" s="8"/>
      <c r="AU82" s="8"/>
      <c r="AV82" s="8"/>
      <c r="AW82" s="8"/>
      <c r="AX82"/>
      <c r="AY82" t="str">
        <f t="shared" si="82"/>
        <v>No Data</v>
      </c>
      <c r="AZ82" s="9">
        <f t="shared" si="83"/>
        <v>0</v>
      </c>
      <c r="BA82" s="119" t="str">
        <v>No Data</v>
      </c>
      <c r="BB82" s="119">
        <v>0</v>
      </c>
      <c r="BC82" s="119">
        <v>78</v>
      </c>
      <c r="BD82" s="119" t="str">
        <f t="shared" si="84"/>
        <v/>
      </c>
      <c r="BE82" s="129"/>
      <c r="BF82" s="119" t="str">
        <f>IF('Spectrum 1'!BD82&gt;0,'Spectrum 1'!BD82, "")</f>
        <v/>
      </c>
      <c r="BG82" s="119" t="e">
        <f t="shared" si="85"/>
        <v>#NUM!</v>
      </c>
      <c r="BH82" s="119" t="e">
        <f t="shared" si="86"/>
        <v>#NUM!</v>
      </c>
      <c r="BI82" s="119" t="e">
        <f>LOOKUP((BH82+(('Compiled Assessment'!$D$5/(10^6))*BH82)), BG$5:BG$111)</f>
        <v>#NUM!</v>
      </c>
      <c r="BJ82" s="119" t="str">
        <f t="shared" si="87"/>
        <v/>
      </c>
      <c r="BK82" s="119" t="str">
        <f>IF(ISERROR(1/BH82),"",IF(ISERROR(1/BI82),"",IF(Calculations!$J$3&gt;ABS(((BH82-BI82)/BH82)*1000000),1,0)))</f>
        <v/>
      </c>
    </row>
    <row r="83" spans="10:63" x14ac:dyDescent="0.25">
      <c r="J83" s="5" t="str">
        <f t="shared" si="55"/>
        <v/>
      </c>
      <c r="K83" s="1" t="str">
        <f t="shared" si="56"/>
        <v/>
      </c>
      <c r="L83" s="1" t="str">
        <f t="shared" si="57"/>
        <v/>
      </c>
      <c r="M83" s="1" t="str">
        <f t="shared" si="58"/>
        <v/>
      </c>
      <c r="N83" s="1" t="str">
        <f t="shared" si="59"/>
        <v/>
      </c>
      <c r="O83" s="1" t="str">
        <f t="shared" si="60"/>
        <v/>
      </c>
      <c r="P83" s="1" t="str">
        <f t="shared" si="61"/>
        <v/>
      </c>
      <c r="Q83" s="1" t="str">
        <f t="shared" si="62"/>
        <v/>
      </c>
      <c r="R83" s="1" t="str">
        <f t="shared" si="75"/>
        <v/>
      </c>
      <c r="S83" s="1" t="str">
        <f t="shared" si="63"/>
        <v/>
      </c>
      <c r="T83" s="1" t="str">
        <f t="shared" si="64"/>
        <v/>
      </c>
      <c r="U83" s="1" t="str">
        <f t="shared" si="65"/>
        <v/>
      </c>
      <c r="V83" s="1" t="str">
        <f t="shared" si="66"/>
        <v/>
      </c>
      <c r="W83" s="1" t="str">
        <f t="shared" si="67"/>
        <v/>
      </c>
      <c r="X83" s="1" t="str">
        <f t="shared" si="68"/>
        <v/>
      </c>
      <c r="Y83" s="1" t="str">
        <f t="shared" si="69"/>
        <v/>
      </c>
      <c r="Z83" s="6">
        <v>7.9000000000000008E-3</v>
      </c>
      <c r="AB83" s="5" t="str">
        <f t="shared" si="70"/>
        <v/>
      </c>
      <c r="AC83" s="1" t="str">
        <f t="shared" si="71"/>
        <v/>
      </c>
      <c r="AE83" s="5" t="str">
        <f t="shared" si="76"/>
        <v/>
      </c>
      <c r="AF83" s="1" t="str">
        <f t="shared" si="77"/>
        <v/>
      </c>
      <c r="AJ83" s="5" t="str">
        <f t="shared" si="72"/>
        <v/>
      </c>
      <c r="AL83" s="8" t="str">
        <f t="shared" si="78"/>
        <v/>
      </c>
      <c r="AM83" s="9" t="str">
        <f t="shared" si="79"/>
        <v/>
      </c>
      <c r="AO83" s="113" t="str">
        <f t="shared" si="73"/>
        <v/>
      </c>
      <c r="AP83" s="119" t="str">
        <f t="shared" si="74"/>
        <v/>
      </c>
      <c r="AQ83" s="119" t="str">
        <f t="shared" si="80"/>
        <v/>
      </c>
      <c r="AR83" s="119" t="str">
        <f t="shared" si="81"/>
        <v/>
      </c>
      <c r="AS83" s="8"/>
      <c r="AT83" s="8"/>
      <c r="AU83" s="8"/>
      <c r="AV83" s="8"/>
      <c r="AW83" s="8"/>
      <c r="AX83"/>
      <c r="AY83" t="str">
        <f t="shared" si="82"/>
        <v>No Data</v>
      </c>
      <c r="AZ83" s="9">
        <f t="shared" si="83"/>
        <v>0</v>
      </c>
      <c r="BA83" s="119" t="str">
        <v>No Data</v>
      </c>
      <c r="BB83" s="119">
        <v>0</v>
      </c>
      <c r="BC83" s="119">
        <v>79</v>
      </c>
      <c r="BD83" s="119" t="str">
        <f t="shared" si="84"/>
        <v/>
      </c>
      <c r="BE83" s="129"/>
      <c r="BF83" s="119" t="str">
        <f>IF('Spectrum 1'!BD83&gt;0,'Spectrum 1'!BD83, "")</f>
        <v/>
      </c>
      <c r="BG83" s="119" t="e">
        <f t="shared" si="85"/>
        <v>#NUM!</v>
      </c>
      <c r="BH83" s="119" t="e">
        <f t="shared" si="86"/>
        <v>#NUM!</v>
      </c>
      <c r="BI83" s="119" t="e">
        <f>LOOKUP((BH83+(('Compiled Assessment'!$D$5/(10^6))*BH83)), BG$5:BG$111)</f>
        <v>#NUM!</v>
      </c>
      <c r="BJ83" s="119" t="str">
        <f t="shared" si="87"/>
        <v/>
      </c>
      <c r="BK83" s="119" t="str">
        <f>IF(ISERROR(1/BH83),"",IF(ISERROR(1/BI83),"",IF(Calculations!$J$3&gt;ABS(((BH83-BI83)/BH83)*1000000),1,0)))</f>
        <v/>
      </c>
    </row>
    <row r="84" spans="10:63" x14ac:dyDescent="0.25">
      <c r="J84" s="5" t="str">
        <f t="shared" si="55"/>
        <v/>
      </c>
      <c r="K84" s="1" t="str">
        <f t="shared" si="56"/>
        <v/>
      </c>
      <c r="L84" s="1" t="str">
        <f t="shared" si="57"/>
        <v/>
      </c>
      <c r="M84" s="1" t="str">
        <f t="shared" si="58"/>
        <v/>
      </c>
      <c r="N84" s="1" t="str">
        <f t="shared" si="59"/>
        <v/>
      </c>
      <c r="O84" s="1" t="str">
        <f t="shared" si="60"/>
        <v/>
      </c>
      <c r="P84" s="1" t="str">
        <f t="shared" si="61"/>
        <v/>
      </c>
      <c r="Q84" s="1" t="str">
        <f t="shared" si="62"/>
        <v/>
      </c>
      <c r="R84" s="1" t="str">
        <f t="shared" si="75"/>
        <v/>
      </c>
      <c r="S84" s="1" t="str">
        <f t="shared" si="63"/>
        <v/>
      </c>
      <c r="T84" s="1" t="str">
        <f t="shared" si="64"/>
        <v/>
      </c>
      <c r="U84" s="1" t="str">
        <f t="shared" si="65"/>
        <v/>
      </c>
      <c r="V84" s="1" t="str">
        <f t="shared" si="66"/>
        <v/>
      </c>
      <c r="W84" s="1" t="str">
        <f t="shared" si="67"/>
        <v/>
      </c>
      <c r="X84" s="1" t="str">
        <f t="shared" si="68"/>
        <v/>
      </c>
      <c r="Y84" s="1" t="str">
        <f t="shared" si="69"/>
        <v/>
      </c>
      <c r="Z84" s="6">
        <v>8.0000000000000002E-3</v>
      </c>
      <c r="AB84" s="5" t="str">
        <f t="shared" si="70"/>
        <v/>
      </c>
      <c r="AC84" s="1" t="str">
        <f t="shared" si="71"/>
        <v/>
      </c>
      <c r="AE84" s="5" t="str">
        <f t="shared" si="76"/>
        <v/>
      </c>
      <c r="AF84" s="1" t="str">
        <f t="shared" si="77"/>
        <v/>
      </c>
      <c r="AJ84" s="5" t="str">
        <f t="shared" si="72"/>
        <v/>
      </c>
      <c r="AL84" s="8" t="str">
        <f t="shared" si="78"/>
        <v/>
      </c>
      <c r="AM84" s="9" t="str">
        <f t="shared" si="79"/>
        <v/>
      </c>
      <c r="AO84" s="113" t="str">
        <f t="shared" si="73"/>
        <v/>
      </c>
      <c r="AP84" s="119" t="str">
        <f t="shared" si="74"/>
        <v/>
      </c>
      <c r="AQ84" s="119" t="str">
        <f t="shared" si="80"/>
        <v/>
      </c>
      <c r="AR84" s="119" t="str">
        <f t="shared" si="81"/>
        <v/>
      </c>
      <c r="AS84" s="8"/>
      <c r="AT84" s="8"/>
      <c r="AU84" s="8"/>
      <c r="AV84" s="8"/>
      <c r="AW84" s="8"/>
      <c r="AX84"/>
      <c r="AY84" t="str">
        <f t="shared" si="82"/>
        <v>No Data</v>
      </c>
      <c r="AZ84" s="9">
        <f t="shared" si="83"/>
        <v>0</v>
      </c>
      <c r="BA84" s="119" t="str">
        <v>No Data</v>
      </c>
      <c r="BB84" s="119">
        <v>0</v>
      </c>
      <c r="BC84" s="119">
        <v>80</v>
      </c>
      <c r="BD84" s="119" t="str">
        <f t="shared" si="84"/>
        <v/>
      </c>
      <c r="BE84" s="129"/>
      <c r="BF84" s="119" t="str">
        <f>IF('Spectrum 1'!BD84&gt;0,'Spectrum 1'!BD84, "")</f>
        <v/>
      </c>
      <c r="BG84" s="119" t="e">
        <f t="shared" si="85"/>
        <v>#NUM!</v>
      </c>
      <c r="BH84" s="119" t="e">
        <f t="shared" si="86"/>
        <v>#NUM!</v>
      </c>
      <c r="BI84" s="119" t="e">
        <f>LOOKUP((BH84+(('Compiled Assessment'!$D$5/(10^6))*BH84)), BG$5:BG$111)</f>
        <v>#NUM!</v>
      </c>
      <c r="BJ84" s="119" t="str">
        <f t="shared" si="87"/>
        <v/>
      </c>
      <c r="BK84" s="119" t="str">
        <f>IF(ISERROR(1/BH84),"",IF(ISERROR(1/BI84),"",IF(Calculations!$J$3&gt;ABS(((BH84-BI84)/BH84)*1000000),1,0)))</f>
        <v/>
      </c>
    </row>
    <row r="85" spans="10:63" x14ac:dyDescent="0.25">
      <c r="J85" s="5" t="str">
        <f t="shared" si="55"/>
        <v/>
      </c>
      <c r="K85" s="1" t="str">
        <f t="shared" si="56"/>
        <v/>
      </c>
      <c r="L85" s="1" t="str">
        <f t="shared" si="57"/>
        <v/>
      </c>
      <c r="M85" s="1" t="str">
        <f t="shared" si="58"/>
        <v/>
      </c>
      <c r="N85" s="1" t="str">
        <f t="shared" si="59"/>
        <v/>
      </c>
      <c r="O85" s="1" t="str">
        <f t="shared" si="60"/>
        <v/>
      </c>
      <c r="P85" s="1" t="str">
        <f t="shared" si="61"/>
        <v/>
      </c>
      <c r="Q85" s="1" t="str">
        <f t="shared" si="62"/>
        <v/>
      </c>
      <c r="R85" s="1" t="str">
        <f t="shared" si="75"/>
        <v/>
      </c>
      <c r="S85" s="1" t="str">
        <f t="shared" si="63"/>
        <v/>
      </c>
      <c r="T85" s="1" t="str">
        <f t="shared" si="64"/>
        <v/>
      </c>
      <c r="U85" s="1" t="str">
        <f t="shared" si="65"/>
        <v/>
      </c>
      <c r="V85" s="1" t="str">
        <f t="shared" si="66"/>
        <v/>
      </c>
      <c r="W85" s="1" t="str">
        <f t="shared" si="67"/>
        <v/>
      </c>
      <c r="X85" s="1" t="str">
        <f t="shared" si="68"/>
        <v/>
      </c>
      <c r="Y85" s="1" t="str">
        <f t="shared" si="69"/>
        <v/>
      </c>
      <c r="Z85" s="6">
        <v>8.0999999999999996E-3</v>
      </c>
      <c r="AB85" s="5" t="str">
        <f t="shared" si="70"/>
        <v/>
      </c>
      <c r="AC85" s="1" t="str">
        <f t="shared" si="71"/>
        <v/>
      </c>
      <c r="AE85" s="5" t="str">
        <f t="shared" si="76"/>
        <v/>
      </c>
      <c r="AF85" s="1" t="str">
        <f t="shared" si="77"/>
        <v/>
      </c>
      <c r="AJ85" s="5" t="str">
        <f t="shared" si="72"/>
        <v/>
      </c>
      <c r="AL85" s="8" t="str">
        <f t="shared" si="78"/>
        <v/>
      </c>
      <c r="AM85" s="9" t="str">
        <f t="shared" si="79"/>
        <v/>
      </c>
      <c r="AO85" s="113" t="str">
        <f t="shared" si="73"/>
        <v/>
      </c>
      <c r="AP85" s="119" t="str">
        <f t="shared" si="74"/>
        <v/>
      </c>
      <c r="AQ85" s="119" t="str">
        <f t="shared" si="80"/>
        <v/>
      </c>
      <c r="AR85" s="119" t="str">
        <f t="shared" si="81"/>
        <v/>
      </c>
      <c r="AS85" s="8"/>
      <c r="AT85" s="8"/>
      <c r="AU85" s="8"/>
      <c r="AV85" s="8"/>
      <c r="AW85" s="8"/>
      <c r="AX85"/>
      <c r="AY85" t="str">
        <f t="shared" si="82"/>
        <v>No Data</v>
      </c>
      <c r="AZ85" s="9">
        <f t="shared" si="83"/>
        <v>0</v>
      </c>
      <c r="BA85" s="119" t="str">
        <v>No Data</v>
      </c>
      <c r="BB85" s="119">
        <v>0</v>
      </c>
      <c r="BC85" s="119">
        <v>81</v>
      </c>
      <c r="BD85" s="119" t="str">
        <f t="shared" si="84"/>
        <v/>
      </c>
      <c r="BE85" s="129"/>
      <c r="BF85" s="119" t="str">
        <f>IF('Spectrum 1'!BD85&gt;0,'Spectrum 1'!BD85, "")</f>
        <v/>
      </c>
      <c r="BG85" s="119" t="e">
        <f t="shared" si="85"/>
        <v>#NUM!</v>
      </c>
      <c r="BH85" s="119" t="e">
        <f t="shared" si="86"/>
        <v>#NUM!</v>
      </c>
      <c r="BI85" s="119" t="e">
        <f>LOOKUP((BH85+(('Compiled Assessment'!$D$5/(10^6))*BH85)), BG$5:BG$111)</f>
        <v>#NUM!</v>
      </c>
      <c r="BJ85" s="119" t="str">
        <f t="shared" si="87"/>
        <v/>
      </c>
      <c r="BK85" s="119" t="str">
        <f>IF(ISERROR(1/BH85),"",IF(ISERROR(1/BI85),"",IF(Calculations!$J$3&gt;ABS(((BH85-BI85)/BH85)*1000000),1,0)))</f>
        <v/>
      </c>
    </row>
    <row r="86" spans="10:63" x14ac:dyDescent="0.25">
      <c r="J86" s="5" t="str">
        <f t="shared" si="55"/>
        <v/>
      </c>
      <c r="K86" s="1" t="str">
        <f t="shared" si="56"/>
        <v/>
      </c>
      <c r="L86" s="1" t="str">
        <f t="shared" si="57"/>
        <v/>
      </c>
      <c r="M86" s="1" t="str">
        <f t="shared" si="58"/>
        <v/>
      </c>
      <c r="N86" s="1" t="str">
        <f t="shared" si="59"/>
        <v/>
      </c>
      <c r="O86" s="1" t="str">
        <f t="shared" si="60"/>
        <v/>
      </c>
      <c r="P86" s="1" t="str">
        <f t="shared" si="61"/>
        <v/>
      </c>
      <c r="Q86" s="1" t="str">
        <f t="shared" si="62"/>
        <v/>
      </c>
      <c r="R86" s="1" t="str">
        <f t="shared" si="75"/>
        <v/>
      </c>
      <c r="S86" s="1" t="str">
        <f t="shared" si="63"/>
        <v/>
      </c>
      <c r="T86" s="1" t="str">
        <f t="shared" si="64"/>
        <v/>
      </c>
      <c r="U86" s="1" t="str">
        <f t="shared" si="65"/>
        <v/>
      </c>
      <c r="V86" s="1" t="str">
        <f t="shared" si="66"/>
        <v/>
      </c>
      <c r="W86" s="1" t="str">
        <f t="shared" si="67"/>
        <v/>
      </c>
      <c r="X86" s="1" t="str">
        <f t="shared" si="68"/>
        <v/>
      </c>
      <c r="Y86" s="1" t="str">
        <f t="shared" si="69"/>
        <v/>
      </c>
      <c r="Z86" s="6">
        <v>8.2000000000000007E-3</v>
      </c>
      <c r="AB86" s="5" t="str">
        <f t="shared" si="70"/>
        <v/>
      </c>
      <c r="AC86" s="1" t="str">
        <f t="shared" si="71"/>
        <v/>
      </c>
      <c r="AE86" s="5" t="str">
        <f t="shared" si="76"/>
        <v/>
      </c>
      <c r="AF86" s="1" t="str">
        <f t="shared" si="77"/>
        <v/>
      </c>
      <c r="AJ86" s="5" t="str">
        <f t="shared" si="72"/>
        <v/>
      </c>
      <c r="AL86" s="8" t="str">
        <f t="shared" si="78"/>
        <v/>
      </c>
      <c r="AM86" s="9" t="str">
        <f t="shared" si="79"/>
        <v/>
      </c>
      <c r="AO86" s="113" t="str">
        <f t="shared" si="73"/>
        <v/>
      </c>
      <c r="AP86" s="119" t="str">
        <f t="shared" si="74"/>
        <v/>
      </c>
      <c r="AQ86" s="119" t="str">
        <f t="shared" si="80"/>
        <v/>
      </c>
      <c r="AR86" s="119" t="str">
        <f t="shared" si="81"/>
        <v/>
      </c>
      <c r="AS86" s="8"/>
      <c r="AT86" s="8"/>
      <c r="AU86" s="8"/>
      <c r="AV86" s="8"/>
      <c r="AW86" s="8"/>
      <c r="AX86"/>
      <c r="AY86" t="str">
        <f t="shared" si="82"/>
        <v>No Data</v>
      </c>
      <c r="AZ86" s="9">
        <f t="shared" si="83"/>
        <v>0</v>
      </c>
      <c r="BA86" s="119" t="str">
        <v>No Data</v>
      </c>
      <c r="BB86" s="119">
        <v>0</v>
      </c>
      <c r="BC86" s="119">
        <v>82</v>
      </c>
      <c r="BD86" s="119" t="str">
        <f t="shared" si="84"/>
        <v/>
      </c>
      <c r="BE86" s="129"/>
      <c r="BF86" s="119" t="str">
        <f>IF('Spectrum 1'!BD86&gt;0,'Spectrum 1'!BD86, "")</f>
        <v/>
      </c>
      <c r="BG86" s="119" t="e">
        <f t="shared" si="85"/>
        <v>#NUM!</v>
      </c>
      <c r="BH86" s="119" t="e">
        <f t="shared" si="86"/>
        <v>#NUM!</v>
      </c>
      <c r="BI86" s="119" t="e">
        <f>LOOKUP((BH86+(('Compiled Assessment'!$D$5/(10^6))*BH86)), BG$5:BG$111)</f>
        <v>#NUM!</v>
      </c>
      <c r="BJ86" s="119" t="str">
        <f t="shared" si="87"/>
        <v/>
      </c>
      <c r="BK86" s="119" t="str">
        <f>IF(ISERROR(1/BH86),"",IF(ISERROR(1/BI86),"",IF(Calculations!$J$3&gt;ABS(((BH86-BI86)/BH86)*1000000),1,0)))</f>
        <v/>
      </c>
    </row>
    <row r="87" spans="10:63" x14ac:dyDescent="0.25">
      <c r="J87" s="5" t="str">
        <f t="shared" si="55"/>
        <v/>
      </c>
      <c r="K87" s="1" t="str">
        <f t="shared" si="56"/>
        <v/>
      </c>
      <c r="L87" s="1" t="str">
        <f t="shared" si="57"/>
        <v/>
      </c>
      <c r="M87" s="1" t="str">
        <f t="shared" si="58"/>
        <v/>
      </c>
      <c r="N87" s="1" t="str">
        <f t="shared" si="59"/>
        <v/>
      </c>
      <c r="O87" s="1" t="str">
        <f t="shared" si="60"/>
        <v/>
      </c>
      <c r="P87" s="1" t="str">
        <f t="shared" si="61"/>
        <v/>
      </c>
      <c r="Q87" s="1" t="str">
        <f t="shared" si="62"/>
        <v/>
      </c>
      <c r="R87" s="1" t="str">
        <f t="shared" si="75"/>
        <v/>
      </c>
      <c r="S87" s="1" t="str">
        <f t="shared" si="63"/>
        <v/>
      </c>
      <c r="T87" s="1" t="str">
        <f t="shared" si="64"/>
        <v/>
      </c>
      <c r="U87" s="1" t="str">
        <f t="shared" si="65"/>
        <v/>
      </c>
      <c r="V87" s="1" t="str">
        <f t="shared" si="66"/>
        <v/>
      </c>
      <c r="W87" s="1" t="str">
        <f t="shared" si="67"/>
        <v/>
      </c>
      <c r="X87" s="1" t="str">
        <f t="shared" si="68"/>
        <v/>
      </c>
      <c r="Y87" s="1" t="str">
        <f t="shared" si="69"/>
        <v/>
      </c>
      <c r="Z87" s="6">
        <v>8.3000000000000001E-3</v>
      </c>
      <c r="AB87" s="5" t="str">
        <f t="shared" si="70"/>
        <v/>
      </c>
      <c r="AC87" s="1" t="str">
        <f t="shared" si="71"/>
        <v/>
      </c>
      <c r="AE87" s="5" t="str">
        <f t="shared" si="76"/>
        <v/>
      </c>
      <c r="AF87" s="1" t="str">
        <f t="shared" si="77"/>
        <v/>
      </c>
      <c r="AJ87" s="5" t="str">
        <f t="shared" si="72"/>
        <v/>
      </c>
      <c r="AL87" s="8" t="str">
        <f t="shared" si="78"/>
        <v/>
      </c>
      <c r="AM87" s="9" t="str">
        <f t="shared" si="79"/>
        <v/>
      </c>
      <c r="AO87" s="113" t="str">
        <f t="shared" si="73"/>
        <v/>
      </c>
      <c r="AP87" s="119" t="str">
        <f t="shared" si="74"/>
        <v/>
      </c>
      <c r="AQ87" s="119" t="str">
        <f t="shared" si="80"/>
        <v/>
      </c>
      <c r="AR87" s="119" t="str">
        <f t="shared" si="81"/>
        <v/>
      </c>
      <c r="AS87" s="8"/>
      <c r="AT87" s="8"/>
      <c r="AU87" s="8"/>
      <c r="AV87" s="8"/>
      <c r="AW87" s="8"/>
      <c r="AX87"/>
      <c r="AY87" t="str">
        <f t="shared" si="82"/>
        <v>No Data</v>
      </c>
      <c r="AZ87" s="9">
        <f t="shared" si="83"/>
        <v>0</v>
      </c>
      <c r="BA87" s="119" t="str">
        <v>No Data</v>
      </c>
      <c r="BB87" s="119">
        <v>0</v>
      </c>
      <c r="BC87" s="119">
        <v>83</v>
      </c>
      <c r="BD87" s="119" t="str">
        <f t="shared" si="84"/>
        <v/>
      </c>
      <c r="BE87" s="129"/>
      <c r="BF87" s="119" t="str">
        <f>IF('Spectrum 1'!BD87&gt;0,'Spectrum 1'!BD87, "")</f>
        <v/>
      </c>
      <c r="BG87" s="119" t="e">
        <f t="shared" si="85"/>
        <v>#NUM!</v>
      </c>
      <c r="BH87" s="119" t="e">
        <f t="shared" si="86"/>
        <v>#NUM!</v>
      </c>
      <c r="BI87" s="119" t="e">
        <f>LOOKUP((BH87+(('Compiled Assessment'!$D$5/(10^6))*BH87)), BG$5:BG$111)</f>
        <v>#NUM!</v>
      </c>
      <c r="BJ87" s="119" t="str">
        <f t="shared" si="87"/>
        <v/>
      </c>
      <c r="BK87" s="119" t="str">
        <f>IF(ISERROR(1/BH87),"",IF(ISERROR(1/BI87),"",IF(Calculations!$J$3&gt;ABS(((BH87-BI87)/BH87)*1000000),1,0)))</f>
        <v/>
      </c>
    </row>
    <row r="88" spans="10:63" x14ac:dyDescent="0.25">
      <c r="J88" s="5" t="str">
        <f t="shared" si="55"/>
        <v/>
      </c>
      <c r="K88" s="1" t="str">
        <f t="shared" si="56"/>
        <v/>
      </c>
      <c r="L88" s="1" t="str">
        <f t="shared" si="57"/>
        <v/>
      </c>
      <c r="M88" s="1" t="str">
        <f t="shared" si="58"/>
        <v/>
      </c>
      <c r="N88" s="1" t="str">
        <f t="shared" si="59"/>
        <v/>
      </c>
      <c r="O88" s="1" t="str">
        <f t="shared" si="60"/>
        <v/>
      </c>
      <c r="P88" s="1" t="str">
        <f t="shared" si="61"/>
        <v/>
      </c>
      <c r="Q88" s="1" t="str">
        <f t="shared" si="62"/>
        <v/>
      </c>
      <c r="R88" s="1" t="str">
        <f t="shared" si="75"/>
        <v/>
      </c>
      <c r="S88" s="1" t="str">
        <f t="shared" si="63"/>
        <v/>
      </c>
      <c r="T88" s="1" t="str">
        <f t="shared" si="64"/>
        <v/>
      </c>
      <c r="U88" s="1" t="str">
        <f t="shared" si="65"/>
        <v/>
      </c>
      <c r="V88" s="1" t="str">
        <f t="shared" si="66"/>
        <v/>
      </c>
      <c r="W88" s="1" t="str">
        <f t="shared" si="67"/>
        <v/>
      </c>
      <c r="X88" s="1" t="str">
        <f t="shared" si="68"/>
        <v/>
      </c>
      <c r="Y88" s="1" t="str">
        <f t="shared" si="69"/>
        <v/>
      </c>
      <c r="Z88" s="6">
        <v>8.3999999999999995E-3</v>
      </c>
      <c r="AB88" s="5" t="str">
        <f t="shared" si="70"/>
        <v/>
      </c>
      <c r="AC88" s="1" t="str">
        <f t="shared" si="71"/>
        <v/>
      </c>
      <c r="AE88" s="5" t="str">
        <f t="shared" si="76"/>
        <v/>
      </c>
      <c r="AF88" s="1" t="str">
        <f t="shared" si="77"/>
        <v/>
      </c>
      <c r="AJ88" s="5" t="str">
        <f t="shared" si="72"/>
        <v/>
      </c>
      <c r="AL88" s="8" t="str">
        <f t="shared" si="78"/>
        <v/>
      </c>
      <c r="AM88" s="9" t="str">
        <f t="shared" si="79"/>
        <v/>
      </c>
      <c r="AO88" s="113" t="str">
        <f t="shared" si="73"/>
        <v/>
      </c>
      <c r="AP88" s="119" t="str">
        <f t="shared" si="74"/>
        <v/>
      </c>
      <c r="AQ88" s="119" t="str">
        <f t="shared" si="80"/>
        <v/>
      </c>
      <c r="AR88" s="119" t="str">
        <f t="shared" si="81"/>
        <v/>
      </c>
      <c r="AS88" s="8"/>
      <c r="AT88" s="8"/>
      <c r="AU88" s="8"/>
      <c r="AV88" s="8"/>
      <c r="AW88" s="8"/>
      <c r="AX88"/>
      <c r="AY88" t="str">
        <f t="shared" si="82"/>
        <v>No Data</v>
      </c>
      <c r="AZ88" s="9">
        <f t="shared" si="83"/>
        <v>0</v>
      </c>
      <c r="BA88" s="119" t="str">
        <v>No Data</v>
      </c>
      <c r="BB88" s="119">
        <v>0</v>
      </c>
      <c r="BC88" s="119">
        <v>84</v>
      </c>
      <c r="BD88" s="119" t="str">
        <f t="shared" si="84"/>
        <v/>
      </c>
      <c r="BE88" s="129"/>
      <c r="BF88" s="119" t="str">
        <f>IF('Spectrum 1'!BD88&gt;0,'Spectrum 1'!BD88, "")</f>
        <v/>
      </c>
      <c r="BG88" s="119" t="e">
        <f t="shared" si="85"/>
        <v>#NUM!</v>
      </c>
      <c r="BH88" s="119" t="e">
        <f t="shared" si="86"/>
        <v>#NUM!</v>
      </c>
      <c r="BI88" s="119" t="e">
        <f>LOOKUP((BH88+(('Compiled Assessment'!$D$5/(10^6))*BH88)), BG$5:BG$111)</f>
        <v>#NUM!</v>
      </c>
      <c r="BJ88" s="119" t="str">
        <f t="shared" si="87"/>
        <v/>
      </c>
      <c r="BK88" s="119" t="str">
        <f>IF(ISERROR(1/BH88),"",IF(ISERROR(1/BI88),"",IF(Calculations!$J$3&gt;ABS(((BH88-BI88)/BH88)*1000000),1,0)))</f>
        <v/>
      </c>
    </row>
    <row r="89" spans="10:63" x14ac:dyDescent="0.25">
      <c r="J89" s="5" t="str">
        <f t="shared" si="55"/>
        <v/>
      </c>
      <c r="K89" s="1" t="str">
        <f t="shared" si="56"/>
        <v/>
      </c>
      <c r="L89" s="1" t="str">
        <f t="shared" si="57"/>
        <v/>
      </c>
      <c r="M89" s="1" t="str">
        <f t="shared" si="58"/>
        <v/>
      </c>
      <c r="N89" s="1" t="str">
        <f t="shared" si="59"/>
        <v/>
      </c>
      <c r="O89" s="1" t="str">
        <f t="shared" si="60"/>
        <v/>
      </c>
      <c r="P89" s="1" t="str">
        <f t="shared" si="61"/>
        <v/>
      </c>
      <c r="Q89" s="1" t="str">
        <f t="shared" si="62"/>
        <v/>
      </c>
      <c r="R89" s="1" t="str">
        <f t="shared" si="75"/>
        <v/>
      </c>
      <c r="S89" s="1" t="str">
        <f t="shared" si="63"/>
        <v/>
      </c>
      <c r="T89" s="1" t="str">
        <f t="shared" si="64"/>
        <v/>
      </c>
      <c r="U89" s="1" t="str">
        <f t="shared" si="65"/>
        <v/>
      </c>
      <c r="V89" s="1" t="str">
        <f t="shared" si="66"/>
        <v/>
      </c>
      <c r="W89" s="1" t="str">
        <f t="shared" si="67"/>
        <v/>
      </c>
      <c r="X89" s="1" t="str">
        <f t="shared" si="68"/>
        <v/>
      </c>
      <c r="Y89" s="1" t="str">
        <f t="shared" si="69"/>
        <v/>
      </c>
      <c r="Z89" s="6">
        <v>8.5000000000000006E-3</v>
      </c>
      <c r="AB89" s="5" t="str">
        <f t="shared" si="70"/>
        <v/>
      </c>
      <c r="AC89" s="1" t="str">
        <f t="shared" si="71"/>
        <v/>
      </c>
      <c r="AE89" s="5" t="str">
        <f t="shared" si="76"/>
        <v/>
      </c>
      <c r="AF89" s="1" t="str">
        <f t="shared" si="77"/>
        <v/>
      </c>
      <c r="AJ89" s="5" t="str">
        <f t="shared" si="72"/>
        <v/>
      </c>
      <c r="AL89" s="8" t="str">
        <f t="shared" si="78"/>
        <v/>
      </c>
      <c r="AM89" s="9" t="str">
        <f t="shared" si="79"/>
        <v/>
      </c>
      <c r="AO89" s="113" t="str">
        <f t="shared" si="73"/>
        <v/>
      </c>
      <c r="AP89" s="119" t="str">
        <f t="shared" si="74"/>
        <v/>
      </c>
      <c r="AQ89" s="119" t="str">
        <f t="shared" si="80"/>
        <v/>
      </c>
      <c r="AR89" s="119" t="str">
        <f t="shared" si="81"/>
        <v/>
      </c>
      <c r="AS89" s="8"/>
      <c r="AT89" s="8"/>
      <c r="AU89" s="8"/>
      <c r="AV89" s="8"/>
      <c r="AW89" s="8"/>
      <c r="AX89"/>
      <c r="AY89" t="str">
        <f t="shared" si="82"/>
        <v>No Data</v>
      </c>
      <c r="AZ89" s="9">
        <f t="shared" si="83"/>
        <v>0</v>
      </c>
      <c r="BA89" s="119" t="str">
        <v>No Data</v>
      </c>
      <c r="BB89" s="119">
        <v>0</v>
      </c>
      <c r="BC89" s="119">
        <v>85</v>
      </c>
      <c r="BD89" s="119" t="str">
        <f t="shared" si="84"/>
        <v/>
      </c>
      <c r="BE89" s="129"/>
      <c r="BF89" s="119" t="str">
        <f>IF('Spectrum 1'!BD89&gt;0,'Spectrum 1'!BD89, "")</f>
        <v/>
      </c>
      <c r="BG89" s="119" t="e">
        <f t="shared" si="85"/>
        <v>#NUM!</v>
      </c>
      <c r="BH89" s="119" t="e">
        <f t="shared" si="86"/>
        <v>#NUM!</v>
      </c>
      <c r="BI89" s="119" t="e">
        <f>LOOKUP((BH89+(('Compiled Assessment'!$D$5/(10^6))*BH89)), BG$5:BG$111)</f>
        <v>#NUM!</v>
      </c>
      <c r="BJ89" s="119" t="str">
        <f t="shared" si="87"/>
        <v/>
      </c>
      <c r="BK89" s="119" t="str">
        <f>IF(ISERROR(1/BH89),"",IF(ISERROR(1/BI89),"",IF(Calculations!$J$3&gt;ABS(((BH89-BI89)/BH89)*1000000),1,0)))</f>
        <v/>
      </c>
    </row>
    <row r="90" spans="10:63" x14ac:dyDescent="0.25">
      <c r="J90" s="5" t="str">
        <f t="shared" si="55"/>
        <v/>
      </c>
      <c r="K90" s="1" t="str">
        <f t="shared" si="56"/>
        <v/>
      </c>
      <c r="L90" s="1" t="str">
        <f t="shared" si="57"/>
        <v/>
      </c>
      <c r="M90" s="1" t="str">
        <f t="shared" si="58"/>
        <v/>
      </c>
      <c r="N90" s="1" t="str">
        <f t="shared" si="59"/>
        <v/>
      </c>
      <c r="O90" s="1" t="str">
        <f t="shared" si="60"/>
        <v/>
      </c>
      <c r="P90" s="1" t="str">
        <f t="shared" si="61"/>
        <v/>
      </c>
      <c r="Q90" s="1" t="str">
        <f t="shared" si="62"/>
        <v/>
      </c>
      <c r="R90" s="1" t="str">
        <f t="shared" si="75"/>
        <v/>
      </c>
      <c r="S90" s="1" t="str">
        <f t="shared" si="63"/>
        <v/>
      </c>
      <c r="T90" s="1" t="str">
        <f t="shared" si="64"/>
        <v/>
      </c>
      <c r="U90" s="1" t="str">
        <f t="shared" si="65"/>
        <v/>
      </c>
      <c r="V90" s="1" t="str">
        <f t="shared" si="66"/>
        <v/>
      </c>
      <c r="W90" s="1" t="str">
        <f t="shared" si="67"/>
        <v/>
      </c>
      <c r="X90" s="1" t="str">
        <f t="shared" si="68"/>
        <v/>
      </c>
      <c r="Y90" s="1" t="str">
        <f t="shared" si="69"/>
        <v/>
      </c>
      <c r="Z90" s="6">
        <v>8.6E-3</v>
      </c>
      <c r="AB90" s="5" t="str">
        <f t="shared" si="70"/>
        <v/>
      </c>
      <c r="AC90" s="1" t="str">
        <f t="shared" si="71"/>
        <v/>
      </c>
      <c r="AE90" s="5" t="str">
        <f t="shared" si="76"/>
        <v/>
      </c>
      <c r="AF90" s="1" t="str">
        <f t="shared" si="77"/>
        <v/>
      </c>
      <c r="AJ90" s="5" t="str">
        <f t="shared" si="72"/>
        <v/>
      </c>
      <c r="AL90" s="8" t="str">
        <f t="shared" si="78"/>
        <v/>
      </c>
      <c r="AM90" s="9" t="str">
        <f t="shared" si="79"/>
        <v/>
      </c>
      <c r="AO90" s="113" t="str">
        <f t="shared" si="73"/>
        <v/>
      </c>
      <c r="AP90" s="119" t="str">
        <f t="shared" si="74"/>
        <v/>
      </c>
      <c r="AQ90" s="119" t="str">
        <f t="shared" si="80"/>
        <v/>
      </c>
      <c r="AR90" s="119" t="str">
        <f t="shared" si="81"/>
        <v/>
      </c>
      <c r="AS90" s="8"/>
      <c r="AT90" s="8"/>
      <c r="AU90" s="8"/>
      <c r="AV90" s="8"/>
      <c r="AW90" s="8"/>
      <c r="AX90"/>
      <c r="AY90" t="str">
        <f t="shared" si="82"/>
        <v>No Data</v>
      </c>
      <c r="AZ90" s="9">
        <f t="shared" si="83"/>
        <v>0</v>
      </c>
      <c r="BA90" s="119" t="str">
        <v>No Data</v>
      </c>
      <c r="BB90" s="119">
        <v>0</v>
      </c>
      <c r="BC90" s="119">
        <v>86</v>
      </c>
      <c r="BD90" s="119" t="str">
        <f t="shared" si="84"/>
        <v/>
      </c>
      <c r="BE90" s="129"/>
      <c r="BF90" s="119" t="str">
        <f>IF('Spectrum 1'!BD90&gt;0,'Spectrum 1'!BD90, "")</f>
        <v/>
      </c>
      <c r="BG90" s="119" t="e">
        <f t="shared" si="85"/>
        <v>#NUM!</v>
      </c>
      <c r="BH90" s="119" t="e">
        <f t="shared" si="86"/>
        <v>#NUM!</v>
      </c>
      <c r="BI90" s="119" t="e">
        <f>LOOKUP((BH90+(('Compiled Assessment'!$D$5/(10^6))*BH90)), BG$5:BG$111)</f>
        <v>#NUM!</v>
      </c>
      <c r="BJ90" s="119" t="str">
        <f t="shared" si="87"/>
        <v/>
      </c>
      <c r="BK90" s="119" t="str">
        <f>IF(ISERROR(1/BH90),"",IF(ISERROR(1/BI90),"",IF(Calculations!$J$3&gt;ABS(((BH90-BI90)/BH90)*1000000),1,0)))</f>
        <v/>
      </c>
    </row>
    <row r="91" spans="10:63" x14ac:dyDescent="0.25">
      <c r="J91" s="5" t="str">
        <f t="shared" si="55"/>
        <v/>
      </c>
      <c r="K91" s="1" t="str">
        <f t="shared" si="56"/>
        <v/>
      </c>
      <c r="L91" s="1" t="str">
        <f t="shared" si="57"/>
        <v/>
      </c>
      <c r="M91" s="1" t="str">
        <f t="shared" si="58"/>
        <v/>
      </c>
      <c r="N91" s="1" t="str">
        <f t="shared" si="59"/>
        <v/>
      </c>
      <c r="O91" s="1" t="str">
        <f t="shared" si="60"/>
        <v/>
      </c>
      <c r="P91" s="1" t="str">
        <f t="shared" si="61"/>
        <v/>
      </c>
      <c r="Q91" s="1" t="str">
        <f t="shared" si="62"/>
        <v/>
      </c>
      <c r="R91" s="1" t="str">
        <f t="shared" si="75"/>
        <v/>
      </c>
      <c r="S91" s="1" t="str">
        <f t="shared" si="63"/>
        <v/>
      </c>
      <c r="T91" s="1" t="str">
        <f t="shared" si="64"/>
        <v/>
      </c>
      <c r="U91" s="1" t="str">
        <f t="shared" si="65"/>
        <v/>
      </c>
      <c r="V91" s="1" t="str">
        <f t="shared" si="66"/>
        <v/>
      </c>
      <c r="W91" s="1" t="str">
        <f t="shared" si="67"/>
        <v/>
      </c>
      <c r="X91" s="1" t="str">
        <f t="shared" si="68"/>
        <v/>
      </c>
      <c r="Y91" s="1" t="str">
        <f t="shared" si="69"/>
        <v/>
      </c>
      <c r="Z91" s="6">
        <v>8.6999999999999994E-3</v>
      </c>
      <c r="AB91" s="5" t="str">
        <f t="shared" si="70"/>
        <v/>
      </c>
      <c r="AC91" s="1" t="str">
        <f t="shared" si="71"/>
        <v/>
      </c>
      <c r="AE91" s="5" t="str">
        <f t="shared" si="76"/>
        <v/>
      </c>
      <c r="AF91" s="1" t="str">
        <f t="shared" si="77"/>
        <v/>
      </c>
      <c r="AJ91" s="5" t="str">
        <f t="shared" si="72"/>
        <v/>
      </c>
      <c r="AL91" s="8" t="str">
        <f t="shared" si="78"/>
        <v/>
      </c>
      <c r="AM91" s="9" t="str">
        <f t="shared" si="79"/>
        <v/>
      </c>
      <c r="AO91" s="113" t="str">
        <f t="shared" si="73"/>
        <v/>
      </c>
      <c r="AP91" s="119" t="str">
        <f t="shared" si="74"/>
        <v/>
      </c>
      <c r="AQ91" s="119" t="str">
        <f t="shared" si="80"/>
        <v/>
      </c>
      <c r="AR91" s="119" t="str">
        <f t="shared" si="81"/>
        <v/>
      </c>
      <c r="AS91" s="8"/>
      <c r="AT91" s="8"/>
      <c r="AU91" s="8"/>
      <c r="AV91" s="8"/>
      <c r="AW91" s="8"/>
      <c r="AX91"/>
      <c r="AY91" t="str">
        <f t="shared" si="82"/>
        <v>No Data</v>
      </c>
      <c r="AZ91" s="9">
        <f t="shared" si="83"/>
        <v>0</v>
      </c>
      <c r="BA91" s="119" t="str">
        <v>No Data</v>
      </c>
      <c r="BB91" s="119">
        <v>0</v>
      </c>
      <c r="BC91" s="119">
        <v>87</v>
      </c>
      <c r="BD91" s="119" t="str">
        <f t="shared" si="84"/>
        <v/>
      </c>
      <c r="BE91" s="129"/>
      <c r="BF91" s="119" t="str">
        <f>IF('Spectrum 1'!BD91&gt;0,'Spectrum 1'!BD91, "")</f>
        <v/>
      </c>
      <c r="BG91" s="119" t="e">
        <f t="shared" si="85"/>
        <v>#NUM!</v>
      </c>
      <c r="BH91" s="119" t="e">
        <f t="shared" si="86"/>
        <v>#NUM!</v>
      </c>
      <c r="BI91" s="119" t="e">
        <f>LOOKUP((BH91+(('Compiled Assessment'!$D$5/(10^6))*BH91)), BG$5:BG$111)</f>
        <v>#NUM!</v>
      </c>
      <c r="BJ91" s="119" t="str">
        <f t="shared" si="87"/>
        <v/>
      </c>
      <c r="BK91" s="119" t="str">
        <f>IF(ISERROR(1/BH91),"",IF(ISERROR(1/BI91),"",IF(Calculations!$J$3&gt;ABS(((BH91-BI91)/BH91)*1000000),1,0)))</f>
        <v/>
      </c>
    </row>
    <row r="92" spans="10:63" x14ac:dyDescent="0.25">
      <c r="J92" s="5" t="str">
        <f t="shared" si="55"/>
        <v/>
      </c>
      <c r="K92" s="1" t="str">
        <f t="shared" si="56"/>
        <v/>
      </c>
      <c r="L92" s="1" t="str">
        <f t="shared" si="57"/>
        <v/>
      </c>
      <c r="M92" s="1" t="str">
        <f t="shared" si="58"/>
        <v/>
      </c>
      <c r="N92" s="1" t="str">
        <f t="shared" si="59"/>
        <v/>
      </c>
      <c r="O92" s="1" t="str">
        <f t="shared" si="60"/>
        <v/>
      </c>
      <c r="P92" s="1" t="str">
        <f t="shared" si="61"/>
        <v/>
      </c>
      <c r="Q92" s="1" t="str">
        <f t="shared" si="62"/>
        <v/>
      </c>
      <c r="R92" s="1" t="str">
        <f t="shared" si="75"/>
        <v/>
      </c>
      <c r="S92" s="1" t="str">
        <f t="shared" si="63"/>
        <v/>
      </c>
      <c r="T92" s="1" t="str">
        <f t="shared" si="64"/>
        <v/>
      </c>
      <c r="U92" s="1" t="str">
        <f t="shared" si="65"/>
        <v/>
      </c>
      <c r="V92" s="1" t="str">
        <f t="shared" si="66"/>
        <v/>
      </c>
      <c r="W92" s="1" t="str">
        <f t="shared" si="67"/>
        <v/>
      </c>
      <c r="X92" s="1" t="str">
        <f t="shared" si="68"/>
        <v/>
      </c>
      <c r="Y92" s="1" t="str">
        <f t="shared" si="69"/>
        <v/>
      </c>
      <c r="Z92" s="6">
        <v>8.8000000000000005E-3</v>
      </c>
      <c r="AB92" s="5" t="str">
        <f t="shared" si="70"/>
        <v/>
      </c>
      <c r="AC92" s="1" t="str">
        <f t="shared" si="71"/>
        <v/>
      </c>
      <c r="AE92" s="5" t="str">
        <f t="shared" si="76"/>
        <v/>
      </c>
      <c r="AF92" s="1" t="str">
        <f t="shared" si="77"/>
        <v/>
      </c>
      <c r="AJ92" s="5" t="str">
        <f t="shared" si="72"/>
        <v/>
      </c>
      <c r="AL92" s="8" t="str">
        <f t="shared" si="78"/>
        <v/>
      </c>
      <c r="AM92" s="9" t="str">
        <f t="shared" si="79"/>
        <v/>
      </c>
      <c r="AO92" s="113" t="str">
        <f t="shared" si="73"/>
        <v/>
      </c>
      <c r="AP92" s="119" t="str">
        <f t="shared" si="74"/>
        <v/>
      </c>
      <c r="AQ92" s="119" t="str">
        <f t="shared" si="80"/>
        <v/>
      </c>
      <c r="AR92" s="119" t="str">
        <f t="shared" si="81"/>
        <v/>
      </c>
      <c r="AS92" s="8"/>
      <c r="AT92" s="8"/>
      <c r="AU92" s="8"/>
      <c r="AV92" s="8"/>
      <c r="AW92" s="8"/>
      <c r="AX92"/>
      <c r="AY92" t="str">
        <f t="shared" si="82"/>
        <v>No Data</v>
      </c>
      <c r="AZ92" s="9">
        <f t="shared" si="83"/>
        <v>0</v>
      </c>
      <c r="BA92" s="119" t="str">
        <v>No Data</v>
      </c>
      <c r="BB92" s="119">
        <v>0</v>
      </c>
      <c r="BC92" s="119">
        <v>88</v>
      </c>
      <c r="BD92" s="119" t="str">
        <f t="shared" si="84"/>
        <v/>
      </c>
      <c r="BE92" s="129"/>
      <c r="BF92" s="119" t="str">
        <f>IF('Spectrum 1'!BD92&gt;0,'Spectrum 1'!BD92, "")</f>
        <v/>
      </c>
      <c r="BG92" s="119" t="e">
        <f t="shared" si="85"/>
        <v>#NUM!</v>
      </c>
      <c r="BH92" s="119" t="e">
        <f t="shared" si="86"/>
        <v>#NUM!</v>
      </c>
      <c r="BI92" s="119" t="e">
        <f>LOOKUP((BH92+(('Compiled Assessment'!$D$5/(10^6))*BH92)), BG$5:BG$111)</f>
        <v>#NUM!</v>
      </c>
      <c r="BJ92" s="119" t="str">
        <f t="shared" si="87"/>
        <v/>
      </c>
      <c r="BK92" s="119" t="str">
        <f>IF(ISERROR(1/BH92),"",IF(ISERROR(1/BI92),"",IF(Calculations!$J$3&gt;ABS(((BH92-BI92)/BH92)*1000000),1,0)))</f>
        <v/>
      </c>
    </row>
    <row r="93" spans="10:63" x14ac:dyDescent="0.25">
      <c r="J93" s="5" t="str">
        <f t="shared" si="55"/>
        <v/>
      </c>
      <c r="K93" s="1" t="str">
        <f t="shared" si="56"/>
        <v/>
      </c>
      <c r="L93" s="1" t="str">
        <f t="shared" si="57"/>
        <v/>
      </c>
      <c r="M93" s="1" t="str">
        <f t="shared" si="58"/>
        <v/>
      </c>
      <c r="N93" s="1" t="str">
        <f t="shared" si="59"/>
        <v/>
      </c>
      <c r="O93" s="1" t="str">
        <f t="shared" si="60"/>
        <v/>
      </c>
      <c r="P93" s="1" t="str">
        <f t="shared" si="61"/>
        <v/>
      </c>
      <c r="Q93" s="1" t="str">
        <f t="shared" si="62"/>
        <v/>
      </c>
      <c r="R93" s="1" t="str">
        <f t="shared" si="75"/>
        <v/>
      </c>
      <c r="S93" s="1" t="str">
        <f t="shared" si="63"/>
        <v/>
      </c>
      <c r="T93" s="1" t="str">
        <f t="shared" si="64"/>
        <v/>
      </c>
      <c r="U93" s="1" t="str">
        <f t="shared" si="65"/>
        <v/>
      </c>
      <c r="V93" s="1" t="str">
        <f t="shared" si="66"/>
        <v/>
      </c>
      <c r="W93" s="1" t="str">
        <f t="shared" si="67"/>
        <v/>
      </c>
      <c r="X93" s="1" t="str">
        <f t="shared" si="68"/>
        <v/>
      </c>
      <c r="Y93" s="1" t="str">
        <f t="shared" si="69"/>
        <v/>
      </c>
      <c r="Z93" s="6">
        <v>8.8999999999999999E-3</v>
      </c>
      <c r="AB93" s="5" t="str">
        <f t="shared" si="70"/>
        <v/>
      </c>
      <c r="AC93" s="1" t="str">
        <f t="shared" si="71"/>
        <v/>
      </c>
      <c r="AE93" s="5" t="str">
        <f t="shared" si="76"/>
        <v/>
      </c>
      <c r="AF93" s="1" t="str">
        <f t="shared" si="77"/>
        <v/>
      </c>
      <c r="AJ93" s="5" t="str">
        <f t="shared" si="72"/>
        <v/>
      </c>
      <c r="AL93" s="8" t="str">
        <f t="shared" si="78"/>
        <v/>
      </c>
      <c r="AM93" s="9" t="str">
        <f t="shared" si="79"/>
        <v/>
      </c>
      <c r="AO93" s="113" t="str">
        <f t="shared" si="73"/>
        <v/>
      </c>
      <c r="AP93" s="119" t="str">
        <f t="shared" si="74"/>
        <v/>
      </c>
      <c r="AQ93" s="119" t="str">
        <f t="shared" si="80"/>
        <v/>
      </c>
      <c r="AR93" s="119" t="str">
        <f t="shared" si="81"/>
        <v/>
      </c>
      <c r="AS93" s="8"/>
      <c r="AT93" s="8"/>
      <c r="AU93" s="8"/>
      <c r="AV93" s="8"/>
      <c r="AW93" s="8"/>
      <c r="AX93"/>
      <c r="AY93" t="str">
        <f t="shared" si="82"/>
        <v>No Data</v>
      </c>
      <c r="AZ93" s="9">
        <f t="shared" si="83"/>
        <v>0</v>
      </c>
      <c r="BA93" s="119" t="str">
        <v>No Data</v>
      </c>
      <c r="BB93" s="119">
        <v>0</v>
      </c>
      <c r="BC93" s="119">
        <v>89</v>
      </c>
      <c r="BD93" s="119" t="str">
        <f t="shared" si="84"/>
        <v/>
      </c>
      <c r="BE93" s="129"/>
      <c r="BF93" s="119" t="str">
        <f>IF('Spectrum 1'!BD93&gt;0,'Spectrum 1'!BD93, "")</f>
        <v/>
      </c>
      <c r="BG93" s="119" t="e">
        <f t="shared" si="85"/>
        <v>#NUM!</v>
      </c>
      <c r="BH93" s="119" t="e">
        <f t="shared" si="86"/>
        <v>#NUM!</v>
      </c>
      <c r="BI93" s="119" t="e">
        <f>LOOKUP((BH93+(('Compiled Assessment'!$D$5/(10^6))*BH93)), BG$5:BG$111)</f>
        <v>#NUM!</v>
      </c>
      <c r="BJ93" s="119" t="str">
        <f t="shared" si="87"/>
        <v/>
      </c>
      <c r="BK93" s="119" t="str">
        <f>IF(ISERROR(1/BH93),"",IF(ISERROR(1/BI93),"",IF(Calculations!$J$3&gt;ABS(((BH93-BI93)/BH93)*1000000),1,0)))</f>
        <v/>
      </c>
    </row>
    <row r="94" spans="10:63" x14ac:dyDescent="0.25">
      <c r="J94" s="5" t="str">
        <f t="shared" si="55"/>
        <v/>
      </c>
      <c r="K94" s="1" t="str">
        <f t="shared" si="56"/>
        <v/>
      </c>
      <c r="L94" s="1" t="str">
        <f t="shared" si="57"/>
        <v/>
      </c>
      <c r="M94" s="1" t="str">
        <f t="shared" si="58"/>
        <v/>
      </c>
      <c r="N94" s="1" t="str">
        <f t="shared" si="59"/>
        <v/>
      </c>
      <c r="O94" s="1" t="str">
        <f t="shared" si="60"/>
        <v/>
      </c>
      <c r="P94" s="1" t="str">
        <f t="shared" si="61"/>
        <v/>
      </c>
      <c r="Q94" s="1" t="str">
        <f t="shared" si="62"/>
        <v/>
      </c>
      <c r="R94" s="1" t="str">
        <f t="shared" si="75"/>
        <v/>
      </c>
      <c r="S94" s="1" t="str">
        <f t="shared" si="63"/>
        <v/>
      </c>
      <c r="T94" s="1" t="str">
        <f t="shared" si="64"/>
        <v/>
      </c>
      <c r="U94" s="1" t="str">
        <f t="shared" si="65"/>
        <v/>
      </c>
      <c r="V94" s="1" t="str">
        <f t="shared" si="66"/>
        <v/>
      </c>
      <c r="W94" s="1" t="str">
        <f t="shared" si="67"/>
        <v/>
      </c>
      <c r="X94" s="1" t="str">
        <f t="shared" si="68"/>
        <v/>
      </c>
      <c r="Y94" s="1" t="str">
        <f t="shared" si="69"/>
        <v/>
      </c>
      <c r="Z94" s="6">
        <v>8.9999999999999993E-3</v>
      </c>
      <c r="AB94" s="5" t="str">
        <f t="shared" si="70"/>
        <v/>
      </c>
      <c r="AC94" s="1" t="str">
        <f t="shared" si="71"/>
        <v/>
      </c>
      <c r="AE94" s="5" t="str">
        <f t="shared" si="76"/>
        <v/>
      </c>
      <c r="AF94" s="1" t="str">
        <f t="shared" si="77"/>
        <v/>
      </c>
      <c r="AJ94" s="5" t="str">
        <f t="shared" si="72"/>
        <v/>
      </c>
      <c r="AL94" s="8" t="str">
        <f t="shared" si="78"/>
        <v/>
      </c>
      <c r="AM94" s="9" t="str">
        <f t="shared" si="79"/>
        <v/>
      </c>
      <c r="AO94" s="113" t="str">
        <f t="shared" si="73"/>
        <v/>
      </c>
      <c r="AP94" s="119" t="str">
        <f t="shared" si="74"/>
        <v/>
      </c>
      <c r="AQ94" s="119" t="str">
        <f t="shared" si="80"/>
        <v/>
      </c>
      <c r="AR94" s="119" t="str">
        <f t="shared" si="81"/>
        <v/>
      </c>
      <c r="AS94" s="8"/>
      <c r="AT94" s="8"/>
      <c r="AU94" s="8"/>
      <c r="AV94" s="8"/>
      <c r="AW94" s="8"/>
      <c r="AX94"/>
      <c r="AY94" t="str">
        <f t="shared" si="82"/>
        <v>No Data</v>
      </c>
      <c r="AZ94" s="9">
        <f t="shared" si="83"/>
        <v>0</v>
      </c>
      <c r="BA94" s="119" t="str">
        <v>No Data</v>
      </c>
      <c r="BB94" s="119">
        <v>0</v>
      </c>
      <c r="BC94" s="119">
        <v>90</v>
      </c>
      <c r="BD94" s="119" t="str">
        <f t="shared" si="84"/>
        <v/>
      </c>
      <c r="BE94" s="129"/>
      <c r="BF94" s="119" t="str">
        <f>IF('Spectrum 1'!BD94&gt;0,'Spectrum 1'!BD94, "")</f>
        <v/>
      </c>
      <c r="BG94" s="119" t="e">
        <f t="shared" si="85"/>
        <v>#NUM!</v>
      </c>
      <c r="BH94" s="119" t="e">
        <f t="shared" si="86"/>
        <v>#NUM!</v>
      </c>
      <c r="BI94" s="119" t="e">
        <f>LOOKUP((BH94+(('Compiled Assessment'!$D$5/(10^6))*BH94)), BG$5:BG$111)</f>
        <v>#NUM!</v>
      </c>
      <c r="BJ94" s="119" t="str">
        <f t="shared" si="87"/>
        <v/>
      </c>
      <c r="BK94" s="119" t="str">
        <f>IF(ISERROR(1/BH94),"",IF(ISERROR(1/BI94),"",IF(Calculations!$J$3&gt;ABS(((BH94-BI94)/BH94)*1000000),1,0)))</f>
        <v/>
      </c>
    </row>
    <row r="95" spans="10:63" x14ac:dyDescent="0.25">
      <c r="J95" s="5" t="str">
        <f t="shared" si="55"/>
        <v/>
      </c>
      <c r="K95" s="1" t="str">
        <f t="shared" si="56"/>
        <v/>
      </c>
      <c r="L95" s="1" t="str">
        <f t="shared" si="57"/>
        <v/>
      </c>
      <c r="M95" s="1" t="str">
        <f t="shared" si="58"/>
        <v/>
      </c>
      <c r="N95" s="1" t="str">
        <f t="shared" si="59"/>
        <v/>
      </c>
      <c r="O95" s="1" t="str">
        <f t="shared" si="60"/>
        <v/>
      </c>
      <c r="P95" s="1" t="str">
        <f t="shared" si="61"/>
        <v/>
      </c>
      <c r="Q95" s="1" t="str">
        <f t="shared" si="62"/>
        <v/>
      </c>
      <c r="R95" s="1" t="str">
        <f t="shared" si="75"/>
        <v/>
      </c>
      <c r="S95" s="1" t="str">
        <f t="shared" si="63"/>
        <v/>
      </c>
      <c r="T95" s="1" t="str">
        <f t="shared" si="64"/>
        <v/>
      </c>
      <c r="U95" s="1" t="str">
        <f t="shared" si="65"/>
        <v/>
      </c>
      <c r="V95" s="1" t="str">
        <f t="shared" si="66"/>
        <v/>
      </c>
      <c r="W95" s="1" t="str">
        <f t="shared" si="67"/>
        <v/>
      </c>
      <c r="X95" s="1" t="str">
        <f t="shared" si="68"/>
        <v/>
      </c>
      <c r="Y95" s="1" t="str">
        <f t="shared" si="69"/>
        <v/>
      </c>
      <c r="Z95" s="6">
        <v>9.1000000000000004E-3</v>
      </c>
      <c r="AB95" s="5" t="str">
        <f t="shared" si="70"/>
        <v/>
      </c>
      <c r="AC95" s="1" t="str">
        <f t="shared" si="71"/>
        <v/>
      </c>
      <c r="AE95" s="5" t="str">
        <f t="shared" si="76"/>
        <v/>
      </c>
      <c r="AF95" s="1" t="str">
        <f t="shared" si="77"/>
        <v/>
      </c>
      <c r="AJ95" s="5" t="str">
        <f t="shared" si="72"/>
        <v/>
      </c>
      <c r="AL95" s="8" t="str">
        <f t="shared" si="78"/>
        <v/>
      </c>
      <c r="AM95" s="9" t="str">
        <f t="shared" si="79"/>
        <v/>
      </c>
      <c r="AO95" s="113" t="str">
        <f t="shared" si="73"/>
        <v/>
      </c>
      <c r="AP95" s="119" t="str">
        <f t="shared" si="74"/>
        <v/>
      </c>
      <c r="AQ95" s="119" t="str">
        <f t="shared" si="80"/>
        <v/>
      </c>
      <c r="AR95" s="119" t="str">
        <f t="shared" si="81"/>
        <v/>
      </c>
      <c r="AS95" s="8"/>
      <c r="AT95" s="8"/>
      <c r="AU95" s="8"/>
      <c r="AV95" s="8"/>
      <c r="AW95" s="8"/>
      <c r="AX95"/>
      <c r="AY95" t="str">
        <f t="shared" si="82"/>
        <v>No Data</v>
      </c>
      <c r="AZ95" s="9">
        <f t="shared" si="83"/>
        <v>0</v>
      </c>
      <c r="BA95" s="119" t="str">
        <v>No Data</v>
      </c>
      <c r="BB95" s="119">
        <v>0</v>
      </c>
      <c r="BC95" s="119">
        <v>91</v>
      </c>
      <c r="BD95" s="119" t="str">
        <f t="shared" si="84"/>
        <v/>
      </c>
      <c r="BE95" s="129"/>
      <c r="BF95" s="119" t="str">
        <f>IF('Spectrum 1'!BD95&gt;0,'Spectrum 1'!BD95, "")</f>
        <v/>
      </c>
      <c r="BG95" s="119" t="e">
        <f t="shared" si="85"/>
        <v>#NUM!</v>
      </c>
      <c r="BH95" s="119" t="e">
        <f t="shared" si="86"/>
        <v>#NUM!</v>
      </c>
      <c r="BI95" s="119" t="e">
        <f>LOOKUP((BH95+(('Compiled Assessment'!$D$5/(10^6))*BH95)), BG$5:BG$111)</f>
        <v>#NUM!</v>
      </c>
      <c r="BJ95" s="119" t="str">
        <f t="shared" si="87"/>
        <v/>
      </c>
      <c r="BK95" s="119" t="str">
        <f>IF(ISERROR(1/BH95),"",IF(ISERROR(1/BI95),"",IF(Calculations!$J$3&gt;ABS(((BH95-BI95)/BH95)*1000000),1,0)))</f>
        <v/>
      </c>
    </row>
    <row r="96" spans="10:63" x14ac:dyDescent="0.25">
      <c r="J96" s="5" t="str">
        <f t="shared" si="55"/>
        <v/>
      </c>
      <c r="K96" s="1" t="str">
        <f t="shared" si="56"/>
        <v/>
      </c>
      <c r="L96" s="1" t="str">
        <f t="shared" si="57"/>
        <v/>
      </c>
      <c r="M96" s="1" t="str">
        <f t="shared" si="58"/>
        <v/>
      </c>
      <c r="N96" s="1" t="str">
        <f t="shared" si="59"/>
        <v/>
      </c>
      <c r="O96" s="1" t="str">
        <f t="shared" si="60"/>
        <v/>
      </c>
      <c r="P96" s="1" t="str">
        <f t="shared" si="61"/>
        <v/>
      </c>
      <c r="Q96" s="1" t="str">
        <f t="shared" si="62"/>
        <v/>
      </c>
      <c r="R96" s="1" t="str">
        <f t="shared" si="75"/>
        <v/>
      </c>
      <c r="S96" s="1" t="str">
        <f t="shared" si="63"/>
        <v/>
      </c>
      <c r="T96" s="1" t="str">
        <f t="shared" si="64"/>
        <v/>
      </c>
      <c r="U96" s="1" t="str">
        <f t="shared" si="65"/>
        <v/>
      </c>
      <c r="V96" s="1" t="str">
        <f t="shared" si="66"/>
        <v/>
      </c>
      <c r="W96" s="1" t="str">
        <f t="shared" si="67"/>
        <v/>
      </c>
      <c r="X96" s="1" t="str">
        <f t="shared" si="68"/>
        <v/>
      </c>
      <c r="Y96" s="1" t="str">
        <f t="shared" si="69"/>
        <v/>
      </c>
      <c r="Z96" s="6">
        <v>9.1999999999999998E-3</v>
      </c>
      <c r="AB96" s="5" t="str">
        <f t="shared" si="70"/>
        <v/>
      </c>
      <c r="AC96" s="1" t="str">
        <f t="shared" si="71"/>
        <v/>
      </c>
      <c r="AE96" s="5" t="str">
        <f t="shared" si="76"/>
        <v/>
      </c>
      <c r="AF96" s="1" t="str">
        <f t="shared" si="77"/>
        <v/>
      </c>
      <c r="AJ96" s="5" t="str">
        <f t="shared" si="72"/>
        <v/>
      </c>
      <c r="AL96" s="8" t="str">
        <f t="shared" si="78"/>
        <v/>
      </c>
      <c r="AM96" s="9" t="str">
        <f t="shared" si="79"/>
        <v/>
      </c>
      <c r="AO96" s="113" t="str">
        <f t="shared" si="73"/>
        <v/>
      </c>
      <c r="AP96" s="119" t="str">
        <f t="shared" si="74"/>
        <v/>
      </c>
      <c r="AQ96" s="119" t="str">
        <f t="shared" si="80"/>
        <v/>
      </c>
      <c r="AR96" s="119" t="str">
        <f t="shared" si="81"/>
        <v/>
      </c>
      <c r="AS96" s="8"/>
      <c r="AT96" s="8"/>
      <c r="AU96" s="8"/>
      <c r="AV96" s="8"/>
      <c r="AW96" s="8"/>
      <c r="AX96"/>
      <c r="AY96" t="str">
        <f t="shared" si="82"/>
        <v>No Data</v>
      </c>
      <c r="AZ96" s="9">
        <f t="shared" si="83"/>
        <v>0</v>
      </c>
      <c r="BA96" s="119" t="str">
        <v>No Data</v>
      </c>
      <c r="BB96" s="119">
        <v>0</v>
      </c>
      <c r="BC96" s="119">
        <v>92</v>
      </c>
      <c r="BD96" s="119" t="str">
        <f t="shared" si="84"/>
        <v/>
      </c>
      <c r="BE96" s="129"/>
      <c r="BF96" s="119" t="str">
        <f>IF('Spectrum 1'!BD96&gt;0,'Spectrum 1'!BD96, "")</f>
        <v/>
      </c>
      <c r="BG96" s="119" t="e">
        <f t="shared" si="85"/>
        <v>#NUM!</v>
      </c>
      <c r="BH96" s="119" t="e">
        <f t="shared" si="86"/>
        <v>#NUM!</v>
      </c>
      <c r="BI96" s="119" t="e">
        <f>LOOKUP((BH96+(('Compiled Assessment'!$D$5/(10^6))*BH96)), BG$5:BG$111)</f>
        <v>#NUM!</v>
      </c>
      <c r="BJ96" s="119" t="str">
        <f t="shared" si="87"/>
        <v/>
      </c>
      <c r="BK96" s="119" t="str">
        <f>IF(ISERROR(1/BH96),"",IF(ISERROR(1/BI96),"",IF(Calculations!$J$3&gt;ABS(((BH96-BI96)/BH96)*1000000),1,0)))</f>
        <v/>
      </c>
    </row>
    <row r="97" spans="1:63" x14ac:dyDescent="0.25">
      <c r="J97" s="5" t="str">
        <f t="shared" si="55"/>
        <v/>
      </c>
      <c r="K97" s="1" t="str">
        <f t="shared" si="56"/>
        <v/>
      </c>
      <c r="L97" s="1" t="str">
        <f t="shared" si="57"/>
        <v/>
      </c>
      <c r="M97" s="1" t="str">
        <f t="shared" si="58"/>
        <v/>
      </c>
      <c r="N97" s="1" t="str">
        <f t="shared" si="59"/>
        <v/>
      </c>
      <c r="O97" s="1" t="str">
        <f t="shared" si="60"/>
        <v/>
      </c>
      <c r="P97" s="1" t="str">
        <f t="shared" si="61"/>
        <v/>
      </c>
      <c r="Q97" s="1" t="str">
        <f t="shared" si="62"/>
        <v/>
      </c>
      <c r="R97" s="1" t="str">
        <f t="shared" si="75"/>
        <v/>
      </c>
      <c r="S97" s="1" t="str">
        <f t="shared" si="63"/>
        <v/>
      </c>
      <c r="T97" s="1" t="str">
        <f t="shared" si="64"/>
        <v/>
      </c>
      <c r="U97" s="1" t="str">
        <f t="shared" si="65"/>
        <v/>
      </c>
      <c r="V97" s="1" t="str">
        <f t="shared" si="66"/>
        <v/>
      </c>
      <c r="W97" s="1" t="str">
        <f t="shared" si="67"/>
        <v/>
      </c>
      <c r="X97" s="1" t="str">
        <f t="shared" si="68"/>
        <v/>
      </c>
      <c r="Y97" s="1" t="str">
        <f t="shared" si="69"/>
        <v/>
      </c>
      <c r="Z97" s="6">
        <v>9.2999999999999992E-3</v>
      </c>
      <c r="AB97" s="5" t="str">
        <f t="shared" si="70"/>
        <v/>
      </c>
      <c r="AC97" s="1" t="str">
        <f t="shared" si="71"/>
        <v/>
      </c>
      <c r="AE97" s="5" t="str">
        <f t="shared" si="76"/>
        <v/>
      </c>
      <c r="AF97" s="1" t="str">
        <f t="shared" si="77"/>
        <v/>
      </c>
      <c r="AJ97" s="5" t="str">
        <f t="shared" si="72"/>
        <v/>
      </c>
      <c r="AL97" s="8" t="str">
        <f t="shared" si="78"/>
        <v/>
      </c>
      <c r="AM97" s="9" t="str">
        <f t="shared" si="79"/>
        <v/>
      </c>
      <c r="AO97" s="113" t="str">
        <f t="shared" si="73"/>
        <v/>
      </c>
      <c r="AP97" s="119" t="str">
        <f t="shared" si="74"/>
        <v/>
      </c>
      <c r="AQ97" s="119" t="str">
        <f t="shared" si="80"/>
        <v/>
      </c>
      <c r="AR97" s="119" t="str">
        <f t="shared" si="81"/>
        <v/>
      </c>
      <c r="AS97" s="8"/>
      <c r="AT97" s="8"/>
      <c r="AU97" s="8"/>
      <c r="AV97" s="8"/>
      <c r="AW97" s="8"/>
      <c r="AX97"/>
      <c r="AY97" t="str">
        <f t="shared" si="82"/>
        <v>No Data</v>
      </c>
      <c r="AZ97" s="9">
        <f t="shared" si="83"/>
        <v>0</v>
      </c>
      <c r="BA97" s="119" t="str">
        <v>No Data</v>
      </c>
      <c r="BB97" s="119">
        <v>0</v>
      </c>
      <c r="BC97" s="119">
        <v>93</v>
      </c>
      <c r="BD97" s="119" t="str">
        <f t="shared" si="84"/>
        <v/>
      </c>
      <c r="BE97" s="129"/>
      <c r="BF97" s="119" t="str">
        <f>IF('Spectrum 1'!BD97&gt;0,'Spectrum 1'!BD97, "")</f>
        <v/>
      </c>
      <c r="BG97" s="119" t="e">
        <f t="shared" si="85"/>
        <v>#NUM!</v>
      </c>
      <c r="BH97" s="119" t="e">
        <f t="shared" si="86"/>
        <v>#NUM!</v>
      </c>
      <c r="BI97" s="119" t="e">
        <f>LOOKUP((BH97+(('Compiled Assessment'!$D$5/(10^6))*BH97)), BG$5:BG$111)</f>
        <v>#NUM!</v>
      </c>
      <c r="BJ97" s="119" t="str">
        <f t="shared" si="87"/>
        <v/>
      </c>
      <c r="BK97" s="119" t="str">
        <f>IF(ISERROR(1/BH97),"",IF(ISERROR(1/BI97),"",IF(Calculations!$J$3&gt;ABS(((BH97-BI97)/BH97)*1000000),1,0)))</f>
        <v/>
      </c>
    </row>
    <row r="98" spans="1:63" x14ac:dyDescent="0.25">
      <c r="J98" s="5" t="str">
        <f t="shared" si="55"/>
        <v/>
      </c>
      <c r="K98" s="1" t="str">
        <f t="shared" si="56"/>
        <v/>
      </c>
      <c r="L98" s="1" t="str">
        <f t="shared" si="57"/>
        <v/>
      </c>
      <c r="M98" s="1" t="str">
        <f t="shared" si="58"/>
        <v/>
      </c>
      <c r="N98" s="1" t="str">
        <f t="shared" si="59"/>
        <v/>
      </c>
      <c r="O98" s="1" t="str">
        <f t="shared" si="60"/>
        <v/>
      </c>
      <c r="P98" s="1" t="str">
        <f t="shared" si="61"/>
        <v/>
      </c>
      <c r="Q98" s="1" t="str">
        <f t="shared" si="62"/>
        <v/>
      </c>
      <c r="R98" s="1" t="str">
        <f t="shared" si="75"/>
        <v/>
      </c>
      <c r="S98" s="1" t="str">
        <f t="shared" si="63"/>
        <v/>
      </c>
      <c r="T98" s="1" t="str">
        <f t="shared" si="64"/>
        <v/>
      </c>
      <c r="U98" s="1" t="str">
        <f t="shared" si="65"/>
        <v/>
      </c>
      <c r="V98" s="1" t="str">
        <f t="shared" si="66"/>
        <v/>
      </c>
      <c r="W98" s="1" t="str">
        <f t="shared" si="67"/>
        <v/>
      </c>
      <c r="X98" s="1" t="str">
        <f t="shared" si="68"/>
        <v/>
      </c>
      <c r="Y98" s="1" t="str">
        <f t="shared" si="69"/>
        <v/>
      </c>
      <c r="Z98" s="6">
        <v>9.4000000000000004E-3</v>
      </c>
      <c r="AB98" s="5" t="str">
        <f t="shared" si="70"/>
        <v/>
      </c>
      <c r="AC98" s="1" t="str">
        <f t="shared" si="71"/>
        <v/>
      </c>
      <c r="AE98" s="5" t="str">
        <f t="shared" si="76"/>
        <v/>
      </c>
      <c r="AF98" s="1" t="str">
        <f t="shared" si="77"/>
        <v/>
      </c>
      <c r="AJ98" s="5" t="str">
        <f t="shared" si="72"/>
        <v/>
      </c>
      <c r="AL98" s="8" t="str">
        <f t="shared" si="78"/>
        <v/>
      </c>
      <c r="AM98" s="9" t="str">
        <f t="shared" si="79"/>
        <v/>
      </c>
      <c r="AO98" s="113" t="str">
        <f t="shared" si="73"/>
        <v/>
      </c>
      <c r="AP98" s="119" t="str">
        <f t="shared" si="74"/>
        <v/>
      </c>
      <c r="AQ98" s="119" t="str">
        <f t="shared" si="80"/>
        <v/>
      </c>
      <c r="AR98" s="119" t="str">
        <f t="shared" si="81"/>
        <v/>
      </c>
      <c r="AS98" s="8"/>
      <c r="AT98" s="8"/>
      <c r="AU98" s="8"/>
      <c r="AV98" s="8"/>
      <c r="AW98" s="8"/>
      <c r="AX98"/>
      <c r="AY98" t="str">
        <f t="shared" si="82"/>
        <v>No Data</v>
      </c>
      <c r="AZ98" s="9">
        <f t="shared" si="83"/>
        <v>0</v>
      </c>
      <c r="BA98" s="119" t="str">
        <v>No Data</v>
      </c>
      <c r="BB98" s="119">
        <v>0</v>
      </c>
      <c r="BC98" s="119">
        <v>94</v>
      </c>
      <c r="BD98" s="119" t="str">
        <f t="shared" si="84"/>
        <v/>
      </c>
      <c r="BE98" s="129"/>
      <c r="BF98" s="119" t="str">
        <f>IF('Spectrum 1'!BD98&gt;0,'Spectrum 1'!BD98, "")</f>
        <v/>
      </c>
      <c r="BG98" s="119" t="e">
        <f t="shared" si="85"/>
        <v>#NUM!</v>
      </c>
      <c r="BH98" s="119" t="e">
        <f t="shared" si="86"/>
        <v>#NUM!</v>
      </c>
      <c r="BI98" s="119" t="e">
        <f>LOOKUP((BH98+(('Compiled Assessment'!$D$5/(10^6))*BH98)), BG$5:BG$111)</f>
        <v>#NUM!</v>
      </c>
      <c r="BJ98" s="119" t="str">
        <f t="shared" si="87"/>
        <v/>
      </c>
      <c r="BK98" s="119" t="str">
        <f>IF(ISERROR(1/BH98),"",IF(ISERROR(1/BI98),"",IF(Calculations!$J$3&gt;ABS(((BH98-BI98)/BH98)*1000000),1,0)))</f>
        <v/>
      </c>
    </row>
    <row r="99" spans="1:63" x14ac:dyDescent="0.25">
      <c r="J99" s="5" t="str">
        <f t="shared" si="55"/>
        <v/>
      </c>
      <c r="K99" s="1" t="str">
        <f t="shared" si="56"/>
        <v/>
      </c>
      <c r="L99" s="1" t="str">
        <f t="shared" si="57"/>
        <v/>
      </c>
      <c r="M99" s="1" t="str">
        <f t="shared" si="58"/>
        <v/>
      </c>
      <c r="N99" s="1" t="str">
        <f t="shared" si="59"/>
        <v/>
      </c>
      <c r="O99" s="1" t="str">
        <f t="shared" si="60"/>
        <v/>
      </c>
      <c r="P99" s="1" t="str">
        <f t="shared" si="61"/>
        <v/>
      </c>
      <c r="Q99" s="1" t="str">
        <f t="shared" si="62"/>
        <v/>
      </c>
      <c r="R99" s="1" t="str">
        <f t="shared" si="75"/>
        <v/>
      </c>
      <c r="S99" s="1" t="str">
        <f t="shared" si="63"/>
        <v/>
      </c>
      <c r="T99" s="1" t="str">
        <f t="shared" si="64"/>
        <v/>
      </c>
      <c r="U99" s="1" t="str">
        <f t="shared" si="65"/>
        <v/>
      </c>
      <c r="V99" s="1" t="str">
        <f t="shared" si="66"/>
        <v/>
      </c>
      <c r="W99" s="1" t="str">
        <f t="shared" si="67"/>
        <v/>
      </c>
      <c r="X99" s="1" t="str">
        <f t="shared" si="68"/>
        <v/>
      </c>
      <c r="Y99" s="1" t="str">
        <f t="shared" si="69"/>
        <v/>
      </c>
      <c r="Z99" s="6">
        <v>9.4999999999999998E-3</v>
      </c>
      <c r="AB99" s="5" t="str">
        <f t="shared" si="70"/>
        <v/>
      </c>
      <c r="AC99" s="1" t="str">
        <f t="shared" si="71"/>
        <v/>
      </c>
      <c r="AE99" s="5" t="str">
        <f t="shared" si="76"/>
        <v/>
      </c>
      <c r="AF99" s="1" t="str">
        <f t="shared" si="77"/>
        <v/>
      </c>
      <c r="AJ99" s="5" t="str">
        <f t="shared" si="72"/>
        <v/>
      </c>
      <c r="AL99" s="8" t="str">
        <f t="shared" si="78"/>
        <v/>
      </c>
      <c r="AM99" s="9" t="str">
        <f t="shared" si="79"/>
        <v/>
      </c>
      <c r="AO99" s="113" t="str">
        <f t="shared" si="73"/>
        <v/>
      </c>
      <c r="AP99" s="119" t="str">
        <f t="shared" si="74"/>
        <v/>
      </c>
      <c r="AQ99" s="119" t="str">
        <f t="shared" si="80"/>
        <v/>
      </c>
      <c r="AR99" s="119" t="str">
        <f t="shared" si="81"/>
        <v/>
      </c>
      <c r="AS99" s="8"/>
      <c r="AT99" s="8"/>
      <c r="AU99" s="8"/>
      <c r="AV99" s="8"/>
      <c r="AW99" s="8"/>
      <c r="AX99"/>
      <c r="AY99" t="str">
        <f t="shared" si="82"/>
        <v>No Data</v>
      </c>
      <c r="AZ99" s="9">
        <f t="shared" si="83"/>
        <v>0</v>
      </c>
      <c r="BA99" s="119" t="str">
        <v>No Data</v>
      </c>
      <c r="BB99" s="119">
        <v>0</v>
      </c>
      <c r="BC99" s="119">
        <v>95</v>
      </c>
      <c r="BD99" s="119" t="str">
        <f t="shared" si="84"/>
        <v/>
      </c>
      <c r="BE99" s="129"/>
      <c r="BF99" s="119" t="str">
        <f>IF('Spectrum 1'!BD99&gt;0,'Spectrum 1'!BD99, "")</f>
        <v/>
      </c>
      <c r="BG99" s="119" t="e">
        <f t="shared" si="85"/>
        <v>#NUM!</v>
      </c>
      <c r="BH99" s="119" t="e">
        <f t="shared" si="86"/>
        <v>#NUM!</v>
      </c>
      <c r="BI99" s="119" t="e">
        <f>LOOKUP((BH99+(('Compiled Assessment'!$D$5/(10^6))*BH99)), BG$5:BG$111)</f>
        <v>#NUM!</v>
      </c>
      <c r="BJ99" s="119" t="str">
        <f t="shared" si="87"/>
        <v/>
      </c>
      <c r="BK99" s="119" t="str">
        <f>IF(ISERROR(1/BH99),"",IF(ISERROR(1/BI99),"",IF(Calculations!$J$3&gt;ABS(((BH99-BI99)/BH99)*1000000),1,0)))</f>
        <v/>
      </c>
    </row>
    <row r="100" spans="1:63" x14ac:dyDescent="0.25">
      <c r="J100" s="5" t="str">
        <f t="shared" si="55"/>
        <v/>
      </c>
      <c r="K100" s="1" t="str">
        <f t="shared" si="56"/>
        <v/>
      </c>
      <c r="L100" s="1" t="str">
        <f t="shared" si="57"/>
        <v/>
      </c>
      <c r="M100" s="1" t="str">
        <f t="shared" si="58"/>
        <v/>
      </c>
      <c r="N100" s="1" t="str">
        <f t="shared" si="59"/>
        <v/>
      </c>
      <c r="O100" s="1" t="str">
        <f t="shared" si="60"/>
        <v/>
      </c>
      <c r="P100" s="1" t="str">
        <f t="shared" si="61"/>
        <v/>
      </c>
      <c r="Q100" s="1" t="str">
        <f t="shared" si="62"/>
        <v/>
      </c>
      <c r="R100" s="1" t="str">
        <f t="shared" si="75"/>
        <v/>
      </c>
      <c r="S100" s="1" t="str">
        <f t="shared" si="63"/>
        <v/>
      </c>
      <c r="T100" s="1" t="str">
        <f t="shared" si="64"/>
        <v/>
      </c>
      <c r="U100" s="1" t="str">
        <f t="shared" si="65"/>
        <v/>
      </c>
      <c r="V100" s="1" t="str">
        <f t="shared" si="66"/>
        <v/>
      </c>
      <c r="W100" s="1" t="str">
        <f t="shared" si="67"/>
        <v/>
      </c>
      <c r="X100" s="1" t="str">
        <f t="shared" si="68"/>
        <v/>
      </c>
      <c r="Y100" s="1" t="str">
        <f t="shared" si="69"/>
        <v/>
      </c>
      <c r="Z100" s="6">
        <v>9.5999999999999992E-3</v>
      </c>
      <c r="AB100" s="5" t="str">
        <f t="shared" si="70"/>
        <v/>
      </c>
      <c r="AC100" s="1" t="str">
        <f t="shared" si="71"/>
        <v/>
      </c>
      <c r="AE100" s="5" t="str">
        <f t="shared" si="76"/>
        <v/>
      </c>
      <c r="AF100" s="1" t="str">
        <f t="shared" si="77"/>
        <v/>
      </c>
      <c r="AJ100" s="5" t="str">
        <f t="shared" si="72"/>
        <v/>
      </c>
      <c r="AL100" s="8" t="str">
        <f t="shared" si="78"/>
        <v/>
      </c>
      <c r="AM100" s="9" t="str">
        <f t="shared" si="79"/>
        <v/>
      </c>
      <c r="AO100" s="113" t="str">
        <f t="shared" si="73"/>
        <v/>
      </c>
      <c r="AP100" s="119" t="str">
        <f t="shared" si="74"/>
        <v/>
      </c>
      <c r="AQ100" s="119" t="str">
        <f t="shared" si="80"/>
        <v/>
      </c>
      <c r="AR100" s="119" t="str">
        <f t="shared" si="81"/>
        <v/>
      </c>
      <c r="AS100" s="8"/>
      <c r="AT100" s="8"/>
      <c r="AU100" s="8"/>
      <c r="AV100" s="8"/>
      <c r="AW100" s="8"/>
      <c r="AX100"/>
      <c r="AY100" t="str">
        <f t="shared" si="82"/>
        <v>No Data</v>
      </c>
      <c r="AZ100" s="9">
        <f t="shared" si="83"/>
        <v>0</v>
      </c>
      <c r="BA100" s="119" t="str">
        <v>No Data</v>
      </c>
      <c r="BB100" s="119">
        <v>0</v>
      </c>
      <c r="BC100" s="119">
        <v>96</v>
      </c>
      <c r="BD100" s="119" t="str">
        <f t="shared" si="84"/>
        <v/>
      </c>
      <c r="BE100" s="129"/>
      <c r="BF100" s="119" t="str">
        <f>IF('Spectrum 1'!BD100&gt;0,'Spectrum 1'!BD100, "")</f>
        <v/>
      </c>
      <c r="BG100" s="119" t="e">
        <f t="shared" si="85"/>
        <v>#NUM!</v>
      </c>
      <c r="BH100" s="119" t="e">
        <f t="shared" si="86"/>
        <v>#NUM!</v>
      </c>
      <c r="BI100" s="119" t="e">
        <f>LOOKUP((BH100+(('Compiled Assessment'!$D$5/(10^6))*BH100)), BG$5:BG$111)</f>
        <v>#NUM!</v>
      </c>
      <c r="BJ100" s="119" t="str">
        <f t="shared" si="87"/>
        <v/>
      </c>
      <c r="BK100" s="119" t="str">
        <f>IF(ISERROR(1/BH100),"",IF(ISERROR(1/BI100),"",IF(Calculations!$J$3&gt;ABS(((BH100-BI100)/BH100)*1000000),1,0)))</f>
        <v/>
      </c>
    </row>
    <row r="101" spans="1:63" x14ac:dyDescent="0.25">
      <c r="J101" s="5" t="str">
        <f t="shared" ref="J101:J111" si="88">IF(ISNUMBER($A98)=TRUE, IF($A98&gt;(J$4), IF($A98&lt;(K$4), $A98, ""), ""), "")</f>
        <v/>
      </c>
      <c r="K101" s="1" t="str">
        <f t="shared" ref="K101:K111" si="89">IF(ISNUMBER(J101)=TRUE, $B98+$Z101, "")</f>
        <v/>
      </c>
      <c r="L101" s="1" t="str">
        <f t="shared" ref="L101:L111" si="90">IF(ISNUMBER($A98)=TRUE,IF($A98&gt;(L$4), IF($A98&lt;(M$4), $A98, ""), ""), "")</f>
        <v/>
      </c>
      <c r="M101" s="1" t="str">
        <f t="shared" ref="M101:M111" si="91">IF(ISNUMBER(L101)=TRUE, $B98+$Z101, "")</f>
        <v/>
      </c>
      <c r="N101" s="1" t="str">
        <f t="shared" ref="N101:N111" si="92">IF(ISNUMBER($A98)=TRUE,IF($A98&gt;(N$4), IF($A98&lt;(O$4), $A98, ""), ""), "")</f>
        <v/>
      </c>
      <c r="O101" s="1" t="str">
        <f t="shared" ref="O101:O111" si="93">IF(ISNUMBER(N101)=TRUE, $B98+$Z101, "")</f>
        <v/>
      </c>
      <c r="P101" s="1" t="str">
        <f t="shared" ref="P101:P111" si="94">IF(ISNUMBER($A98)=TRUE,IF($A98&gt;(P$4), IF($A98&lt;(Q$4), $A98, ""), ""), "")</f>
        <v/>
      </c>
      <c r="Q101" s="1" t="str">
        <f t="shared" ref="Q101:Q111" si="95">IF(ISNUMBER(P101)=TRUE, $B98+$Z101, "")</f>
        <v/>
      </c>
      <c r="R101" s="1" t="str">
        <f t="shared" si="75"/>
        <v/>
      </c>
      <c r="S101" s="1" t="str">
        <f t="shared" ref="S101:S111" si="96">IF(ISNUMBER(R101)=TRUE, $B98+$Z101, "")</f>
        <v/>
      </c>
      <c r="T101" s="1" t="str">
        <f t="shared" ref="T101:T111" si="97">IF(ISNUMBER($A98)=TRUE,IF($A98&gt;(T$4), IF($A98&lt;(U$4), $A98, ""), ""), "")</f>
        <v/>
      </c>
      <c r="U101" s="1" t="str">
        <f t="shared" ref="U101:U111" si="98">IF(ISNUMBER(T101)=TRUE, $B98+$Z101, "")</f>
        <v/>
      </c>
      <c r="V101" s="1" t="str">
        <f t="shared" ref="V101:V111" si="99">IF(ISNUMBER($A98)=TRUE,IF($A98&gt;(V$4), IF($A98&lt;(W$4), $A98, ""), ""), "")</f>
        <v/>
      </c>
      <c r="W101" s="1" t="str">
        <f t="shared" ref="W101:W111" si="100">IF(ISNUMBER(V101)=TRUE, $B98+$Z101, "")</f>
        <v/>
      </c>
      <c r="X101" s="1" t="str">
        <f t="shared" ref="X101:X111" si="101">IF(ISNUMBER($A98)=TRUE,IF($A98&gt;(X$4), IF($A98&lt;(Y$4), $A98, ""), ""), "")</f>
        <v/>
      </c>
      <c r="Y101" s="1" t="str">
        <f t="shared" ref="Y101:Y111" si="102">IF(ISNUMBER(X101)=TRUE, $B98+$Z101, "")</f>
        <v/>
      </c>
      <c r="Z101" s="6">
        <v>9.7000000000000003E-3</v>
      </c>
      <c r="AB101" s="5" t="str">
        <f t="shared" ref="AB101:AB111" si="103">IF(ISNUMBER($A98)=TRUE,IF($A98&lt;3000, $E98, ""), "")</f>
        <v/>
      </c>
      <c r="AC101" s="1" t="str">
        <f t="shared" ref="AC101:AC111" si="104">IF(ISNUMBER($A98)=TRUE,IF($A98&gt;3000, IF($A98&lt;15000, $E98, ""),""), "")</f>
        <v/>
      </c>
      <c r="AE101" s="5" t="str">
        <f t="shared" si="76"/>
        <v/>
      </c>
      <c r="AF101" s="1" t="str">
        <f t="shared" si="77"/>
        <v/>
      </c>
      <c r="AJ101" s="5" t="str">
        <f t="shared" si="72"/>
        <v/>
      </c>
      <c r="AL101" s="8" t="str">
        <f t="shared" si="78"/>
        <v/>
      </c>
      <c r="AM101" s="9" t="str">
        <f t="shared" si="79"/>
        <v/>
      </c>
      <c r="AO101" s="113" t="str">
        <f t="shared" si="73"/>
        <v/>
      </c>
      <c r="AP101" s="119" t="str">
        <f t="shared" ref="AP101:AP111" si="105">IF(ISBLANK($A98)=TRUE,"",IF(BC101&lt;=$AP$4,BC101,0))</f>
        <v/>
      </c>
      <c r="AQ101" s="119" t="str">
        <f t="shared" si="80"/>
        <v/>
      </c>
      <c r="AR101" s="119" t="str">
        <f t="shared" si="81"/>
        <v/>
      </c>
      <c r="AS101" s="8"/>
      <c r="AT101" s="8"/>
      <c r="AU101" s="8"/>
      <c r="AV101" s="8"/>
      <c r="AW101" s="8"/>
      <c r="AX101"/>
      <c r="AY101" t="str">
        <f t="shared" si="82"/>
        <v>No Data</v>
      </c>
      <c r="AZ101" s="9">
        <f t="shared" si="83"/>
        <v>0</v>
      </c>
      <c r="BA101" s="119" t="str">
        <v>No Data</v>
      </c>
      <c r="BB101" s="119">
        <v>0</v>
      </c>
      <c r="BC101" s="119">
        <v>97</v>
      </c>
      <c r="BD101" s="119" t="str">
        <f t="shared" si="84"/>
        <v/>
      </c>
      <c r="BE101" s="129"/>
      <c r="BF101" s="119" t="str">
        <f>IF('Spectrum 1'!BD101&gt;0,'Spectrum 1'!BD101, "")</f>
        <v/>
      </c>
      <c r="BG101" s="119" t="e">
        <f t="shared" si="85"/>
        <v>#NUM!</v>
      </c>
      <c r="BH101" s="119" t="e">
        <f t="shared" si="86"/>
        <v>#NUM!</v>
      </c>
      <c r="BI101" s="119" t="e">
        <f>LOOKUP((BH101+(('Compiled Assessment'!$D$5/(10^6))*BH101)), BG$5:BG$111)</f>
        <v>#NUM!</v>
      </c>
      <c r="BJ101" s="119" t="str">
        <f t="shared" si="87"/>
        <v/>
      </c>
      <c r="BK101" s="119" t="str">
        <f>IF(ISERROR(1/BH101),"",IF(ISERROR(1/BI101),"",IF(Calculations!$J$3&gt;ABS(((BH101-BI101)/BH101)*1000000),1,0)))</f>
        <v/>
      </c>
    </row>
    <row r="102" spans="1:63" x14ac:dyDescent="0.25">
      <c r="J102" s="5" t="str">
        <f t="shared" si="88"/>
        <v/>
      </c>
      <c r="K102" s="1" t="str">
        <f t="shared" si="89"/>
        <v/>
      </c>
      <c r="L102" s="1" t="str">
        <f t="shared" si="90"/>
        <v/>
      </c>
      <c r="M102" s="1" t="str">
        <f t="shared" si="91"/>
        <v/>
      </c>
      <c r="N102" s="1" t="str">
        <f t="shared" si="92"/>
        <v/>
      </c>
      <c r="O102" s="1" t="str">
        <f t="shared" si="93"/>
        <v/>
      </c>
      <c r="P102" s="1" t="str">
        <f t="shared" si="94"/>
        <v/>
      </c>
      <c r="Q102" s="1" t="str">
        <f t="shared" si="95"/>
        <v/>
      </c>
      <c r="R102" s="1" t="str">
        <f t="shared" ref="R102:R111" si="106">IF(ISNUMBER($A99)=TRUE,IF($A99&gt;(R$4), IF($A99&lt;(S$4), $A99, ""), ""), "")</f>
        <v/>
      </c>
      <c r="S102" s="1" t="str">
        <f t="shared" si="96"/>
        <v/>
      </c>
      <c r="T102" s="1" t="str">
        <f t="shared" si="97"/>
        <v/>
      </c>
      <c r="U102" s="1" t="str">
        <f t="shared" si="98"/>
        <v/>
      </c>
      <c r="V102" s="1" t="str">
        <f t="shared" si="99"/>
        <v/>
      </c>
      <c r="W102" s="1" t="str">
        <f t="shared" si="100"/>
        <v/>
      </c>
      <c r="X102" s="1" t="str">
        <f t="shared" si="101"/>
        <v/>
      </c>
      <c r="Y102" s="1" t="str">
        <f t="shared" si="102"/>
        <v/>
      </c>
      <c r="Z102" s="6">
        <v>9.7999999999999997E-3</v>
      </c>
      <c r="AB102" s="5" t="str">
        <f t="shared" si="103"/>
        <v/>
      </c>
      <c r="AC102" s="1" t="str">
        <f t="shared" si="104"/>
        <v/>
      </c>
      <c r="AE102" s="5" t="str">
        <f t="shared" ref="AE102:AE111" si="107">IF(ISNUMBER(A98)=TRUE, IF(ISNUMBER(A99)=TRUE, IF($A99-($F99/$E99) &lt; ($A98+($F98/$E98)), 1, 0), ""), "")</f>
        <v/>
      </c>
      <c r="AF102" s="1" t="str">
        <f t="shared" ref="AF102:AF111" si="108">IF(AE102=1, IF(MIN($B:$B)*2 &lt; MIN($B98:$B99), 1, 0), "")</f>
        <v/>
      </c>
      <c r="AJ102" s="5" t="str">
        <f t="shared" si="72"/>
        <v/>
      </c>
      <c r="AL102" s="8" t="str">
        <f t="shared" si="78"/>
        <v/>
      </c>
      <c r="AM102" s="9" t="str">
        <f t="shared" si="79"/>
        <v/>
      </c>
      <c r="AO102" s="113" t="str">
        <f t="shared" si="73"/>
        <v/>
      </c>
      <c r="AP102" s="119" t="str">
        <f t="shared" si="105"/>
        <v/>
      </c>
      <c r="AQ102" s="119" t="str">
        <f t="shared" si="80"/>
        <v/>
      </c>
      <c r="AR102" s="119" t="str">
        <f t="shared" si="81"/>
        <v/>
      </c>
      <c r="AS102" s="8"/>
      <c r="AT102" s="8"/>
      <c r="AU102" s="8"/>
      <c r="AV102" s="8"/>
      <c r="AW102" s="8"/>
      <c r="AX102"/>
      <c r="AY102" t="str">
        <f t="shared" si="82"/>
        <v>No Data</v>
      </c>
      <c r="AZ102" s="9">
        <f t="shared" si="83"/>
        <v>0</v>
      </c>
      <c r="BA102" s="119" t="str">
        <v>No Data</v>
      </c>
      <c r="BB102" s="119">
        <v>0</v>
      </c>
      <c r="BC102" s="119">
        <v>98</v>
      </c>
      <c r="BD102" s="119" t="str">
        <f t="shared" si="84"/>
        <v/>
      </c>
      <c r="BE102" s="129"/>
      <c r="BF102" s="119" t="str">
        <f>IF('Spectrum 1'!BD102&gt;0,'Spectrum 1'!BD102, "")</f>
        <v/>
      </c>
      <c r="BG102" s="119" t="e">
        <f t="shared" si="85"/>
        <v>#NUM!</v>
      </c>
      <c r="BH102" s="119" t="e">
        <f t="shared" si="86"/>
        <v>#NUM!</v>
      </c>
      <c r="BI102" s="119" t="e">
        <f>LOOKUP((BH102+(('Compiled Assessment'!$D$5/(10^6))*BH102)), BG$5:BG$111)</f>
        <v>#NUM!</v>
      </c>
      <c r="BJ102" s="119" t="str">
        <f t="shared" si="87"/>
        <v/>
      </c>
      <c r="BK102" s="119" t="str">
        <f>IF(ISERROR(1/BH102),"",IF(ISERROR(1/BI102),"",IF(Calculations!$J$3&gt;ABS(((BH102-BI102)/BH102)*1000000),1,0)))</f>
        <v/>
      </c>
    </row>
    <row r="103" spans="1:63" x14ac:dyDescent="0.25">
      <c r="J103" s="5" t="str">
        <f t="shared" si="88"/>
        <v/>
      </c>
      <c r="K103" s="1" t="str">
        <f t="shared" si="89"/>
        <v/>
      </c>
      <c r="L103" s="1" t="str">
        <f t="shared" si="90"/>
        <v/>
      </c>
      <c r="M103" s="1" t="str">
        <f t="shared" si="91"/>
        <v/>
      </c>
      <c r="N103" s="1" t="str">
        <f t="shared" si="92"/>
        <v/>
      </c>
      <c r="O103" s="1" t="str">
        <f t="shared" si="93"/>
        <v/>
      </c>
      <c r="P103" s="1" t="str">
        <f t="shared" si="94"/>
        <v/>
      </c>
      <c r="Q103" s="1" t="str">
        <f t="shared" si="95"/>
        <v/>
      </c>
      <c r="R103" s="1" t="str">
        <f t="shared" si="106"/>
        <v/>
      </c>
      <c r="S103" s="1" t="str">
        <f t="shared" si="96"/>
        <v/>
      </c>
      <c r="T103" s="1" t="str">
        <f t="shared" si="97"/>
        <v/>
      </c>
      <c r="U103" s="1" t="str">
        <f t="shared" si="98"/>
        <v/>
      </c>
      <c r="V103" s="1" t="str">
        <f t="shared" si="99"/>
        <v/>
      </c>
      <c r="W103" s="1" t="str">
        <f t="shared" si="100"/>
        <v/>
      </c>
      <c r="X103" s="1" t="str">
        <f t="shared" si="101"/>
        <v/>
      </c>
      <c r="Y103" s="1" t="str">
        <f t="shared" si="102"/>
        <v/>
      </c>
      <c r="Z103" s="6">
        <v>9.9000000000000008E-3</v>
      </c>
      <c r="AB103" s="5" t="str">
        <f t="shared" si="103"/>
        <v/>
      </c>
      <c r="AC103" s="1" t="str">
        <f t="shared" si="104"/>
        <v/>
      </c>
      <c r="AE103" s="5" t="str">
        <f t="shared" si="107"/>
        <v/>
      </c>
      <c r="AF103" s="1" t="str">
        <f t="shared" si="108"/>
        <v/>
      </c>
      <c r="AJ103" s="5" t="str">
        <f t="shared" si="72"/>
        <v/>
      </c>
      <c r="AL103" s="8" t="str">
        <f t="shared" si="78"/>
        <v/>
      </c>
      <c r="AM103" s="9" t="str">
        <f t="shared" si="79"/>
        <v/>
      </c>
      <c r="AO103" s="113" t="str">
        <f t="shared" si="73"/>
        <v/>
      </c>
      <c r="AP103" s="119" t="str">
        <f t="shared" si="105"/>
        <v/>
      </c>
      <c r="AQ103" s="119" t="str">
        <f t="shared" si="80"/>
        <v/>
      </c>
      <c r="AR103" s="119" t="str">
        <f t="shared" si="81"/>
        <v/>
      </c>
      <c r="AS103" s="8"/>
      <c r="AT103" s="8"/>
      <c r="AU103" s="8"/>
      <c r="AV103" s="8"/>
      <c r="AW103" s="8"/>
      <c r="AX103"/>
      <c r="AY103" t="str">
        <f t="shared" si="82"/>
        <v>No Data</v>
      </c>
      <c r="AZ103" s="9">
        <f t="shared" si="83"/>
        <v>0</v>
      </c>
      <c r="BA103" s="119" t="str">
        <v>No Data</v>
      </c>
      <c r="BB103" s="119">
        <v>0</v>
      </c>
      <c r="BC103" s="119">
        <v>99</v>
      </c>
      <c r="BD103" s="119" t="str">
        <f t="shared" si="84"/>
        <v/>
      </c>
      <c r="BE103" s="129"/>
      <c r="BF103" s="119" t="str">
        <f>IF('Spectrum 1'!BD103&gt;0,'Spectrum 1'!BD103, "")</f>
        <v/>
      </c>
      <c r="BG103" s="119" t="e">
        <f t="shared" si="85"/>
        <v>#NUM!</v>
      </c>
      <c r="BH103" s="119" t="e">
        <f t="shared" si="86"/>
        <v>#NUM!</v>
      </c>
      <c r="BI103" s="119" t="e">
        <f>LOOKUP((BH103+(('Compiled Assessment'!$D$5/(10^6))*BH103)), BG$5:BG$111)</f>
        <v>#NUM!</v>
      </c>
      <c r="BJ103" s="119" t="str">
        <f t="shared" si="87"/>
        <v/>
      </c>
      <c r="BK103" s="119" t="str">
        <f>IF(ISERROR(1/BH103),"",IF(ISERROR(1/BI103),"",IF(Calculations!$J$3&gt;ABS(((BH103-BI103)/BH103)*1000000),1,0)))</f>
        <v/>
      </c>
    </row>
    <row r="104" spans="1:63" x14ac:dyDescent="0.25">
      <c r="J104" s="5" t="str">
        <f t="shared" si="88"/>
        <v/>
      </c>
      <c r="K104" s="1" t="str">
        <f t="shared" si="89"/>
        <v/>
      </c>
      <c r="L104" s="1" t="str">
        <f t="shared" si="90"/>
        <v/>
      </c>
      <c r="M104" s="1" t="str">
        <f t="shared" si="91"/>
        <v/>
      </c>
      <c r="N104" s="1" t="str">
        <f t="shared" si="92"/>
        <v/>
      </c>
      <c r="O104" s="1" t="str">
        <f t="shared" si="93"/>
        <v/>
      </c>
      <c r="P104" s="1" t="str">
        <f t="shared" si="94"/>
        <v/>
      </c>
      <c r="Q104" s="1" t="str">
        <f t="shared" si="95"/>
        <v/>
      </c>
      <c r="R104" s="1" t="str">
        <f t="shared" si="106"/>
        <v/>
      </c>
      <c r="S104" s="1" t="str">
        <f t="shared" si="96"/>
        <v/>
      </c>
      <c r="T104" s="1" t="str">
        <f t="shared" si="97"/>
        <v/>
      </c>
      <c r="U104" s="1" t="str">
        <f t="shared" si="98"/>
        <v/>
      </c>
      <c r="V104" s="1" t="str">
        <f t="shared" si="99"/>
        <v/>
      </c>
      <c r="W104" s="1" t="str">
        <f t="shared" si="100"/>
        <v/>
      </c>
      <c r="X104" s="1" t="str">
        <f t="shared" si="101"/>
        <v/>
      </c>
      <c r="Y104" s="1" t="str">
        <f t="shared" si="102"/>
        <v/>
      </c>
      <c r="Z104" s="6">
        <v>0.01</v>
      </c>
      <c r="AB104" s="5" t="str">
        <f t="shared" si="103"/>
        <v/>
      </c>
      <c r="AC104" s="1" t="str">
        <f t="shared" si="104"/>
        <v/>
      </c>
      <c r="AE104" s="5" t="str">
        <f t="shared" si="107"/>
        <v/>
      </c>
      <c r="AF104" s="1" t="str">
        <f t="shared" si="108"/>
        <v/>
      </c>
      <c r="AJ104" s="5" t="str">
        <f t="shared" si="72"/>
        <v/>
      </c>
      <c r="AL104" s="8" t="str">
        <f t="shared" si="78"/>
        <v/>
      </c>
      <c r="AM104" s="9" t="str">
        <f t="shared" si="79"/>
        <v/>
      </c>
      <c r="AO104" s="113" t="str">
        <f t="shared" si="73"/>
        <v/>
      </c>
      <c r="AP104" s="119" t="str">
        <f t="shared" si="105"/>
        <v/>
      </c>
      <c r="AQ104" s="119" t="str">
        <f t="shared" si="80"/>
        <v/>
      </c>
      <c r="AR104" s="119" t="str">
        <f t="shared" si="81"/>
        <v/>
      </c>
      <c r="AS104" s="8"/>
      <c r="AT104" s="8"/>
      <c r="AU104" s="8"/>
      <c r="AV104" s="8"/>
      <c r="AW104" s="8"/>
      <c r="AX104"/>
      <c r="AY104" t="str">
        <f t="shared" si="82"/>
        <v>No Data</v>
      </c>
      <c r="AZ104" s="9">
        <f t="shared" si="83"/>
        <v>0</v>
      </c>
      <c r="BA104" s="119" t="str">
        <v>No Data</v>
      </c>
      <c r="BB104" s="119">
        <v>0</v>
      </c>
      <c r="BC104" s="119">
        <v>100</v>
      </c>
      <c r="BD104" s="119" t="str">
        <f t="shared" si="84"/>
        <v/>
      </c>
      <c r="BE104" s="129"/>
      <c r="BF104" s="119" t="str">
        <f>IF('Spectrum 1'!BD104&gt;0,'Spectrum 1'!BD104, "")</f>
        <v/>
      </c>
      <c r="BG104" s="119" t="e">
        <f t="shared" si="85"/>
        <v>#NUM!</v>
      </c>
      <c r="BH104" s="119" t="e">
        <f t="shared" si="86"/>
        <v>#NUM!</v>
      </c>
      <c r="BI104" s="119" t="e">
        <f>LOOKUP((BH104+(('Compiled Assessment'!$D$5/(10^6))*BH104)), BG$5:BG$111)</f>
        <v>#NUM!</v>
      </c>
      <c r="BJ104" s="119" t="str">
        <f t="shared" si="87"/>
        <v/>
      </c>
      <c r="BK104" s="119" t="str">
        <f>IF(ISERROR(1/BH104),"",IF(ISERROR(1/BI104),"",IF(Calculations!$J$3&gt;ABS(((BH104-BI104)/BH104)*1000000),1,0)))</f>
        <v/>
      </c>
    </row>
    <row r="105" spans="1:63" x14ac:dyDescent="0.25">
      <c r="J105" s="5" t="str">
        <f t="shared" si="88"/>
        <v/>
      </c>
      <c r="K105" s="1" t="str">
        <f t="shared" si="89"/>
        <v/>
      </c>
      <c r="L105" s="1" t="str">
        <f t="shared" si="90"/>
        <v/>
      </c>
      <c r="M105" s="1" t="str">
        <f t="shared" si="91"/>
        <v/>
      </c>
      <c r="N105" s="1" t="str">
        <f t="shared" si="92"/>
        <v/>
      </c>
      <c r="O105" s="1" t="str">
        <f t="shared" si="93"/>
        <v/>
      </c>
      <c r="P105" s="1" t="str">
        <f t="shared" si="94"/>
        <v/>
      </c>
      <c r="Q105" s="1" t="str">
        <f t="shared" si="95"/>
        <v/>
      </c>
      <c r="R105" s="1" t="str">
        <f t="shared" si="106"/>
        <v/>
      </c>
      <c r="S105" s="1" t="str">
        <f t="shared" si="96"/>
        <v/>
      </c>
      <c r="T105" s="1" t="str">
        <f t="shared" si="97"/>
        <v/>
      </c>
      <c r="U105" s="1" t="str">
        <f t="shared" si="98"/>
        <v/>
      </c>
      <c r="V105" s="1" t="str">
        <f t="shared" si="99"/>
        <v/>
      </c>
      <c r="W105" s="1" t="str">
        <f t="shared" si="100"/>
        <v/>
      </c>
      <c r="X105" s="1" t="str">
        <f t="shared" si="101"/>
        <v/>
      </c>
      <c r="Y105" s="1" t="str">
        <f t="shared" si="102"/>
        <v/>
      </c>
      <c r="Z105" s="6">
        <v>1.01E-2</v>
      </c>
      <c r="AB105" s="5" t="str">
        <f t="shared" si="103"/>
        <v/>
      </c>
      <c r="AC105" s="1" t="str">
        <f t="shared" si="104"/>
        <v/>
      </c>
      <c r="AE105" s="5" t="str">
        <f t="shared" si="107"/>
        <v/>
      </c>
      <c r="AF105" s="1" t="str">
        <f t="shared" si="108"/>
        <v/>
      </c>
      <c r="AJ105" s="5" t="str">
        <f t="shared" si="72"/>
        <v/>
      </c>
      <c r="AL105" s="8" t="str">
        <f t="shared" si="78"/>
        <v/>
      </c>
      <c r="AM105" s="9" t="str">
        <f t="shared" si="79"/>
        <v/>
      </c>
      <c r="AO105" s="113" t="str">
        <f t="shared" si="73"/>
        <v/>
      </c>
      <c r="AP105" s="119" t="str">
        <f t="shared" si="105"/>
        <v/>
      </c>
      <c r="AQ105" s="119" t="str">
        <f t="shared" si="80"/>
        <v/>
      </c>
      <c r="AR105" s="119" t="str">
        <f t="shared" si="81"/>
        <v/>
      </c>
      <c r="AS105" s="8"/>
      <c r="AT105" s="8"/>
      <c r="AU105" s="8"/>
      <c r="AV105" s="8"/>
      <c r="AW105" s="8"/>
      <c r="AX105"/>
      <c r="AY105"/>
      <c r="AZ105" s="9"/>
      <c r="BA105" s="119"/>
      <c r="BB105" s="119"/>
      <c r="BC105" s="119"/>
      <c r="BD105" s="119"/>
      <c r="BE105" s="129"/>
      <c r="BF105" s="119" t="str">
        <f>IF('Spectrum 1'!BD105&gt;0,'Spectrum 1'!BD105, "")</f>
        <v/>
      </c>
      <c r="BG105" s="119" t="e">
        <f t="shared" si="85"/>
        <v>#NUM!</v>
      </c>
      <c r="BH105" s="119" t="e">
        <f t="shared" si="86"/>
        <v>#NUM!</v>
      </c>
      <c r="BI105" s="119" t="e">
        <f>LOOKUP((BH105+(('Compiled Assessment'!$D$5/(10^6))*BH105)), BG$5:BG$111)</f>
        <v>#NUM!</v>
      </c>
      <c r="BJ105" s="119" t="str">
        <f t="shared" si="87"/>
        <v/>
      </c>
      <c r="BK105" s="119" t="str">
        <f>IF(ISERROR(1/BH105),"",IF(ISERROR(1/BI105),"",IF(Calculations!$J$3&gt;ABS(((BH105-BI105)/BH105)*1000000),1,0)))</f>
        <v/>
      </c>
    </row>
    <row r="106" spans="1:63" x14ac:dyDescent="0.25">
      <c r="J106" s="5" t="str">
        <f t="shared" si="88"/>
        <v/>
      </c>
      <c r="K106" s="1" t="str">
        <f t="shared" si="89"/>
        <v/>
      </c>
      <c r="L106" s="1" t="str">
        <f t="shared" si="90"/>
        <v/>
      </c>
      <c r="M106" s="1" t="str">
        <f t="shared" si="91"/>
        <v/>
      </c>
      <c r="N106" s="1" t="str">
        <f t="shared" si="92"/>
        <v/>
      </c>
      <c r="O106" s="1" t="str">
        <f t="shared" si="93"/>
        <v/>
      </c>
      <c r="P106" s="1" t="str">
        <f t="shared" si="94"/>
        <v/>
      </c>
      <c r="Q106" s="1" t="str">
        <f t="shared" si="95"/>
        <v/>
      </c>
      <c r="R106" s="1" t="str">
        <f t="shared" si="106"/>
        <v/>
      </c>
      <c r="S106" s="1" t="str">
        <f t="shared" si="96"/>
        <v/>
      </c>
      <c r="T106" s="1" t="str">
        <f t="shared" si="97"/>
        <v/>
      </c>
      <c r="U106" s="1" t="str">
        <f t="shared" si="98"/>
        <v/>
      </c>
      <c r="V106" s="1" t="str">
        <f t="shared" si="99"/>
        <v/>
      </c>
      <c r="W106" s="1" t="str">
        <f t="shared" si="100"/>
        <v/>
      </c>
      <c r="X106" s="1" t="str">
        <f t="shared" si="101"/>
        <v/>
      </c>
      <c r="Y106" s="1" t="str">
        <f t="shared" si="102"/>
        <v/>
      </c>
      <c r="Z106" s="6">
        <v>1.0200000000000001E-2</v>
      </c>
      <c r="AB106" s="5" t="str">
        <f t="shared" si="103"/>
        <v/>
      </c>
      <c r="AC106" s="1" t="str">
        <f t="shared" si="104"/>
        <v/>
      </c>
      <c r="AE106" s="5" t="str">
        <f t="shared" si="107"/>
        <v/>
      </c>
      <c r="AF106" s="1" t="str">
        <f t="shared" si="108"/>
        <v/>
      </c>
      <c r="AJ106" s="5" t="str">
        <f t="shared" si="72"/>
        <v/>
      </c>
      <c r="AL106" s="8" t="str">
        <f t="shared" si="78"/>
        <v/>
      </c>
      <c r="AM106" s="9" t="str">
        <f t="shared" si="79"/>
        <v/>
      </c>
      <c r="AO106" s="113" t="str">
        <f t="shared" si="73"/>
        <v/>
      </c>
      <c r="AP106" s="119" t="str">
        <f t="shared" si="105"/>
        <v/>
      </c>
      <c r="AQ106" s="119" t="str">
        <f t="shared" si="80"/>
        <v/>
      </c>
      <c r="AR106" s="119" t="str">
        <f t="shared" si="81"/>
        <v/>
      </c>
      <c r="AS106" s="8"/>
      <c r="AT106" s="8"/>
      <c r="AU106" s="8"/>
      <c r="AV106" s="8"/>
      <c r="AW106" s="8"/>
      <c r="AX106"/>
      <c r="AY106"/>
      <c r="AZ106" s="9"/>
      <c r="BA106" s="119"/>
      <c r="BB106" s="119"/>
      <c r="BC106" s="119"/>
      <c r="BD106" s="119"/>
      <c r="BE106" s="129"/>
      <c r="BF106" s="119" t="str">
        <f>IF('Spectrum 1'!BD106&gt;0,'Spectrum 1'!BD106, "")</f>
        <v/>
      </c>
      <c r="BG106" s="119" t="e">
        <f t="shared" si="85"/>
        <v>#NUM!</v>
      </c>
      <c r="BH106" s="119" t="e">
        <f t="shared" si="86"/>
        <v>#NUM!</v>
      </c>
      <c r="BI106" s="119" t="e">
        <f>LOOKUP((BH106+(('Compiled Assessment'!$D$5/(10^6))*BH106)), BG$5:BG$111)</f>
        <v>#NUM!</v>
      </c>
      <c r="BJ106" s="119" t="str">
        <f t="shared" si="87"/>
        <v/>
      </c>
      <c r="BK106" s="119" t="str">
        <f>IF(ISERROR(1/BH106),"",IF(ISERROR(1/BI106),"",IF(Calculations!$J$3&gt;ABS(((BH106-BI106)/BH106)*1000000),1,0)))</f>
        <v/>
      </c>
    </row>
    <row r="107" spans="1:63" x14ac:dyDescent="0.25">
      <c r="J107" s="5" t="str">
        <f t="shared" si="88"/>
        <v/>
      </c>
      <c r="K107" s="1" t="str">
        <f t="shared" si="89"/>
        <v/>
      </c>
      <c r="L107" s="1" t="str">
        <f t="shared" si="90"/>
        <v/>
      </c>
      <c r="M107" s="1" t="str">
        <f t="shared" si="91"/>
        <v/>
      </c>
      <c r="N107" s="1" t="str">
        <f t="shared" si="92"/>
        <v/>
      </c>
      <c r="O107" s="1" t="str">
        <f t="shared" si="93"/>
        <v/>
      </c>
      <c r="P107" s="1" t="str">
        <f t="shared" si="94"/>
        <v/>
      </c>
      <c r="Q107" s="1" t="str">
        <f t="shared" si="95"/>
        <v/>
      </c>
      <c r="R107" s="1" t="str">
        <f t="shared" si="106"/>
        <v/>
      </c>
      <c r="S107" s="1" t="str">
        <f t="shared" si="96"/>
        <v/>
      </c>
      <c r="T107" s="1" t="str">
        <f t="shared" si="97"/>
        <v/>
      </c>
      <c r="U107" s="1" t="str">
        <f t="shared" si="98"/>
        <v/>
      </c>
      <c r="V107" s="1" t="str">
        <f t="shared" si="99"/>
        <v/>
      </c>
      <c r="W107" s="1" t="str">
        <f t="shared" si="100"/>
        <v/>
      </c>
      <c r="X107" s="1" t="str">
        <f t="shared" si="101"/>
        <v/>
      </c>
      <c r="Y107" s="1" t="str">
        <f t="shared" si="102"/>
        <v/>
      </c>
      <c r="Z107" s="6">
        <v>1.03E-2</v>
      </c>
      <c r="AB107" s="5" t="str">
        <f t="shared" si="103"/>
        <v/>
      </c>
      <c r="AC107" s="1" t="str">
        <f t="shared" si="104"/>
        <v/>
      </c>
      <c r="AE107" s="5" t="str">
        <f t="shared" si="107"/>
        <v/>
      </c>
      <c r="AF107" s="1" t="str">
        <f t="shared" si="108"/>
        <v/>
      </c>
      <c r="AJ107" s="5" t="str">
        <f t="shared" si="72"/>
        <v/>
      </c>
      <c r="AL107" s="8" t="str">
        <f t="shared" si="78"/>
        <v/>
      </c>
      <c r="AM107" s="9" t="str">
        <f t="shared" si="79"/>
        <v/>
      </c>
      <c r="AO107" s="113" t="str">
        <f t="shared" si="73"/>
        <v/>
      </c>
      <c r="AP107" s="119" t="str">
        <f t="shared" si="105"/>
        <v/>
      </c>
      <c r="AQ107" s="119" t="str">
        <f t="shared" si="80"/>
        <v/>
      </c>
      <c r="AR107" s="119" t="str">
        <f t="shared" si="81"/>
        <v/>
      </c>
      <c r="AS107" s="8"/>
      <c r="AT107" s="8"/>
      <c r="AU107" s="8"/>
      <c r="AV107" s="8"/>
      <c r="AW107" s="8"/>
      <c r="AX107"/>
      <c r="AY107"/>
      <c r="AZ107" s="9"/>
      <c r="BA107" s="119"/>
      <c r="BB107" s="119"/>
      <c r="BC107" s="119"/>
      <c r="BD107" s="119"/>
      <c r="BE107" s="129"/>
      <c r="BF107" s="119" t="str">
        <f>IF('Spectrum 1'!BD107&gt;0,'Spectrum 1'!BD107, "")</f>
        <v/>
      </c>
      <c r="BG107" s="119" t="e">
        <f t="shared" si="85"/>
        <v>#NUM!</v>
      </c>
      <c r="BH107" s="119" t="e">
        <f t="shared" si="86"/>
        <v>#NUM!</v>
      </c>
      <c r="BI107" s="119" t="e">
        <f>LOOKUP((BH107+(('Compiled Assessment'!$D$5/(10^6))*BH107)), BG$5:BG$111)</f>
        <v>#NUM!</v>
      </c>
      <c r="BJ107" s="119" t="str">
        <f t="shared" si="87"/>
        <v/>
      </c>
      <c r="BK107" s="119" t="str">
        <f>IF(ISERROR(1/BH107),"",IF(ISERROR(1/BI107),"",IF(Calculations!$J$3&gt;ABS(((BH107-BI107)/BH107)*1000000),1,0)))</f>
        <v/>
      </c>
    </row>
    <row r="108" spans="1:63" x14ac:dyDescent="0.25">
      <c r="J108" s="5" t="str">
        <f t="shared" si="88"/>
        <v/>
      </c>
      <c r="K108" s="1" t="str">
        <f t="shared" si="89"/>
        <v/>
      </c>
      <c r="L108" s="1" t="str">
        <f t="shared" si="90"/>
        <v/>
      </c>
      <c r="M108" s="1" t="str">
        <f t="shared" si="91"/>
        <v/>
      </c>
      <c r="N108" s="1" t="str">
        <f t="shared" si="92"/>
        <v/>
      </c>
      <c r="O108" s="1" t="str">
        <f t="shared" si="93"/>
        <v/>
      </c>
      <c r="P108" s="1" t="str">
        <f t="shared" si="94"/>
        <v/>
      </c>
      <c r="Q108" s="1" t="str">
        <f t="shared" si="95"/>
        <v/>
      </c>
      <c r="R108" s="1" t="str">
        <f t="shared" si="106"/>
        <v/>
      </c>
      <c r="S108" s="1" t="str">
        <f t="shared" si="96"/>
        <v/>
      </c>
      <c r="T108" s="1" t="str">
        <f t="shared" si="97"/>
        <v/>
      </c>
      <c r="U108" s="1" t="str">
        <f t="shared" si="98"/>
        <v/>
      </c>
      <c r="V108" s="1" t="str">
        <f t="shared" si="99"/>
        <v/>
      </c>
      <c r="W108" s="1" t="str">
        <f t="shared" si="100"/>
        <v/>
      </c>
      <c r="X108" s="1" t="str">
        <f t="shared" si="101"/>
        <v/>
      </c>
      <c r="Y108" s="1" t="str">
        <f t="shared" si="102"/>
        <v/>
      </c>
      <c r="Z108" s="6">
        <v>1.04E-2</v>
      </c>
      <c r="AB108" s="5" t="str">
        <f t="shared" si="103"/>
        <v/>
      </c>
      <c r="AC108" s="1" t="str">
        <f t="shared" si="104"/>
        <v/>
      </c>
      <c r="AE108" s="5" t="str">
        <f t="shared" si="107"/>
        <v/>
      </c>
      <c r="AF108" s="1" t="str">
        <f t="shared" si="108"/>
        <v/>
      </c>
      <c r="AJ108" s="5" t="str">
        <f t="shared" si="72"/>
        <v/>
      </c>
      <c r="AL108" s="8" t="str">
        <f t="shared" si="78"/>
        <v/>
      </c>
      <c r="AM108" s="9" t="str">
        <f t="shared" si="79"/>
        <v/>
      </c>
      <c r="AO108" s="113" t="str">
        <f t="shared" si="73"/>
        <v/>
      </c>
      <c r="AP108" s="119" t="str">
        <f t="shared" si="105"/>
        <v/>
      </c>
      <c r="AQ108" s="119" t="str">
        <f t="shared" si="80"/>
        <v/>
      </c>
      <c r="AR108" s="119" t="str">
        <f t="shared" si="81"/>
        <v/>
      </c>
      <c r="AS108" s="8"/>
      <c r="AT108" s="8"/>
      <c r="AU108" s="8"/>
      <c r="AV108" s="8"/>
      <c r="AW108" s="8"/>
      <c r="AX108"/>
      <c r="AY108"/>
      <c r="AZ108" s="9"/>
      <c r="BA108" s="119"/>
      <c r="BB108" s="119"/>
      <c r="BC108" s="119"/>
      <c r="BD108" s="119"/>
      <c r="BE108" s="129"/>
      <c r="BF108" s="119" t="str">
        <f>IF('Spectrum 1'!BD108&gt;0,'Spectrum 1'!BD108, "")</f>
        <v/>
      </c>
      <c r="BG108" s="119" t="e">
        <f t="shared" si="85"/>
        <v>#NUM!</v>
      </c>
      <c r="BH108" s="119" t="e">
        <f t="shared" si="86"/>
        <v>#NUM!</v>
      </c>
      <c r="BI108" s="119" t="e">
        <f>LOOKUP((BH108+(('Compiled Assessment'!$D$5/(10^6))*BH108)), BG$5:BG$111)</f>
        <v>#NUM!</v>
      </c>
      <c r="BJ108" s="119" t="str">
        <f t="shared" si="87"/>
        <v/>
      </c>
      <c r="BK108" s="119" t="str">
        <f>IF(ISERROR(1/BH108),"",IF(ISERROR(1/BI108),"",IF(Calculations!$J$3&gt;ABS(((BH108-BI108)/BH108)*1000000),1,0)))</f>
        <v/>
      </c>
    </row>
    <row r="109" spans="1:63" x14ac:dyDescent="0.25">
      <c r="J109" s="5" t="str">
        <f t="shared" si="88"/>
        <v/>
      </c>
      <c r="K109" s="1" t="str">
        <f t="shared" si="89"/>
        <v/>
      </c>
      <c r="L109" s="1" t="str">
        <f t="shared" si="90"/>
        <v/>
      </c>
      <c r="M109" s="1" t="str">
        <f t="shared" si="91"/>
        <v/>
      </c>
      <c r="N109" s="1" t="str">
        <f t="shared" si="92"/>
        <v/>
      </c>
      <c r="O109" s="1" t="str">
        <f t="shared" si="93"/>
        <v/>
      </c>
      <c r="P109" s="1" t="str">
        <f t="shared" si="94"/>
        <v/>
      </c>
      <c r="Q109" s="1" t="str">
        <f t="shared" si="95"/>
        <v/>
      </c>
      <c r="R109" s="1" t="str">
        <f t="shared" si="106"/>
        <v/>
      </c>
      <c r="S109" s="1" t="str">
        <f t="shared" si="96"/>
        <v/>
      </c>
      <c r="T109" s="1" t="str">
        <f t="shared" si="97"/>
        <v/>
      </c>
      <c r="U109" s="1" t="str">
        <f t="shared" si="98"/>
        <v/>
      </c>
      <c r="V109" s="1" t="str">
        <f t="shared" si="99"/>
        <v/>
      </c>
      <c r="W109" s="1" t="str">
        <f t="shared" si="100"/>
        <v/>
      </c>
      <c r="X109" s="1" t="str">
        <f t="shared" si="101"/>
        <v/>
      </c>
      <c r="Y109" s="1" t="str">
        <f t="shared" si="102"/>
        <v/>
      </c>
      <c r="Z109" s="6">
        <v>1.0500000000000001E-2</v>
      </c>
      <c r="AB109" s="5" t="str">
        <f t="shared" si="103"/>
        <v/>
      </c>
      <c r="AC109" s="1" t="str">
        <f t="shared" si="104"/>
        <v/>
      </c>
      <c r="AE109" s="5" t="str">
        <f t="shared" si="107"/>
        <v/>
      </c>
      <c r="AF109" s="1" t="str">
        <f t="shared" si="108"/>
        <v/>
      </c>
      <c r="AJ109" s="5" t="str">
        <f t="shared" si="72"/>
        <v/>
      </c>
      <c r="AL109" s="8" t="str">
        <f t="shared" si="78"/>
        <v/>
      </c>
      <c r="AM109" s="9" t="str">
        <f t="shared" si="79"/>
        <v/>
      </c>
      <c r="AO109" s="113" t="str">
        <f t="shared" si="73"/>
        <v/>
      </c>
      <c r="AP109" s="119" t="str">
        <f t="shared" si="105"/>
        <v/>
      </c>
      <c r="AQ109" s="119" t="str">
        <f t="shared" si="80"/>
        <v/>
      </c>
      <c r="AR109" s="119" t="str">
        <f t="shared" si="81"/>
        <v/>
      </c>
      <c r="AS109" s="8"/>
      <c r="AT109" s="8"/>
      <c r="AU109" s="8"/>
      <c r="AV109" s="8"/>
      <c r="AW109" s="8"/>
      <c r="AX109"/>
      <c r="AY109"/>
      <c r="AZ109" s="9"/>
      <c r="BA109" s="119"/>
      <c r="BB109" s="119"/>
      <c r="BC109" s="119"/>
      <c r="BD109" s="119"/>
      <c r="BE109" s="129"/>
      <c r="BF109" s="119" t="str">
        <f>IF('Spectrum 1'!BD109&gt;0,'Spectrum 1'!BD109, "")</f>
        <v/>
      </c>
      <c r="BG109" s="119" t="e">
        <f t="shared" si="85"/>
        <v>#NUM!</v>
      </c>
      <c r="BH109" s="119" t="e">
        <f t="shared" si="86"/>
        <v>#NUM!</v>
      </c>
      <c r="BI109" s="119" t="e">
        <f>LOOKUP((BH109+(('Compiled Assessment'!$D$5/(10^6))*BH109)), BG$5:BG$111)</f>
        <v>#NUM!</v>
      </c>
      <c r="BJ109" s="119" t="str">
        <f t="shared" si="87"/>
        <v/>
      </c>
      <c r="BK109" s="119" t="str">
        <f>IF(ISERROR(1/BH109),"",IF(ISERROR(1/BI109),"",IF(Calculations!$J$3&gt;ABS(((BH109-BI109)/BH109)*1000000),1,0)))</f>
        <v/>
      </c>
    </row>
    <row r="110" spans="1:63" x14ac:dyDescent="0.25">
      <c r="J110" s="5" t="str">
        <f t="shared" si="88"/>
        <v/>
      </c>
      <c r="K110" s="1" t="str">
        <f t="shared" si="89"/>
        <v/>
      </c>
      <c r="L110" s="1" t="str">
        <f t="shared" si="90"/>
        <v/>
      </c>
      <c r="M110" s="1" t="str">
        <f t="shared" si="91"/>
        <v/>
      </c>
      <c r="N110" s="1" t="str">
        <f t="shared" si="92"/>
        <v/>
      </c>
      <c r="O110" s="1" t="str">
        <f t="shared" si="93"/>
        <v/>
      </c>
      <c r="P110" s="1" t="str">
        <f t="shared" si="94"/>
        <v/>
      </c>
      <c r="Q110" s="1" t="str">
        <f t="shared" si="95"/>
        <v/>
      </c>
      <c r="R110" s="1" t="str">
        <f t="shared" si="106"/>
        <v/>
      </c>
      <c r="S110" s="1" t="str">
        <f t="shared" si="96"/>
        <v/>
      </c>
      <c r="T110" s="1" t="str">
        <f t="shared" si="97"/>
        <v/>
      </c>
      <c r="U110" s="1" t="str">
        <f t="shared" si="98"/>
        <v/>
      </c>
      <c r="V110" s="1" t="str">
        <f t="shared" si="99"/>
        <v/>
      </c>
      <c r="W110" s="1" t="str">
        <f t="shared" si="100"/>
        <v/>
      </c>
      <c r="X110" s="1" t="str">
        <f t="shared" si="101"/>
        <v/>
      </c>
      <c r="Y110" s="1" t="str">
        <f t="shared" si="102"/>
        <v/>
      </c>
      <c r="Z110" s="6">
        <v>1.06E-2</v>
      </c>
      <c r="AB110" s="5" t="str">
        <f t="shared" si="103"/>
        <v/>
      </c>
      <c r="AC110" s="1" t="str">
        <f t="shared" si="104"/>
        <v/>
      </c>
      <c r="AE110" s="5" t="str">
        <f t="shared" si="107"/>
        <v/>
      </c>
      <c r="AF110" s="1" t="str">
        <f t="shared" si="108"/>
        <v/>
      </c>
      <c r="AJ110" s="5" t="str">
        <f t="shared" si="72"/>
        <v/>
      </c>
      <c r="AL110" s="8" t="str">
        <f t="shared" si="78"/>
        <v/>
      </c>
      <c r="AM110" s="9" t="str">
        <f t="shared" si="79"/>
        <v/>
      </c>
      <c r="AO110" s="113" t="str">
        <f t="shared" si="73"/>
        <v/>
      </c>
      <c r="AP110" s="119" t="str">
        <f t="shared" si="105"/>
        <v/>
      </c>
      <c r="AQ110" s="119" t="str">
        <f t="shared" si="80"/>
        <v/>
      </c>
      <c r="AR110" s="119" t="str">
        <f t="shared" si="81"/>
        <v/>
      </c>
      <c r="AS110" s="8"/>
      <c r="AT110" s="8"/>
      <c r="AU110" s="8"/>
      <c r="AV110" s="8"/>
      <c r="AW110" s="8"/>
      <c r="AX110"/>
      <c r="AY110"/>
      <c r="AZ110" s="9"/>
      <c r="BA110" s="119"/>
      <c r="BB110" s="119"/>
      <c r="BC110" s="119"/>
      <c r="BD110" s="119"/>
      <c r="BE110" s="129"/>
      <c r="BF110" s="119" t="str">
        <f>IF('Spectrum 1'!BD110&gt;0,'Spectrum 1'!BD110, "")</f>
        <v/>
      </c>
      <c r="BG110" s="119" t="e">
        <f t="shared" si="85"/>
        <v>#NUM!</v>
      </c>
      <c r="BH110" s="119" t="e">
        <f t="shared" si="86"/>
        <v>#NUM!</v>
      </c>
      <c r="BI110" s="119" t="e">
        <f>LOOKUP((BH110+(('Compiled Assessment'!$D$5/(10^6))*BH110)), BG$5:BG$111)</f>
        <v>#NUM!</v>
      </c>
      <c r="BJ110" s="119" t="str">
        <f t="shared" si="87"/>
        <v/>
      </c>
      <c r="BK110" s="119" t="str">
        <f>IF(ISERROR(1/BH110),"",IF(ISERROR(1/BI110),"",IF(Calculations!$J$3&gt;ABS(((BH110-BI110)/BH110)*1000000),1,0)))</f>
        <v/>
      </c>
    </row>
    <row r="111" spans="1:63" x14ac:dyDescent="0.25">
      <c r="J111" s="5" t="str">
        <f t="shared" si="88"/>
        <v/>
      </c>
      <c r="K111" s="1" t="str">
        <f t="shared" si="89"/>
        <v/>
      </c>
      <c r="L111" s="1" t="str">
        <f t="shared" si="90"/>
        <v/>
      </c>
      <c r="M111" s="1" t="str">
        <f t="shared" si="91"/>
        <v/>
      </c>
      <c r="N111" s="1" t="str">
        <f t="shared" si="92"/>
        <v/>
      </c>
      <c r="O111" s="1" t="str">
        <f t="shared" si="93"/>
        <v/>
      </c>
      <c r="P111" s="1" t="str">
        <f t="shared" si="94"/>
        <v/>
      </c>
      <c r="Q111" s="1" t="str">
        <f t="shared" si="95"/>
        <v/>
      </c>
      <c r="R111" s="1" t="str">
        <f t="shared" si="106"/>
        <v/>
      </c>
      <c r="S111" s="1" t="str">
        <f t="shared" si="96"/>
        <v/>
      </c>
      <c r="T111" s="1" t="str">
        <f t="shared" si="97"/>
        <v/>
      </c>
      <c r="U111" s="1" t="str">
        <f t="shared" si="98"/>
        <v/>
      </c>
      <c r="V111" s="1" t="str">
        <f t="shared" si="99"/>
        <v/>
      </c>
      <c r="W111" s="1" t="str">
        <f t="shared" si="100"/>
        <v/>
      </c>
      <c r="X111" s="1" t="str">
        <f t="shared" si="101"/>
        <v/>
      </c>
      <c r="Y111" s="1" t="str">
        <f t="shared" si="102"/>
        <v/>
      </c>
      <c r="Z111" s="6">
        <v>1.0699999999999999E-2</v>
      </c>
      <c r="AB111" s="5" t="str">
        <f t="shared" si="103"/>
        <v/>
      </c>
      <c r="AC111" s="1" t="str">
        <f t="shared" si="104"/>
        <v/>
      </c>
      <c r="AE111" s="5" t="str">
        <f t="shared" si="107"/>
        <v/>
      </c>
      <c r="AF111" s="1" t="str">
        <f t="shared" si="108"/>
        <v/>
      </c>
      <c r="AJ111" s="5" t="str">
        <f t="shared" si="72"/>
        <v/>
      </c>
      <c r="AL111" s="8" t="str">
        <f t="shared" si="78"/>
        <v/>
      </c>
      <c r="AM111" s="9" t="str">
        <f t="shared" si="79"/>
        <v/>
      </c>
      <c r="AO111" s="113" t="str">
        <f t="shared" si="73"/>
        <v/>
      </c>
      <c r="AP111" s="119" t="str">
        <f t="shared" si="105"/>
        <v/>
      </c>
      <c r="AQ111" s="119" t="str">
        <f t="shared" si="80"/>
        <v/>
      </c>
      <c r="AR111" s="119" t="str">
        <f t="shared" si="81"/>
        <v/>
      </c>
      <c r="AS111" s="8"/>
      <c r="AT111" s="8"/>
      <c r="AU111" s="8"/>
      <c r="AV111" s="8"/>
      <c r="AW111" s="8"/>
      <c r="AX111"/>
      <c r="AY111"/>
      <c r="AZ111" s="9"/>
      <c r="BA111" s="119"/>
      <c r="BB111" s="119"/>
      <c r="BC111" s="119"/>
      <c r="BD111" s="119"/>
      <c r="BE111" s="129"/>
      <c r="BF111" s="119" t="str">
        <f>IF('Spectrum 1'!BD111&gt;0,'Spectrum 1'!BD111, "")</f>
        <v/>
      </c>
      <c r="BG111" s="119" t="e">
        <f t="shared" si="85"/>
        <v>#NUM!</v>
      </c>
      <c r="BH111" s="119" t="e">
        <f t="shared" si="86"/>
        <v>#NUM!</v>
      </c>
      <c r="BI111" s="119" t="e">
        <f>LOOKUP((BH111+(('Compiled Assessment'!$D$5/(10^6))*BH111)), BG$5:BG$111)</f>
        <v>#NUM!</v>
      </c>
      <c r="BJ111" s="119" t="str">
        <f t="shared" si="87"/>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O112"/>
      <c r="AP112"/>
      <c r="AQ112"/>
      <c r="AR112"/>
      <c r="AS112"/>
      <c r="AT112"/>
      <c r="AU112"/>
      <c r="AV112"/>
      <c r="AW112"/>
      <c r="AX112"/>
      <c r="AY112"/>
      <c r="AZ112"/>
      <c r="BA112"/>
      <c r="BB112"/>
      <c r="BC112"/>
      <c r="BD112"/>
      <c r="BE112" s="140"/>
      <c r="BF112"/>
      <c r="BG112"/>
      <c r="BH112"/>
      <c r="BI112"/>
      <c r="BJ112"/>
      <c r="BK112"/>
    </row>
    <row r="1048576" spans="1:1" ht="5.25" hidden="1" customHeight="1" x14ac:dyDescent="0.25">
      <c r="A1048576"/>
    </row>
  </sheetData>
  <sheetProtection sheet="1" objects="1" scenarios="1"/>
  <mergeCells count="17">
    <mergeCell ref="AS3:AV3"/>
    <mergeCell ref="AY4:AZ4"/>
    <mergeCell ref="BA4:BB4"/>
    <mergeCell ref="AY2:BI2"/>
    <mergeCell ref="BA3:BB3"/>
    <mergeCell ref="Z3:Z4"/>
    <mergeCell ref="AB3:AD3"/>
    <mergeCell ref="AE3:AF3"/>
    <mergeCell ref="AL3:AM3"/>
    <mergeCell ref="AE4:AF4"/>
    <mergeCell ref="AE2:AF2"/>
    <mergeCell ref="AL2:AM2"/>
    <mergeCell ref="J1:BK1"/>
    <mergeCell ref="AP2:AQ2"/>
    <mergeCell ref="AS2:AX2"/>
    <mergeCell ref="J2:Z2"/>
    <mergeCell ref="AB2:AD2"/>
  </mergeCells>
  <conditionalFormatting sqref="H2">
    <cfRule type="containsText" dxfId="71" priority="1" operator="containsText" text="Low">
      <formula>NOT(ISERROR(SEARCH("Low",H2)))</formula>
    </cfRule>
    <cfRule type="containsText" dxfId="70" priority="2" operator="containsText" text="High">
      <formula>NOT(ISERROR(SEARCH("High",H2)))</formula>
    </cfRule>
    <cfRule type="containsText" dxfId="69" priority="3" operator="containsText" text="Medium">
      <formula>NOT(ISERROR(SEARCH("Medium",H2)))</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5B249-54EE-43C9-969C-1B81233085B3}">
  <sheetPr codeName="Sheet8"/>
  <dimension ref="A1:XFC1048576"/>
  <sheetViews>
    <sheetView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3.85546875" hidden="1" customWidth="1"/>
    <col min="10" max="10" width="7.7109375" style="5" hidden="1" customWidth="1"/>
    <col min="11" max="25" width="7.7109375" style="1" hidden="1" customWidth="1"/>
    <col min="26" max="26" width="11.42578125" style="6" hidden="1" customWidth="1"/>
    <col min="27" max="27" width="12.140625" style="1" hidden="1" customWidth="1"/>
    <col min="28" max="28" width="12.140625" style="5" hidden="1" customWidth="1"/>
    <col min="29" max="30" width="12.140625" style="1" hidden="1" customWidth="1"/>
    <col min="31" max="31" width="12.140625" style="5" hidden="1" customWidth="1"/>
    <col min="32" max="32" width="12.140625" style="1" hidden="1" customWidth="1"/>
    <col min="33" max="35" width="12.140625" style="8" hidden="1" customWidth="1"/>
    <col min="36" max="36" width="16" style="5" hidden="1" customWidth="1"/>
    <col min="37" max="38" width="16" style="8" hidden="1" customWidth="1"/>
    <col min="39" max="39" width="16" style="9" hidden="1" customWidth="1"/>
    <col min="40" max="40" width="16" hidden="1" customWidth="1"/>
    <col min="41" max="41" width="16" style="113" hidden="1" customWidth="1"/>
    <col min="42" max="42" width="11.5703125" style="72" hidden="1" customWidth="1"/>
    <col min="43" max="43" width="6.28515625" style="72" hidden="1" customWidth="1"/>
    <col min="44" max="44" width="16" style="72" hidden="1" customWidth="1"/>
    <col min="45" max="45" width="15.140625" style="72" hidden="1" customWidth="1"/>
    <col min="46" max="46" width="15.85546875" style="72" hidden="1" customWidth="1"/>
    <col min="47" max="47" width="15.140625" style="72" hidden="1" customWidth="1"/>
    <col min="48" max="48" width="15.85546875" style="72" hidden="1" customWidth="1"/>
    <col min="49" max="49" width="15.5703125" style="72" hidden="1" customWidth="1"/>
    <col min="50" max="50" width="15" style="72" hidden="1" customWidth="1"/>
    <col min="51" max="51" width="22" style="72" hidden="1" customWidth="1"/>
    <col min="52" max="54" width="16" style="72" hidden="1" customWidth="1"/>
    <col min="55" max="55" width="23.7109375" style="72" hidden="1" customWidth="1"/>
    <col min="56" max="56" width="11.28515625" style="72" hidden="1" customWidth="1"/>
    <col min="57" max="57" width="12.85546875" style="72" hidden="1" customWidth="1"/>
    <col min="58" max="58" width="22.7109375" style="72" hidden="1" customWidth="1"/>
    <col min="59" max="59" width="27.28515625" style="72" hidden="1" customWidth="1"/>
    <col min="60" max="60" width="11.140625" style="72" hidden="1" customWidth="1"/>
    <col min="61" max="61" width="28.140625" style="72" hidden="1" customWidth="1"/>
    <col min="62" max="62" width="23.140625" style="72" hidden="1" customWidth="1"/>
    <col min="63" max="63" width="19.85546875" style="72" hidden="1" customWidth="1"/>
    <col min="64" max="16383" width="1.5703125" hidden="1"/>
    <col min="16384" max="16384" width="1.42578125"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48" customHeight="1"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3</v>
      </c>
      <c r="BF4" s="127">
        <f>IF((BE4-1)&gt;0, (BE4-1), "Compared in Spectrum 2")</f>
        <v>2</v>
      </c>
      <c r="BG4" s="127">
        <f>COUNT(BG5:BG112)</f>
        <v>0</v>
      </c>
      <c r="BH4" s="127"/>
      <c r="BI4" s="127"/>
      <c r="BJ4" s="127">
        <f>SUM(BJ5:BJ111)</f>
        <v>0</v>
      </c>
      <c r="BK4" s="127">
        <f>SUM(BK5:BK111)</f>
        <v>0</v>
      </c>
    </row>
    <row r="5" spans="8:63" ht="72.75"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2'!BD5&gt;0,'Spectrum 2'!BD5,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2'!BD6&gt;0,'Spectrum 2'!BD6,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2'!BD7&gt;0,'Spectrum 2'!BD7,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2'!BD8&gt;0,'Spectrum 2'!BD8,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2'!BD9&gt;0,'Spectrum 2'!BD9,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2'!BD10&gt;0,'Spectrum 2'!BD10,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2'!BD11&gt;0,'Spectrum 2'!BD11,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2'!BD12&gt;0,'Spectrum 2'!BD12,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2'!BD13&gt;0,'Spectrum 2'!BD13,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2'!BD14&gt;0,'Spectrum 2'!BD14,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2'!BD15&gt;0,'Spectrum 2'!BD15,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2'!BD16&gt;0,'Spectrum 2'!BD16,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6: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2'!BD17&gt;0,'Spectrum 2'!BD17,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6: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2'!BD18&gt;0,'Spectrum 2'!BD18,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6: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2'!BD19&gt;0,'Spectrum 2'!BD19,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6: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2'!BD20&gt;0,'Spectrum 2'!BD20,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6: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2'!BD21&gt;0,'Spectrum 2'!BD21,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6: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2'!BD22&gt;0,'Spectrum 2'!BD22,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6: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2'!BD23&gt;0,'Spectrum 2'!BD23,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6: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2'!BD24&gt;0,'Spectrum 2'!BD24,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6: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2'!BD25&gt;0,'Spectrum 2'!BD25,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6: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2'!BD26&gt;0,'Spectrum 2'!BD26,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6: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2'!BD27&gt;0,'Spectrum 2'!BD27,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6:63" x14ac:dyDescent="0.25">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2'!BD28&gt;0,'Spectrum 2'!BD28,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6:63" x14ac:dyDescent="0.25">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2'!BD29&gt;0,'Spectrum 2'!BD29,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6:63" x14ac:dyDescent="0.25">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2'!BD30&gt;0,'Spectrum 2'!BD30,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6: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2'!BD31&gt;0,'Spectrum 2'!BD31,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6:63" x14ac:dyDescent="0.25">
      <c r="F32" s="189"/>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O32" s="113" t="str">
        <f t="shared" si="18"/>
        <v/>
      </c>
      <c r="AP32" s="119" t="str">
        <f t="shared" si="19"/>
        <v/>
      </c>
      <c r="AQ32" s="119" t="str">
        <f t="shared" si="26"/>
        <v/>
      </c>
      <c r="AR32" s="119" t="str">
        <f t="shared" si="27"/>
        <v/>
      </c>
      <c r="AS32" s="8"/>
      <c r="AT32" s="8"/>
      <c r="AU32" s="8"/>
      <c r="AV32" s="8"/>
      <c r="AW32" s="8"/>
      <c r="AX32"/>
      <c r="AY32" t="str">
        <f t="shared" si="28"/>
        <v>No Data</v>
      </c>
      <c r="AZ32" s="9">
        <f t="shared" si="29"/>
        <v>0</v>
      </c>
      <c r="BA32" s="119" t="str">
        <v>No Data</v>
      </c>
      <c r="BB32" s="119">
        <v>0</v>
      </c>
      <c r="BC32" s="119">
        <v>28</v>
      </c>
      <c r="BD32" s="119" t="str">
        <f t="shared" si="30"/>
        <v/>
      </c>
      <c r="BE32" s="129"/>
      <c r="BF32" s="119" t="str">
        <f>IF('Spectrum 2'!BD32&gt;0,'Spectrum 2'!BD32,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6:63" x14ac:dyDescent="0.25">
      <c r="F33" s="189"/>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O33" s="113" t="str">
        <f t="shared" si="18"/>
        <v/>
      </c>
      <c r="AP33" s="119" t="str">
        <f t="shared" si="19"/>
        <v/>
      </c>
      <c r="AQ33" s="119" t="str">
        <f t="shared" si="26"/>
        <v/>
      </c>
      <c r="AR33" s="119" t="str">
        <f t="shared" si="27"/>
        <v/>
      </c>
      <c r="AS33" s="8"/>
      <c r="AT33" s="8"/>
      <c r="AU33" s="8"/>
      <c r="AV33" s="8"/>
      <c r="AW33" s="8"/>
      <c r="AX33"/>
      <c r="AY33" t="str">
        <f t="shared" si="28"/>
        <v>No Data</v>
      </c>
      <c r="AZ33" s="9">
        <f t="shared" si="29"/>
        <v>0</v>
      </c>
      <c r="BA33" s="119" t="str">
        <v>No Data</v>
      </c>
      <c r="BB33" s="119">
        <v>0</v>
      </c>
      <c r="BC33" s="119">
        <v>29</v>
      </c>
      <c r="BD33" s="119" t="str">
        <f t="shared" si="30"/>
        <v/>
      </c>
      <c r="BE33" s="129"/>
      <c r="BF33" s="119" t="str">
        <f>IF('Spectrum 2'!BD33&gt;0,'Spectrum 2'!BD33,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6:63" x14ac:dyDescent="0.25">
      <c r="F34" s="189"/>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O34" s="113" t="str">
        <f t="shared" si="18"/>
        <v/>
      </c>
      <c r="AP34" s="119" t="str">
        <f t="shared" si="19"/>
        <v/>
      </c>
      <c r="AQ34" s="119" t="str">
        <f t="shared" si="26"/>
        <v/>
      </c>
      <c r="AR34" s="119" t="str">
        <f t="shared" si="27"/>
        <v/>
      </c>
      <c r="AS34" s="8"/>
      <c r="AT34" s="8"/>
      <c r="AU34" s="8"/>
      <c r="AV34" s="8"/>
      <c r="AW34" s="8"/>
      <c r="AX34"/>
      <c r="AY34" t="str">
        <f t="shared" si="28"/>
        <v>No Data</v>
      </c>
      <c r="AZ34" s="9">
        <f t="shared" si="29"/>
        <v>0</v>
      </c>
      <c r="BA34" s="119" t="str">
        <v>No Data</v>
      </c>
      <c r="BB34" s="119">
        <v>0</v>
      </c>
      <c r="BC34" s="119">
        <v>30</v>
      </c>
      <c r="BD34" s="119" t="str">
        <f t="shared" si="30"/>
        <v/>
      </c>
      <c r="BE34" s="129"/>
      <c r="BF34" s="119" t="str">
        <f>IF('Spectrum 2'!BD34&gt;0,'Spectrum 2'!BD34,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6: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O35" s="113" t="str">
        <f t="shared" si="18"/>
        <v/>
      </c>
      <c r="AP35" s="119" t="str">
        <f t="shared" si="19"/>
        <v/>
      </c>
      <c r="AQ35" s="119" t="str">
        <f t="shared" si="26"/>
        <v/>
      </c>
      <c r="AR35" s="119" t="str">
        <f t="shared" si="27"/>
        <v/>
      </c>
      <c r="AS35" s="8"/>
      <c r="AT35" s="8"/>
      <c r="AU35" s="8"/>
      <c r="AV35" s="8"/>
      <c r="AW35" s="8"/>
      <c r="AX35"/>
      <c r="AY35" t="str">
        <f t="shared" si="28"/>
        <v>No Data</v>
      </c>
      <c r="AZ35" s="9">
        <f t="shared" si="29"/>
        <v>0</v>
      </c>
      <c r="BA35" s="119" t="str">
        <v>No Data</v>
      </c>
      <c r="BB35" s="119">
        <v>0</v>
      </c>
      <c r="BC35" s="119">
        <v>31</v>
      </c>
      <c r="BD35" s="119" t="str">
        <f t="shared" si="30"/>
        <v/>
      </c>
      <c r="BE35" s="129"/>
      <c r="BF35" s="119" t="str">
        <f>IF('Spectrum 2'!BD35&gt;0,'Spectrum 2'!BD35,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6:63" x14ac:dyDescent="0.25">
      <c r="F36" s="189"/>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O36" s="113" t="str">
        <f t="shared" si="18"/>
        <v/>
      </c>
      <c r="AP36" s="119" t="str">
        <f t="shared" si="19"/>
        <v/>
      </c>
      <c r="AQ36" s="119" t="str">
        <f t="shared" si="26"/>
        <v/>
      </c>
      <c r="AR36" s="119" t="str">
        <f t="shared" si="27"/>
        <v/>
      </c>
      <c r="AS36" s="8"/>
      <c r="AT36" s="8"/>
      <c r="AU36" s="8"/>
      <c r="AV36" s="8"/>
      <c r="AW36" s="8"/>
      <c r="AX36"/>
      <c r="AY36" t="str">
        <f t="shared" si="28"/>
        <v>No Data</v>
      </c>
      <c r="AZ36" s="9">
        <f t="shared" si="29"/>
        <v>0</v>
      </c>
      <c r="BA36" s="119" t="str">
        <v>No Data</v>
      </c>
      <c r="BB36" s="119">
        <v>0</v>
      </c>
      <c r="BC36" s="119">
        <v>32</v>
      </c>
      <c r="BD36" s="119" t="str">
        <f t="shared" si="30"/>
        <v/>
      </c>
      <c r="BE36" s="129"/>
      <c r="BF36" s="119" t="str">
        <f>IF('Spectrum 2'!BD36&gt;0,'Spectrum 2'!BD36,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6:63" x14ac:dyDescent="0.25">
      <c r="F37" s="189"/>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O37" s="113" t="str">
        <f t="shared" si="18"/>
        <v/>
      </c>
      <c r="AP37" s="119" t="str">
        <f t="shared" si="19"/>
        <v/>
      </c>
      <c r="AQ37" s="119" t="str">
        <f t="shared" si="26"/>
        <v/>
      </c>
      <c r="AR37" s="119" t="str">
        <f t="shared" si="27"/>
        <v/>
      </c>
      <c r="AS37" s="8"/>
      <c r="AT37" s="8"/>
      <c r="AU37" s="8"/>
      <c r="AV37" s="8"/>
      <c r="AW37" s="8"/>
      <c r="AX37"/>
      <c r="AY37" t="str">
        <f t="shared" si="28"/>
        <v>No Data</v>
      </c>
      <c r="AZ37" s="9">
        <f t="shared" si="29"/>
        <v>0</v>
      </c>
      <c r="BA37" s="119" t="str">
        <v>No Data</v>
      </c>
      <c r="BB37" s="119">
        <v>0</v>
      </c>
      <c r="BC37" s="119">
        <v>33</v>
      </c>
      <c r="BD37" s="119" t="str">
        <f t="shared" si="30"/>
        <v/>
      </c>
      <c r="BE37" s="129"/>
      <c r="BF37" s="119" t="str">
        <f>IF('Spectrum 2'!BD37&gt;0,'Spectrum 2'!BD37,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6: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O38" s="113" t="str">
        <f t="shared" si="18"/>
        <v/>
      </c>
      <c r="AP38" s="119" t="str">
        <f t="shared" si="19"/>
        <v/>
      </c>
      <c r="AQ38" s="119" t="str">
        <f t="shared" si="26"/>
        <v/>
      </c>
      <c r="AR38" s="119" t="str">
        <f t="shared" si="27"/>
        <v/>
      </c>
      <c r="AS38" s="8"/>
      <c r="AT38" s="8"/>
      <c r="AU38" s="8"/>
      <c r="AV38" s="8"/>
      <c r="AW38" s="8"/>
      <c r="AX38"/>
      <c r="AY38" t="str">
        <f t="shared" si="28"/>
        <v>No Data</v>
      </c>
      <c r="AZ38" s="9">
        <f t="shared" si="29"/>
        <v>0</v>
      </c>
      <c r="BA38" s="119" t="str">
        <v>No Data</v>
      </c>
      <c r="BB38" s="119">
        <v>0</v>
      </c>
      <c r="BC38" s="119">
        <v>34</v>
      </c>
      <c r="BD38" s="119" t="str">
        <f t="shared" si="30"/>
        <v/>
      </c>
      <c r="BE38" s="129"/>
      <c r="BF38" s="119" t="str">
        <f>IF('Spectrum 2'!BD38&gt;0,'Spectrum 2'!BD38,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6: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O39" s="113" t="str">
        <f t="shared" si="18"/>
        <v/>
      </c>
      <c r="AP39" s="119" t="str">
        <f t="shared" si="19"/>
        <v/>
      </c>
      <c r="AQ39" s="119" t="str">
        <f t="shared" si="26"/>
        <v/>
      </c>
      <c r="AR39" s="119" t="str">
        <f t="shared" si="27"/>
        <v/>
      </c>
      <c r="AS39" s="8"/>
      <c r="AT39" s="8"/>
      <c r="AU39" s="8"/>
      <c r="AV39" s="8"/>
      <c r="AW39" s="8"/>
      <c r="AX39"/>
      <c r="AY39" t="str">
        <f t="shared" si="28"/>
        <v>No Data</v>
      </c>
      <c r="AZ39" s="9">
        <f t="shared" si="29"/>
        <v>0</v>
      </c>
      <c r="BA39" s="119" t="str">
        <v>No Data</v>
      </c>
      <c r="BB39" s="119">
        <v>0</v>
      </c>
      <c r="BC39" s="119">
        <v>35</v>
      </c>
      <c r="BD39" s="119" t="str">
        <f t="shared" si="30"/>
        <v/>
      </c>
      <c r="BE39" s="129"/>
      <c r="BF39" s="119" t="str">
        <f>IF('Spectrum 2'!BD39&gt;0,'Spectrum 2'!BD39,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6:63" x14ac:dyDescent="0.25">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O40" s="113" t="str">
        <f t="shared" si="18"/>
        <v/>
      </c>
      <c r="AP40" s="119" t="str">
        <f t="shared" si="19"/>
        <v/>
      </c>
      <c r="AQ40" s="119" t="str">
        <f t="shared" si="26"/>
        <v/>
      </c>
      <c r="AR40" s="119" t="str">
        <f t="shared" si="27"/>
        <v/>
      </c>
      <c r="AS40" s="8"/>
      <c r="AT40" s="8"/>
      <c r="AU40" s="8"/>
      <c r="AV40" s="8"/>
      <c r="AW40" s="8"/>
      <c r="AX40"/>
      <c r="AY40" t="str">
        <f t="shared" si="28"/>
        <v>No Data</v>
      </c>
      <c r="AZ40" s="9">
        <f t="shared" si="29"/>
        <v>0</v>
      </c>
      <c r="BA40" s="119" t="str">
        <v>No Data</v>
      </c>
      <c r="BB40" s="119">
        <v>0</v>
      </c>
      <c r="BC40" s="119">
        <v>36</v>
      </c>
      <c r="BD40" s="119" t="str">
        <f t="shared" si="30"/>
        <v/>
      </c>
      <c r="BE40" s="129"/>
      <c r="BF40" s="119" t="str">
        <f>IF('Spectrum 2'!BD40&gt;0,'Spectrum 2'!BD40,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6:63" x14ac:dyDescent="0.25">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O41" s="113" t="str">
        <f t="shared" si="18"/>
        <v/>
      </c>
      <c r="AP41" s="119" t="str">
        <f t="shared" si="19"/>
        <v/>
      </c>
      <c r="AQ41" s="119" t="str">
        <f t="shared" si="26"/>
        <v/>
      </c>
      <c r="AR41" s="119" t="str">
        <f t="shared" si="27"/>
        <v/>
      </c>
      <c r="AS41" s="8"/>
      <c r="AT41" s="8"/>
      <c r="AU41" s="8"/>
      <c r="AV41" s="8"/>
      <c r="AW41" s="8"/>
      <c r="AX41"/>
      <c r="AY41" t="str">
        <f t="shared" si="28"/>
        <v>No Data</v>
      </c>
      <c r="AZ41" s="9">
        <f t="shared" si="29"/>
        <v>0</v>
      </c>
      <c r="BA41" s="119" t="str">
        <v>No Data</v>
      </c>
      <c r="BB41" s="119">
        <v>0</v>
      </c>
      <c r="BC41" s="119">
        <v>37</v>
      </c>
      <c r="BD41" s="119" t="str">
        <f t="shared" si="30"/>
        <v/>
      </c>
      <c r="BE41" s="129"/>
      <c r="BF41" s="119" t="str">
        <f>IF('Spectrum 2'!BD41&gt;0,'Spectrum 2'!BD41,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6:63" x14ac:dyDescent="0.25">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O42" s="113" t="str">
        <f t="shared" si="18"/>
        <v/>
      </c>
      <c r="AP42" s="119" t="str">
        <f t="shared" si="19"/>
        <v/>
      </c>
      <c r="AQ42" s="119" t="str">
        <f t="shared" si="26"/>
        <v/>
      </c>
      <c r="AR42" s="119" t="str">
        <f t="shared" si="27"/>
        <v/>
      </c>
      <c r="AS42" s="8"/>
      <c r="AT42" s="8"/>
      <c r="AU42" s="8"/>
      <c r="AV42" s="8"/>
      <c r="AW42" s="8"/>
      <c r="AX42"/>
      <c r="AY42" t="str">
        <f t="shared" si="28"/>
        <v>No Data</v>
      </c>
      <c r="AZ42" s="9">
        <f t="shared" si="29"/>
        <v>0</v>
      </c>
      <c r="BA42" s="119" t="str">
        <v>No Data</v>
      </c>
      <c r="BB42" s="119">
        <v>0</v>
      </c>
      <c r="BC42" s="119">
        <v>38</v>
      </c>
      <c r="BD42" s="119" t="str">
        <f t="shared" si="30"/>
        <v/>
      </c>
      <c r="BE42" s="129"/>
      <c r="BF42" s="119" t="str">
        <f>IF('Spectrum 2'!BD42&gt;0,'Spectrum 2'!BD42,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6:63" x14ac:dyDescent="0.25">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O43" s="113" t="str">
        <f t="shared" si="18"/>
        <v/>
      </c>
      <c r="AP43" s="119" t="str">
        <f t="shared" si="19"/>
        <v/>
      </c>
      <c r="AQ43" s="119" t="str">
        <f t="shared" si="26"/>
        <v/>
      </c>
      <c r="AR43" s="119" t="str">
        <f t="shared" si="27"/>
        <v/>
      </c>
      <c r="AS43" s="8"/>
      <c r="AT43" s="8"/>
      <c r="AU43" s="8"/>
      <c r="AV43" s="8"/>
      <c r="AW43" s="8"/>
      <c r="AX43"/>
      <c r="AY43" t="str">
        <f t="shared" si="28"/>
        <v>No Data</v>
      </c>
      <c r="AZ43" s="9">
        <f t="shared" si="29"/>
        <v>0</v>
      </c>
      <c r="BA43" s="119" t="str">
        <v>No Data</v>
      </c>
      <c r="BB43" s="119">
        <v>0</v>
      </c>
      <c r="BC43" s="119">
        <v>39</v>
      </c>
      <c r="BD43" s="119" t="str">
        <f t="shared" si="30"/>
        <v/>
      </c>
      <c r="BE43" s="129"/>
      <c r="BF43" s="119" t="str">
        <f>IF('Spectrum 2'!BD43&gt;0,'Spectrum 2'!BD43,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6:63" x14ac:dyDescent="0.25">
      <c r="F44" s="189"/>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O44" s="113" t="str">
        <f t="shared" si="18"/>
        <v/>
      </c>
      <c r="AP44" s="119" t="str">
        <f t="shared" si="19"/>
        <v/>
      </c>
      <c r="AQ44" s="119" t="str">
        <f t="shared" si="26"/>
        <v/>
      </c>
      <c r="AR44" s="119" t="str">
        <f t="shared" si="27"/>
        <v/>
      </c>
      <c r="AS44" s="8"/>
      <c r="AT44" s="8"/>
      <c r="AU44" s="8"/>
      <c r="AV44" s="8"/>
      <c r="AW44" s="8"/>
      <c r="AX44"/>
      <c r="AY44" t="str">
        <f t="shared" si="28"/>
        <v>No Data</v>
      </c>
      <c r="AZ44" s="9">
        <f t="shared" si="29"/>
        <v>0</v>
      </c>
      <c r="BA44" s="119" t="str">
        <v>No Data</v>
      </c>
      <c r="BB44" s="119">
        <v>0</v>
      </c>
      <c r="BC44" s="119">
        <v>40</v>
      </c>
      <c r="BD44" s="119" t="str">
        <f t="shared" si="30"/>
        <v/>
      </c>
      <c r="BE44" s="129"/>
      <c r="BF44" s="119" t="str">
        <f>IF('Spectrum 2'!BD44&gt;0,'Spectrum 2'!BD44,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6:63" x14ac:dyDescent="0.25">
      <c r="F45" s="189"/>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O45" s="113" t="str">
        <f t="shared" si="18"/>
        <v/>
      </c>
      <c r="AP45" s="119" t="str">
        <f t="shared" si="19"/>
        <v/>
      </c>
      <c r="AQ45" s="119" t="str">
        <f t="shared" si="26"/>
        <v/>
      </c>
      <c r="AR45" s="119" t="str">
        <f t="shared" si="27"/>
        <v/>
      </c>
      <c r="AS45" s="8"/>
      <c r="AT45" s="8"/>
      <c r="AU45" s="8"/>
      <c r="AV45" s="8"/>
      <c r="AW45" s="8"/>
      <c r="AX45"/>
      <c r="AY45" t="str">
        <f t="shared" si="28"/>
        <v>No Data</v>
      </c>
      <c r="AZ45" s="9">
        <f t="shared" si="29"/>
        <v>0</v>
      </c>
      <c r="BA45" s="119" t="str">
        <v>No Data</v>
      </c>
      <c r="BB45" s="119">
        <v>0</v>
      </c>
      <c r="BC45" s="119">
        <v>41</v>
      </c>
      <c r="BD45" s="119" t="str">
        <f t="shared" si="30"/>
        <v/>
      </c>
      <c r="BE45" s="129"/>
      <c r="BF45" s="119" t="str">
        <f>IF('Spectrum 2'!BD45&gt;0,'Spectrum 2'!BD45,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6:63" x14ac:dyDescent="0.25">
      <c r="F46" s="189"/>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O46" s="113" t="str">
        <f t="shared" si="18"/>
        <v/>
      </c>
      <c r="AP46" s="119" t="str">
        <f t="shared" si="19"/>
        <v/>
      </c>
      <c r="AQ46" s="119" t="str">
        <f t="shared" si="26"/>
        <v/>
      </c>
      <c r="AR46" s="119" t="str">
        <f t="shared" si="27"/>
        <v/>
      </c>
      <c r="AS46" s="8"/>
      <c r="AT46" s="8"/>
      <c r="AU46" s="8"/>
      <c r="AV46" s="8"/>
      <c r="AW46" s="8"/>
      <c r="AX46"/>
      <c r="AY46" t="str">
        <f t="shared" si="28"/>
        <v>No Data</v>
      </c>
      <c r="AZ46" s="9">
        <f t="shared" si="29"/>
        <v>0</v>
      </c>
      <c r="BA46" s="119" t="str">
        <v>No Data</v>
      </c>
      <c r="BB46" s="119">
        <v>0</v>
      </c>
      <c r="BC46" s="119">
        <v>42</v>
      </c>
      <c r="BD46" s="119" t="str">
        <f t="shared" si="30"/>
        <v/>
      </c>
      <c r="BE46" s="129"/>
      <c r="BF46" s="119" t="str">
        <f>IF('Spectrum 2'!BD46&gt;0,'Spectrum 2'!BD46,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6:63" x14ac:dyDescent="0.25">
      <c r="F47" s="189"/>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O47" s="113" t="str">
        <f t="shared" si="18"/>
        <v/>
      </c>
      <c r="AP47" s="119" t="str">
        <f t="shared" si="19"/>
        <v/>
      </c>
      <c r="AQ47" s="119" t="str">
        <f t="shared" si="26"/>
        <v/>
      </c>
      <c r="AR47" s="119" t="str">
        <f t="shared" si="27"/>
        <v/>
      </c>
      <c r="AS47" s="8"/>
      <c r="AT47" s="8"/>
      <c r="AU47" s="8"/>
      <c r="AV47" s="8"/>
      <c r="AW47" s="8"/>
      <c r="AX47"/>
      <c r="AY47" t="str">
        <f t="shared" si="28"/>
        <v>No Data</v>
      </c>
      <c r="AZ47" s="9">
        <f t="shared" si="29"/>
        <v>0</v>
      </c>
      <c r="BA47" s="119" t="str">
        <v>No Data</v>
      </c>
      <c r="BB47" s="119">
        <v>0</v>
      </c>
      <c r="BC47" s="119">
        <v>43</v>
      </c>
      <c r="BD47" s="119" t="str">
        <f t="shared" si="30"/>
        <v/>
      </c>
      <c r="BE47" s="129"/>
      <c r="BF47" s="119" t="str">
        <f>IF('Spectrum 2'!BD47&gt;0,'Spectrum 2'!BD47,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6:63" x14ac:dyDescent="0.25">
      <c r="F48" s="189"/>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O48" s="113" t="str">
        <f t="shared" si="18"/>
        <v/>
      </c>
      <c r="AP48" s="119" t="str">
        <f t="shared" si="19"/>
        <v/>
      </c>
      <c r="AQ48" s="119" t="str">
        <f t="shared" si="26"/>
        <v/>
      </c>
      <c r="AR48" s="119" t="str">
        <f t="shared" si="27"/>
        <v/>
      </c>
      <c r="AS48" s="8"/>
      <c r="AT48" s="8"/>
      <c r="AU48" s="8"/>
      <c r="AV48" s="8"/>
      <c r="AW48" s="8"/>
      <c r="AX48"/>
      <c r="AY48" t="str">
        <f t="shared" si="28"/>
        <v>No Data</v>
      </c>
      <c r="AZ48" s="9">
        <f t="shared" si="29"/>
        <v>0</v>
      </c>
      <c r="BA48" s="119" t="str">
        <v>No Data</v>
      </c>
      <c r="BB48" s="119">
        <v>0</v>
      </c>
      <c r="BC48" s="119">
        <v>44</v>
      </c>
      <c r="BD48" s="119" t="str">
        <f t="shared" si="30"/>
        <v/>
      </c>
      <c r="BE48" s="129"/>
      <c r="BF48" s="119" t="str">
        <f>IF('Spectrum 2'!BD48&gt;0,'Spectrum 2'!BD48,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6: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O49" s="113" t="str">
        <f t="shared" si="18"/>
        <v/>
      </c>
      <c r="AP49" s="119" t="str">
        <f t="shared" si="19"/>
        <v/>
      </c>
      <c r="AQ49" s="119" t="str">
        <f t="shared" si="26"/>
        <v/>
      </c>
      <c r="AR49" s="119" t="str">
        <f t="shared" si="27"/>
        <v/>
      </c>
      <c r="AS49" s="8"/>
      <c r="AT49" s="8"/>
      <c r="AU49" s="8"/>
      <c r="AV49" s="8"/>
      <c r="AW49" s="8"/>
      <c r="AX49"/>
      <c r="AY49" t="str">
        <f t="shared" si="28"/>
        <v>No Data</v>
      </c>
      <c r="AZ49" s="9">
        <f t="shared" si="29"/>
        <v>0</v>
      </c>
      <c r="BA49" s="119" t="str">
        <v>No Data</v>
      </c>
      <c r="BB49" s="119">
        <v>0</v>
      </c>
      <c r="BC49" s="119">
        <v>45</v>
      </c>
      <c r="BD49" s="119" t="str">
        <f t="shared" si="30"/>
        <v/>
      </c>
      <c r="BE49" s="129"/>
      <c r="BF49" s="119" t="str">
        <f>IF('Spectrum 2'!BD49&gt;0,'Spectrum 2'!BD49,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6: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O50" s="113" t="str">
        <f t="shared" si="18"/>
        <v/>
      </c>
      <c r="AP50" s="119" t="str">
        <f t="shared" si="19"/>
        <v/>
      </c>
      <c r="AQ50" s="119" t="str">
        <f t="shared" si="26"/>
        <v/>
      </c>
      <c r="AR50" s="119" t="str">
        <f t="shared" si="27"/>
        <v/>
      </c>
      <c r="AS50" s="8"/>
      <c r="AT50" s="8"/>
      <c r="AU50" s="8"/>
      <c r="AV50" s="8"/>
      <c r="AW50" s="8"/>
      <c r="AX50"/>
      <c r="AY50" t="str">
        <f t="shared" si="28"/>
        <v>No Data</v>
      </c>
      <c r="AZ50" s="9">
        <f t="shared" si="29"/>
        <v>0</v>
      </c>
      <c r="BA50" s="119" t="str">
        <v>No Data</v>
      </c>
      <c r="BB50" s="119">
        <v>0</v>
      </c>
      <c r="BC50" s="119">
        <v>46</v>
      </c>
      <c r="BD50" s="119" t="str">
        <f t="shared" si="30"/>
        <v/>
      </c>
      <c r="BE50" s="129"/>
      <c r="BF50" s="119" t="str">
        <f>IF('Spectrum 2'!BD50&gt;0,'Spectrum 2'!BD50,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6: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O51" s="113" t="str">
        <f t="shared" si="18"/>
        <v/>
      </c>
      <c r="AP51" s="119" t="str">
        <f t="shared" si="19"/>
        <v/>
      </c>
      <c r="AQ51" s="119" t="str">
        <f t="shared" si="26"/>
        <v/>
      </c>
      <c r="AR51" s="119" t="str">
        <f t="shared" si="27"/>
        <v/>
      </c>
      <c r="AS51" s="8"/>
      <c r="AT51" s="8"/>
      <c r="AU51" s="8"/>
      <c r="AV51" s="8"/>
      <c r="AW51" s="8"/>
      <c r="AX51"/>
      <c r="AY51" t="str">
        <f t="shared" si="28"/>
        <v>No Data</v>
      </c>
      <c r="AZ51" s="9">
        <f t="shared" si="29"/>
        <v>0</v>
      </c>
      <c r="BA51" s="119" t="str">
        <v>No Data</v>
      </c>
      <c r="BB51" s="119">
        <v>0</v>
      </c>
      <c r="BC51" s="119">
        <v>47</v>
      </c>
      <c r="BD51" s="119" t="str">
        <f t="shared" si="30"/>
        <v/>
      </c>
      <c r="BE51" s="129"/>
      <c r="BF51" s="119" t="str">
        <f>IF('Spectrum 2'!BD51&gt;0,'Spectrum 2'!BD51,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6:63" x14ac:dyDescent="0.25">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O52" s="113" t="str">
        <f t="shared" si="18"/>
        <v/>
      </c>
      <c r="AP52" s="119" t="str">
        <f t="shared" si="19"/>
        <v/>
      </c>
      <c r="AQ52" s="119" t="str">
        <f t="shared" si="26"/>
        <v/>
      </c>
      <c r="AR52" s="119" t="str">
        <f t="shared" si="27"/>
        <v/>
      </c>
      <c r="AS52" s="8"/>
      <c r="AT52" s="8"/>
      <c r="AU52" s="8"/>
      <c r="AV52" s="8"/>
      <c r="AW52" s="8"/>
      <c r="AX52"/>
      <c r="AY52" t="str">
        <f t="shared" si="28"/>
        <v>No Data</v>
      </c>
      <c r="AZ52" s="9">
        <f t="shared" si="29"/>
        <v>0</v>
      </c>
      <c r="BA52" s="119" t="str">
        <v>No Data</v>
      </c>
      <c r="BB52" s="119">
        <v>0</v>
      </c>
      <c r="BC52" s="119">
        <v>48</v>
      </c>
      <c r="BD52" s="119" t="str">
        <f t="shared" si="30"/>
        <v/>
      </c>
      <c r="BE52" s="129"/>
      <c r="BF52" s="119" t="str">
        <f>IF('Spectrum 2'!BD52&gt;0,'Spectrum 2'!BD52,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6: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O53" s="113" t="str">
        <f t="shared" si="18"/>
        <v/>
      </c>
      <c r="AP53" s="119" t="str">
        <f t="shared" si="19"/>
        <v/>
      </c>
      <c r="AQ53" s="119" t="str">
        <f t="shared" si="26"/>
        <v/>
      </c>
      <c r="AR53" s="119" t="str">
        <f t="shared" si="27"/>
        <v/>
      </c>
      <c r="AS53" s="8"/>
      <c r="AT53" s="8"/>
      <c r="AU53" s="8"/>
      <c r="AV53" s="8"/>
      <c r="AW53" s="8"/>
      <c r="AX53"/>
      <c r="AY53" t="str">
        <f t="shared" si="28"/>
        <v>No Data</v>
      </c>
      <c r="AZ53" s="9">
        <f t="shared" si="29"/>
        <v>0</v>
      </c>
      <c r="BA53" s="119" t="str">
        <v>No Data</v>
      </c>
      <c r="BB53" s="119">
        <v>0</v>
      </c>
      <c r="BC53" s="119">
        <v>49</v>
      </c>
      <c r="BD53" s="119" t="str">
        <f t="shared" si="30"/>
        <v/>
      </c>
      <c r="BE53" s="129"/>
      <c r="BF53" s="119" t="str">
        <f>IF('Spectrum 2'!BD53&gt;0,'Spectrum 2'!BD53,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6: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O54" s="113" t="str">
        <f t="shared" si="18"/>
        <v/>
      </c>
      <c r="AP54" s="119" t="str">
        <f t="shared" si="19"/>
        <v/>
      </c>
      <c r="AQ54" s="119" t="str">
        <f t="shared" si="26"/>
        <v/>
      </c>
      <c r="AR54" s="119" t="str">
        <f t="shared" si="27"/>
        <v/>
      </c>
      <c r="AS54" s="8"/>
      <c r="AT54" s="8"/>
      <c r="AU54" s="8"/>
      <c r="AV54" s="8"/>
      <c r="AW54" s="8"/>
      <c r="AX54"/>
      <c r="AY54" t="str">
        <f t="shared" si="28"/>
        <v>No Data</v>
      </c>
      <c r="AZ54" s="9">
        <f t="shared" si="29"/>
        <v>0</v>
      </c>
      <c r="BA54" s="119" t="str">
        <v>No Data</v>
      </c>
      <c r="BB54" s="119">
        <v>0</v>
      </c>
      <c r="BC54" s="119">
        <v>50</v>
      </c>
      <c r="BD54" s="119" t="str">
        <f t="shared" si="30"/>
        <v/>
      </c>
      <c r="BE54" s="129"/>
      <c r="BF54" s="119" t="str">
        <f>IF('Spectrum 2'!BD54&gt;0,'Spectrum 2'!BD54,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6:63" x14ac:dyDescent="0.25">
      <c r="F55" s="189"/>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O55" s="113" t="str">
        <f t="shared" si="18"/>
        <v/>
      </c>
      <c r="AP55" s="119" t="str">
        <f t="shared" si="19"/>
        <v/>
      </c>
      <c r="AQ55" s="119" t="str">
        <f t="shared" si="26"/>
        <v/>
      </c>
      <c r="AR55" s="119" t="str">
        <f t="shared" si="27"/>
        <v/>
      </c>
      <c r="AS55" s="8"/>
      <c r="AT55" s="8"/>
      <c r="AU55" s="8"/>
      <c r="AV55" s="8"/>
      <c r="AW55" s="8"/>
      <c r="AX55"/>
      <c r="AY55" t="str">
        <f t="shared" si="28"/>
        <v>No Data</v>
      </c>
      <c r="AZ55" s="9">
        <f t="shared" si="29"/>
        <v>0</v>
      </c>
      <c r="BA55" s="119" t="str">
        <v>No Data</v>
      </c>
      <c r="BB55" s="119">
        <v>0</v>
      </c>
      <c r="BC55" s="119">
        <v>51</v>
      </c>
      <c r="BD55" s="119" t="str">
        <f t="shared" si="30"/>
        <v/>
      </c>
      <c r="BE55" s="129"/>
      <c r="BF55" s="119" t="str">
        <f>IF('Spectrum 2'!BD55&gt;0,'Spectrum 2'!BD55,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6: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O56" s="113" t="str">
        <f t="shared" si="18"/>
        <v/>
      </c>
      <c r="AP56" s="119" t="str">
        <f t="shared" si="19"/>
        <v/>
      </c>
      <c r="AQ56" s="119" t="str">
        <f t="shared" si="26"/>
        <v/>
      </c>
      <c r="AR56" s="119" t="str">
        <f t="shared" si="27"/>
        <v/>
      </c>
      <c r="AS56" s="8"/>
      <c r="AT56" s="8"/>
      <c r="AU56" s="8"/>
      <c r="AV56" s="8"/>
      <c r="AW56" s="8"/>
      <c r="AX56"/>
      <c r="AY56" t="str">
        <f t="shared" si="28"/>
        <v>No Data</v>
      </c>
      <c r="AZ56" s="9">
        <f t="shared" si="29"/>
        <v>0</v>
      </c>
      <c r="BA56" s="119" t="str">
        <v>No Data</v>
      </c>
      <c r="BB56" s="119">
        <v>0</v>
      </c>
      <c r="BC56" s="119">
        <v>52</v>
      </c>
      <c r="BD56" s="119" t="str">
        <f t="shared" si="30"/>
        <v/>
      </c>
      <c r="BE56" s="129"/>
      <c r="BF56" s="119" t="str">
        <f>IF('Spectrum 2'!BD56&gt;0,'Spectrum 2'!BD56,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6: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O57" s="113" t="str">
        <f t="shared" si="18"/>
        <v/>
      </c>
      <c r="AP57" s="119" t="str">
        <f t="shared" si="19"/>
        <v/>
      </c>
      <c r="AQ57" s="119" t="str">
        <f t="shared" si="26"/>
        <v/>
      </c>
      <c r="AR57" s="119" t="str">
        <f t="shared" si="27"/>
        <v/>
      </c>
      <c r="AS57" s="8"/>
      <c r="AT57" s="8"/>
      <c r="AU57" s="8"/>
      <c r="AV57" s="8"/>
      <c r="AW57" s="8"/>
      <c r="AX57"/>
      <c r="AY57" t="str">
        <f t="shared" si="28"/>
        <v>No Data</v>
      </c>
      <c r="AZ57" s="9">
        <f t="shared" si="29"/>
        <v>0</v>
      </c>
      <c r="BA57" s="119" t="str">
        <v>No Data</v>
      </c>
      <c r="BB57" s="119">
        <v>0</v>
      </c>
      <c r="BC57" s="119">
        <v>53</v>
      </c>
      <c r="BD57" s="119" t="str">
        <f t="shared" si="30"/>
        <v/>
      </c>
      <c r="BE57" s="129"/>
      <c r="BF57" s="119" t="str">
        <f>IF('Spectrum 2'!BD57&gt;0,'Spectrum 2'!BD57,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6: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O58" s="113" t="str">
        <f t="shared" si="18"/>
        <v/>
      </c>
      <c r="AP58" s="119" t="str">
        <f t="shared" si="19"/>
        <v/>
      </c>
      <c r="AQ58" s="119" t="str">
        <f t="shared" si="26"/>
        <v/>
      </c>
      <c r="AR58" s="119" t="str">
        <f t="shared" si="27"/>
        <v/>
      </c>
      <c r="AS58" s="8"/>
      <c r="AT58" s="8"/>
      <c r="AU58" s="8"/>
      <c r="AV58" s="8"/>
      <c r="AW58" s="8"/>
      <c r="AX58"/>
      <c r="AY58" t="str">
        <f t="shared" si="28"/>
        <v>No Data</v>
      </c>
      <c r="AZ58" s="9">
        <f t="shared" si="29"/>
        <v>0</v>
      </c>
      <c r="BA58" s="119" t="str">
        <v>No Data</v>
      </c>
      <c r="BB58" s="119">
        <v>0</v>
      </c>
      <c r="BC58" s="119">
        <v>54</v>
      </c>
      <c r="BD58" s="119" t="str">
        <f t="shared" si="30"/>
        <v/>
      </c>
      <c r="BE58" s="129"/>
      <c r="BF58" s="119" t="str">
        <f>IF('Spectrum 2'!BD58&gt;0,'Spectrum 2'!BD58,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6: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O59" s="113" t="str">
        <f t="shared" si="18"/>
        <v/>
      </c>
      <c r="AP59" s="119" t="str">
        <f t="shared" si="19"/>
        <v/>
      </c>
      <c r="AQ59" s="119" t="str">
        <f t="shared" si="26"/>
        <v/>
      </c>
      <c r="AR59" s="119" t="str">
        <f t="shared" si="27"/>
        <v/>
      </c>
      <c r="AS59" s="8"/>
      <c r="AT59" s="8"/>
      <c r="AU59" s="8"/>
      <c r="AV59" s="8"/>
      <c r="AW59" s="8"/>
      <c r="AX59"/>
      <c r="AY59" t="str">
        <f t="shared" si="28"/>
        <v>No Data</v>
      </c>
      <c r="AZ59" s="9">
        <f t="shared" si="29"/>
        <v>0</v>
      </c>
      <c r="BA59" s="119" t="str">
        <v>No Data</v>
      </c>
      <c r="BB59" s="119">
        <v>0</v>
      </c>
      <c r="BC59" s="119">
        <v>55</v>
      </c>
      <c r="BD59" s="119" t="str">
        <f t="shared" si="30"/>
        <v/>
      </c>
      <c r="BE59" s="129"/>
      <c r="BF59" s="119" t="str">
        <f>IF('Spectrum 2'!BD59&gt;0,'Spectrum 2'!BD59,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6: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O60" s="113" t="str">
        <f t="shared" si="18"/>
        <v/>
      </c>
      <c r="AP60" s="119" t="str">
        <f t="shared" si="19"/>
        <v/>
      </c>
      <c r="AQ60" s="119" t="str">
        <f t="shared" si="26"/>
        <v/>
      </c>
      <c r="AR60" s="119" t="str">
        <f t="shared" si="27"/>
        <v/>
      </c>
      <c r="AS60" s="8"/>
      <c r="AT60" s="8"/>
      <c r="AU60" s="8"/>
      <c r="AV60" s="8"/>
      <c r="AW60" s="8"/>
      <c r="AX60"/>
      <c r="AY60" t="str">
        <f t="shared" si="28"/>
        <v>No Data</v>
      </c>
      <c r="AZ60" s="9">
        <f t="shared" si="29"/>
        <v>0</v>
      </c>
      <c r="BA60" s="119" t="str">
        <v>No Data</v>
      </c>
      <c r="BB60" s="119">
        <v>0</v>
      </c>
      <c r="BC60" s="119">
        <v>56</v>
      </c>
      <c r="BD60" s="119" t="str">
        <f t="shared" si="30"/>
        <v/>
      </c>
      <c r="BE60" s="129"/>
      <c r="BF60" s="119" t="str">
        <f>IF('Spectrum 2'!BD60&gt;0,'Spectrum 2'!BD60,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6: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O61" s="113" t="str">
        <f t="shared" si="18"/>
        <v/>
      </c>
      <c r="AP61" s="119" t="str">
        <f t="shared" si="19"/>
        <v/>
      </c>
      <c r="AQ61" s="119" t="str">
        <f t="shared" si="26"/>
        <v/>
      </c>
      <c r="AR61" s="119" t="str">
        <f t="shared" si="27"/>
        <v/>
      </c>
      <c r="AS61" s="8"/>
      <c r="AT61" s="8"/>
      <c r="AU61" s="8"/>
      <c r="AV61" s="8"/>
      <c r="AW61" s="8"/>
      <c r="AX61"/>
      <c r="AY61" t="str">
        <f t="shared" si="28"/>
        <v>No Data</v>
      </c>
      <c r="AZ61" s="9">
        <f t="shared" si="29"/>
        <v>0</v>
      </c>
      <c r="BA61" s="119" t="str">
        <v>No Data</v>
      </c>
      <c r="BB61" s="119">
        <v>0</v>
      </c>
      <c r="BC61" s="119">
        <v>57</v>
      </c>
      <c r="BD61" s="119" t="str">
        <f t="shared" si="30"/>
        <v/>
      </c>
      <c r="BE61" s="129"/>
      <c r="BF61" s="119" t="str">
        <f>IF('Spectrum 2'!BD61&gt;0,'Spectrum 2'!BD61,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6: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O62" s="113" t="str">
        <f t="shared" si="18"/>
        <v/>
      </c>
      <c r="AP62" s="119" t="str">
        <f t="shared" si="19"/>
        <v/>
      </c>
      <c r="AQ62" s="119" t="str">
        <f t="shared" si="26"/>
        <v/>
      </c>
      <c r="AR62" s="119" t="str">
        <f t="shared" si="27"/>
        <v/>
      </c>
      <c r="AS62" s="8"/>
      <c r="AT62" s="8"/>
      <c r="AU62" s="8"/>
      <c r="AV62" s="8"/>
      <c r="AW62" s="8"/>
      <c r="AX62"/>
      <c r="AY62" t="str">
        <f t="shared" si="28"/>
        <v>No Data</v>
      </c>
      <c r="AZ62" s="9">
        <f t="shared" si="29"/>
        <v>0</v>
      </c>
      <c r="BA62" s="119" t="str">
        <v>No Data</v>
      </c>
      <c r="BB62" s="119">
        <v>0</v>
      </c>
      <c r="BC62" s="119">
        <v>58</v>
      </c>
      <c r="BD62" s="119" t="str">
        <f t="shared" si="30"/>
        <v/>
      </c>
      <c r="BE62" s="129"/>
      <c r="BF62" s="119" t="str">
        <f>IF('Spectrum 2'!BD62&gt;0,'Spectrum 2'!BD62,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6: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O63" s="113" t="str">
        <f t="shared" si="18"/>
        <v/>
      </c>
      <c r="AP63" s="119" t="str">
        <f t="shared" si="19"/>
        <v/>
      </c>
      <c r="AQ63" s="119" t="str">
        <f t="shared" si="26"/>
        <v/>
      </c>
      <c r="AR63" s="119" t="str">
        <f t="shared" si="27"/>
        <v/>
      </c>
      <c r="AS63" s="8"/>
      <c r="AT63" s="8"/>
      <c r="AU63" s="8"/>
      <c r="AV63" s="8"/>
      <c r="AW63" s="8"/>
      <c r="AX63"/>
      <c r="AY63" t="str">
        <f t="shared" si="28"/>
        <v>No Data</v>
      </c>
      <c r="AZ63" s="9">
        <f t="shared" si="29"/>
        <v>0</v>
      </c>
      <c r="BA63" s="119" t="str">
        <v>No Data</v>
      </c>
      <c r="BB63" s="119">
        <v>0</v>
      </c>
      <c r="BC63" s="119">
        <v>59</v>
      </c>
      <c r="BD63" s="119" t="str">
        <f t="shared" si="30"/>
        <v/>
      </c>
      <c r="BE63" s="129"/>
      <c r="BF63" s="119" t="str">
        <f>IF('Spectrum 2'!BD63&gt;0,'Spectrum 2'!BD63,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6: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O64" s="113" t="str">
        <f t="shared" si="18"/>
        <v/>
      </c>
      <c r="AP64" s="119" t="str">
        <f t="shared" si="19"/>
        <v/>
      </c>
      <c r="AQ64" s="119" t="str">
        <f t="shared" si="26"/>
        <v/>
      </c>
      <c r="AR64" s="119" t="str">
        <f t="shared" si="27"/>
        <v/>
      </c>
      <c r="AS64" s="8"/>
      <c r="AT64" s="8"/>
      <c r="AU64" s="8"/>
      <c r="AV64" s="8"/>
      <c r="AW64" s="8"/>
      <c r="AX64"/>
      <c r="AY64" t="str">
        <f t="shared" si="28"/>
        <v>No Data</v>
      </c>
      <c r="AZ64" s="9">
        <f t="shared" si="29"/>
        <v>0</v>
      </c>
      <c r="BA64" s="119" t="str">
        <v>No Data</v>
      </c>
      <c r="BB64" s="119">
        <v>0</v>
      </c>
      <c r="BC64" s="119">
        <v>60</v>
      </c>
      <c r="BD64" s="119" t="str">
        <f t="shared" si="30"/>
        <v/>
      </c>
      <c r="BE64" s="129"/>
      <c r="BF64" s="119" t="str">
        <f>IF('Spectrum 2'!BD64&gt;0,'Spectrum 2'!BD64,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O65" s="113" t="str">
        <f t="shared" si="18"/>
        <v/>
      </c>
      <c r="AP65" s="119" t="str">
        <f t="shared" si="19"/>
        <v/>
      </c>
      <c r="AQ65" s="119" t="str">
        <f t="shared" si="26"/>
        <v/>
      </c>
      <c r="AR65" s="119" t="str">
        <f t="shared" si="27"/>
        <v/>
      </c>
      <c r="AS65" s="8"/>
      <c r="AT65" s="8"/>
      <c r="AU65" s="8"/>
      <c r="AV65" s="8"/>
      <c r="AW65" s="8"/>
      <c r="AX65"/>
      <c r="AY65" t="str">
        <f t="shared" si="28"/>
        <v>No Data</v>
      </c>
      <c r="AZ65" s="9">
        <f t="shared" si="29"/>
        <v>0</v>
      </c>
      <c r="BA65" s="119" t="str">
        <v>No Data</v>
      </c>
      <c r="BB65" s="119">
        <v>0</v>
      </c>
      <c r="BC65" s="119">
        <v>61</v>
      </c>
      <c r="BD65" s="119" t="str">
        <f t="shared" si="30"/>
        <v/>
      </c>
      <c r="BE65" s="129"/>
      <c r="BF65" s="119" t="str">
        <f>IF('Spectrum 2'!BD65&gt;0,'Spectrum 2'!BD65,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O66" s="113" t="str">
        <f t="shared" si="18"/>
        <v/>
      </c>
      <c r="AP66" s="119" t="str">
        <f t="shared" si="19"/>
        <v/>
      </c>
      <c r="AQ66" s="119" t="str">
        <f t="shared" si="26"/>
        <v/>
      </c>
      <c r="AR66" s="119" t="str">
        <f t="shared" si="27"/>
        <v/>
      </c>
      <c r="AS66" s="8"/>
      <c r="AT66" s="8"/>
      <c r="AU66" s="8"/>
      <c r="AV66" s="8"/>
      <c r="AW66" s="8"/>
      <c r="AX66"/>
      <c r="AY66" t="str">
        <f t="shared" si="28"/>
        <v>No Data</v>
      </c>
      <c r="AZ66" s="9">
        <f t="shared" si="29"/>
        <v>0</v>
      </c>
      <c r="BA66" s="119" t="str">
        <v>No Data</v>
      </c>
      <c r="BB66" s="119">
        <v>0</v>
      </c>
      <c r="BC66" s="119">
        <v>62</v>
      </c>
      <c r="BD66" s="119" t="str">
        <f t="shared" si="30"/>
        <v/>
      </c>
      <c r="BE66" s="129"/>
      <c r="BF66" s="119" t="str">
        <f>IF('Spectrum 2'!BD66&gt;0,'Spectrum 2'!BD66,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O67" s="113" t="str">
        <f t="shared" si="18"/>
        <v/>
      </c>
      <c r="AP67" s="119" t="str">
        <f t="shared" si="19"/>
        <v/>
      </c>
      <c r="AQ67" s="119" t="str">
        <f t="shared" si="26"/>
        <v/>
      </c>
      <c r="AR67" s="119" t="str">
        <f t="shared" si="27"/>
        <v/>
      </c>
      <c r="AS67" s="8"/>
      <c r="AT67" s="8"/>
      <c r="AU67" s="8"/>
      <c r="AV67" s="8"/>
      <c r="AW67" s="8"/>
      <c r="AX67"/>
      <c r="AY67" t="str">
        <f t="shared" si="28"/>
        <v>No Data</v>
      </c>
      <c r="AZ67" s="9">
        <f t="shared" si="29"/>
        <v>0</v>
      </c>
      <c r="BA67" s="119" t="str">
        <v>No Data</v>
      </c>
      <c r="BB67" s="119">
        <v>0</v>
      </c>
      <c r="BC67" s="119">
        <v>63</v>
      </c>
      <c r="BD67" s="119" t="str">
        <f t="shared" si="30"/>
        <v/>
      </c>
      <c r="BE67" s="129"/>
      <c r="BF67" s="119" t="str">
        <f>IF('Spectrum 2'!BD67&gt;0,'Spectrum 2'!BD67,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O68" s="113" t="str">
        <f t="shared" si="18"/>
        <v/>
      </c>
      <c r="AP68" s="119" t="str">
        <f t="shared" si="19"/>
        <v/>
      </c>
      <c r="AQ68" s="119" t="str">
        <f t="shared" si="26"/>
        <v/>
      </c>
      <c r="AR68" s="119" t="str">
        <f t="shared" si="27"/>
        <v/>
      </c>
      <c r="AS68" s="8"/>
      <c r="AT68" s="8"/>
      <c r="AU68" s="8"/>
      <c r="AV68" s="8"/>
      <c r="AW68" s="8"/>
      <c r="AX68"/>
      <c r="AY68" t="str">
        <f t="shared" si="28"/>
        <v>No Data</v>
      </c>
      <c r="AZ68" s="9">
        <f t="shared" si="29"/>
        <v>0</v>
      </c>
      <c r="BA68" s="119" t="str">
        <v>No Data</v>
      </c>
      <c r="BB68" s="119">
        <v>0</v>
      </c>
      <c r="BC68" s="119">
        <v>64</v>
      </c>
      <c r="BD68" s="119" t="str">
        <f t="shared" si="30"/>
        <v/>
      </c>
      <c r="BE68" s="129"/>
      <c r="BF68" s="119" t="str">
        <f>IF('Spectrum 2'!BD68&gt;0,'Spectrum 2'!BD68,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X69"/>
      <c r="AY69" t="str">
        <f t="shared" si="28"/>
        <v>No Data</v>
      </c>
      <c r="AZ69" s="9">
        <f t="shared" si="29"/>
        <v>0</v>
      </c>
      <c r="BA69" s="119" t="str">
        <v>No Data</v>
      </c>
      <c r="BB69" s="119">
        <v>0</v>
      </c>
      <c r="BC69" s="119">
        <v>65</v>
      </c>
      <c r="BD69" s="119" t="str">
        <f t="shared" si="30"/>
        <v/>
      </c>
      <c r="BE69" s="129"/>
      <c r="BF69" s="119" t="str">
        <f>IF('Spectrum 2'!BD69&gt;0,'Spectrum 2'!BD69,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X70"/>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2'!BD70&gt;0,'Spectrum 2'!BD70,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O71" s="113" t="str">
        <f t="shared" si="52"/>
        <v/>
      </c>
      <c r="AP71" s="119" t="str">
        <f t="shared" si="53"/>
        <v/>
      </c>
      <c r="AQ71" s="119" t="str">
        <f t="shared" si="59"/>
        <v/>
      </c>
      <c r="AR71" s="119" t="str">
        <f t="shared" si="60"/>
        <v/>
      </c>
      <c r="AS71" s="8"/>
      <c r="AT71" s="8"/>
      <c r="AU71" s="8"/>
      <c r="AV71" s="8"/>
      <c r="AW71" s="8"/>
      <c r="AX71"/>
      <c r="AY71" t="str">
        <f t="shared" si="61"/>
        <v>No Data</v>
      </c>
      <c r="AZ71" s="9">
        <f t="shared" si="62"/>
        <v>0</v>
      </c>
      <c r="BA71" s="119" t="str">
        <v>No Data</v>
      </c>
      <c r="BB71" s="119">
        <v>0</v>
      </c>
      <c r="BC71" s="119">
        <v>67</v>
      </c>
      <c r="BD71" s="119" t="str">
        <f t="shared" si="63"/>
        <v/>
      </c>
      <c r="BE71" s="129"/>
      <c r="BF71" s="119" t="str">
        <f>IF('Spectrum 2'!BD71&gt;0,'Spectrum 2'!BD71,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O72" s="113" t="str">
        <f t="shared" si="52"/>
        <v/>
      </c>
      <c r="AP72" s="119" t="str">
        <f t="shared" si="53"/>
        <v/>
      </c>
      <c r="AQ72" s="119" t="str">
        <f t="shared" si="59"/>
        <v/>
      </c>
      <c r="AR72" s="119" t="str">
        <f t="shared" si="60"/>
        <v/>
      </c>
      <c r="AS72" s="8"/>
      <c r="AT72" s="8"/>
      <c r="AU72" s="8"/>
      <c r="AV72" s="8"/>
      <c r="AW72" s="8"/>
      <c r="AX72"/>
      <c r="AY72" t="str">
        <f t="shared" si="61"/>
        <v>No Data</v>
      </c>
      <c r="AZ72" s="9">
        <f t="shared" si="62"/>
        <v>0</v>
      </c>
      <c r="BA72" s="119" t="str">
        <v>No Data</v>
      </c>
      <c r="BB72" s="119">
        <v>0</v>
      </c>
      <c r="BC72" s="119">
        <v>68</v>
      </c>
      <c r="BD72" s="119" t="str">
        <f t="shared" si="63"/>
        <v/>
      </c>
      <c r="BE72" s="129"/>
      <c r="BF72" s="119" t="str">
        <f>IF('Spectrum 2'!BD72&gt;0,'Spectrum 2'!BD72,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O73" s="113" t="str">
        <f t="shared" si="52"/>
        <v/>
      </c>
      <c r="AP73" s="119" t="str">
        <f t="shared" si="53"/>
        <v/>
      </c>
      <c r="AQ73" s="119" t="str">
        <f t="shared" si="59"/>
        <v/>
      </c>
      <c r="AR73" s="119" t="str">
        <f t="shared" si="60"/>
        <v/>
      </c>
      <c r="AS73" s="8"/>
      <c r="AT73" s="8"/>
      <c r="AU73" s="8"/>
      <c r="AV73" s="8"/>
      <c r="AW73" s="8"/>
      <c r="AX73"/>
      <c r="AY73" t="str">
        <f t="shared" si="61"/>
        <v>No Data</v>
      </c>
      <c r="AZ73" s="9">
        <f t="shared" si="62"/>
        <v>0</v>
      </c>
      <c r="BA73" s="119" t="str">
        <v>No Data</v>
      </c>
      <c r="BB73" s="119">
        <v>0</v>
      </c>
      <c r="BC73" s="119">
        <v>69</v>
      </c>
      <c r="BD73" s="119" t="str">
        <f t="shared" si="63"/>
        <v/>
      </c>
      <c r="BE73" s="129"/>
      <c r="BF73" s="119" t="str">
        <f>IF('Spectrum 2'!BD73&gt;0,'Spectrum 2'!BD73,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O74" s="113" t="str">
        <f t="shared" si="52"/>
        <v/>
      </c>
      <c r="AP74" s="119" t="str">
        <f t="shared" si="53"/>
        <v/>
      </c>
      <c r="AQ74" s="119" t="str">
        <f t="shared" si="59"/>
        <v/>
      </c>
      <c r="AR74" s="119" t="str">
        <f t="shared" si="60"/>
        <v/>
      </c>
      <c r="AS74" s="8"/>
      <c r="AT74" s="8"/>
      <c r="AU74" s="8"/>
      <c r="AV74" s="8"/>
      <c r="AW74" s="8"/>
      <c r="AX74"/>
      <c r="AY74" t="str">
        <f t="shared" si="61"/>
        <v>No Data</v>
      </c>
      <c r="AZ74" s="9">
        <f t="shared" si="62"/>
        <v>0</v>
      </c>
      <c r="BA74" s="119" t="str">
        <v>No Data</v>
      </c>
      <c r="BB74" s="119">
        <v>0</v>
      </c>
      <c r="BC74" s="119">
        <v>70</v>
      </c>
      <c r="BD74" s="119" t="str">
        <f t="shared" si="63"/>
        <v/>
      </c>
      <c r="BE74" s="129"/>
      <c r="BF74" s="119" t="str">
        <f>IF('Spectrum 2'!BD74&gt;0,'Spectrum 2'!BD74,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O75" s="113" t="str">
        <f t="shared" si="52"/>
        <v/>
      </c>
      <c r="AP75" s="119" t="str">
        <f t="shared" si="53"/>
        <v/>
      </c>
      <c r="AQ75" s="119" t="str">
        <f t="shared" si="59"/>
        <v/>
      </c>
      <c r="AR75" s="119" t="str">
        <f t="shared" si="60"/>
        <v/>
      </c>
      <c r="AS75" s="8"/>
      <c r="AT75" s="8"/>
      <c r="AU75" s="8"/>
      <c r="AV75" s="8"/>
      <c r="AW75" s="8"/>
      <c r="AX75"/>
      <c r="AY75" t="str">
        <f t="shared" si="61"/>
        <v>No Data</v>
      </c>
      <c r="AZ75" s="9">
        <f t="shared" si="62"/>
        <v>0</v>
      </c>
      <c r="BA75" s="119" t="str">
        <v>No Data</v>
      </c>
      <c r="BB75" s="119">
        <v>0</v>
      </c>
      <c r="BC75" s="119">
        <v>71</v>
      </c>
      <c r="BD75" s="119" t="str">
        <f t="shared" si="63"/>
        <v/>
      </c>
      <c r="BE75" s="129"/>
      <c r="BF75" s="119" t="str">
        <f>IF('Spectrum 2'!BD75&gt;0,'Spectrum 2'!BD75,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O76" s="113" t="str">
        <f t="shared" si="52"/>
        <v/>
      </c>
      <c r="AP76" s="119" t="str">
        <f t="shared" si="53"/>
        <v/>
      </c>
      <c r="AQ76" s="119" t="str">
        <f t="shared" si="59"/>
        <v/>
      </c>
      <c r="AR76" s="119" t="str">
        <f t="shared" si="60"/>
        <v/>
      </c>
      <c r="AS76" s="8"/>
      <c r="AT76" s="8"/>
      <c r="AU76" s="8"/>
      <c r="AV76" s="8"/>
      <c r="AW76" s="8"/>
      <c r="AX76"/>
      <c r="AY76" t="str">
        <f t="shared" si="61"/>
        <v>No Data</v>
      </c>
      <c r="AZ76" s="9">
        <f t="shared" si="62"/>
        <v>0</v>
      </c>
      <c r="BA76" s="119" t="str">
        <v>No Data</v>
      </c>
      <c r="BB76" s="119">
        <v>0</v>
      </c>
      <c r="BC76" s="119">
        <v>72</v>
      </c>
      <c r="BD76" s="119" t="str">
        <f t="shared" si="63"/>
        <v/>
      </c>
      <c r="BE76" s="129"/>
      <c r="BF76" s="119" t="str">
        <f>IF('Spectrum 2'!BD76&gt;0,'Spectrum 2'!BD76,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O77" s="113" t="str">
        <f t="shared" si="52"/>
        <v/>
      </c>
      <c r="AP77" s="119" t="str">
        <f t="shared" si="53"/>
        <v/>
      </c>
      <c r="AQ77" s="119" t="str">
        <f t="shared" si="59"/>
        <v/>
      </c>
      <c r="AR77" s="119" t="str">
        <f t="shared" si="60"/>
        <v/>
      </c>
      <c r="AS77" s="8"/>
      <c r="AT77" s="8"/>
      <c r="AU77" s="8"/>
      <c r="AV77" s="8"/>
      <c r="AW77" s="8"/>
      <c r="AX77"/>
      <c r="AY77" t="str">
        <f t="shared" si="61"/>
        <v>No Data</v>
      </c>
      <c r="AZ77" s="9">
        <f t="shared" si="62"/>
        <v>0</v>
      </c>
      <c r="BA77" s="119" t="str">
        <v>No Data</v>
      </c>
      <c r="BB77" s="119">
        <v>0</v>
      </c>
      <c r="BC77" s="119">
        <v>73</v>
      </c>
      <c r="BD77" s="119" t="str">
        <f t="shared" si="63"/>
        <v/>
      </c>
      <c r="BE77" s="129"/>
      <c r="BF77" s="119" t="str">
        <f>IF('Spectrum 2'!BD77&gt;0,'Spectrum 2'!BD77,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O78" s="113" t="str">
        <f t="shared" si="52"/>
        <v/>
      </c>
      <c r="AP78" s="119" t="str">
        <f t="shared" si="53"/>
        <v/>
      </c>
      <c r="AQ78" s="119" t="str">
        <f t="shared" si="59"/>
        <v/>
      </c>
      <c r="AR78" s="119" t="str">
        <f t="shared" si="60"/>
        <v/>
      </c>
      <c r="AS78" s="8"/>
      <c r="AT78" s="8"/>
      <c r="AU78" s="8"/>
      <c r="AV78" s="8"/>
      <c r="AW78" s="8"/>
      <c r="AX78"/>
      <c r="AY78" t="str">
        <f t="shared" si="61"/>
        <v>No Data</v>
      </c>
      <c r="AZ78" s="9">
        <f t="shared" si="62"/>
        <v>0</v>
      </c>
      <c r="BA78" s="119" t="str">
        <v>No Data</v>
      </c>
      <c r="BB78" s="119">
        <v>0</v>
      </c>
      <c r="BC78" s="119">
        <v>74</v>
      </c>
      <c r="BD78" s="119" t="str">
        <f t="shared" si="63"/>
        <v/>
      </c>
      <c r="BE78" s="129"/>
      <c r="BF78" s="119" t="str">
        <f>IF('Spectrum 2'!BD78&gt;0,'Spectrum 2'!BD78,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O79" s="113" t="str">
        <f t="shared" si="52"/>
        <v/>
      </c>
      <c r="AP79" s="119" t="str">
        <f t="shared" si="53"/>
        <v/>
      </c>
      <c r="AQ79" s="119" t="str">
        <f t="shared" si="59"/>
        <v/>
      </c>
      <c r="AR79" s="119" t="str">
        <f t="shared" si="60"/>
        <v/>
      </c>
      <c r="AS79" s="8"/>
      <c r="AT79" s="8"/>
      <c r="AU79" s="8"/>
      <c r="AV79" s="8"/>
      <c r="AW79" s="8"/>
      <c r="AX79"/>
      <c r="AY79" t="str">
        <f t="shared" si="61"/>
        <v>No Data</v>
      </c>
      <c r="AZ79" s="9">
        <f t="shared" si="62"/>
        <v>0</v>
      </c>
      <c r="BA79" s="119" t="str">
        <v>No Data</v>
      </c>
      <c r="BB79" s="119">
        <v>0</v>
      </c>
      <c r="BC79" s="119">
        <v>75</v>
      </c>
      <c r="BD79" s="119" t="str">
        <f t="shared" si="63"/>
        <v/>
      </c>
      <c r="BE79" s="129"/>
      <c r="BF79" s="119" t="str">
        <f>IF('Spectrum 2'!BD79&gt;0,'Spectrum 2'!BD79,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O80" s="113" t="str">
        <f t="shared" si="52"/>
        <v/>
      </c>
      <c r="AP80" s="119" t="str">
        <f t="shared" si="53"/>
        <v/>
      </c>
      <c r="AQ80" s="119" t="str">
        <f t="shared" si="59"/>
        <v/>
      </c>
      <c r="AR80" s="119" t="str">
        <f t="shared" si="60"/>
        <v/>
      </c>
      <c r="AS80" s="8"/>
      <c r="AT80" s="8"/>
      <c r="AU80" s="8"/>
      <c r="AV80" s="8"/>
      <c r="AW80" s="8"/>
      <c r="AX80"/>
      <c r="AY80" t="str">
        <f t="shared" si="61"/>
        <v>No Data</v>
      </c>
      <c r="AZ80" s="9">
        <f t="shared" si="62"/>
        <v>0</v>
      </c>
      <c r="BA80" s="119" t="str">
        <v>No Data</v>
      </c>
      <c r="BB80" s="119">
        <v>0</v>
      </c>
      <c r="BC80" s="119">
        <v>76</v>
      </c>
      <c r="BD80" s="119" t="str">
        <f t="shared" si="63"/>
        <v/>
      </c>
      <c r="BE80" s="129"/>
      <c r="BF80" s="119" t="str">
        <f>IF('Spectrum 2'!BD80&gt;0,'Spectrum 2'!BD80,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O81" s="113" t="str">
        <f t="shared" si="52"/>
        <v/>
      </c>
      <c r="AP81" s="119" t="str">
        <f t="shared" si="53"/>
        <v/>
      </c>
      <c r="AQ81" s="119" t="str">
        <f t="shared" si="59"/>
        <v/>
      </c>
      <c r="AR81" s="119" t="str">
        <f t="shared" si="60"/>
        <v/>
      </c>
      <c r="AS81" s="8"/>
      <c r="AT81" s="8"/>
      <c r="AU81" s="8"/>
      <c r="AV81" s="8"/>
      <c r="AW81" s="8"/>
      <c r="AX81"/>
      <c r="AY81" t="str">
        <f t="shared" si="61"/>
        <v>No Data</v>
      </c>
      <c r="AZ81" s="9">
        <f t="shared" si="62"/>
        <v>0</v>
      </c>
      <c r="BA81" s="119" t="str">
        <v>No Data</v>
      </c>
      <c r="BB81" s="119">
        <v>0</v>
      </c>
      <c r="BC81" s="119">
        <v>77</v>
      </c>
      <c r="BD81" s="119" t="str">
        <f t="shared" si="63"/>
        <v/>
      </c>
      <c r="BE81" s="129"/>
      <c r="BF81" s="119" t="str">
        <f>IF('Spectrum 2'!BD81&gt;0,'Spectrum 2'!BD81,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O82" s="113" t="str">
        <f t="shared" si="52"/>
        <v/>
      </c>
      <c r="AP82" s="119" t="str">
        <f t="shared" si="53"/>
        <v/>
      </c>
      <c r="AQ82" s="119" t="str">
        <f t="shared" si="59"/>
        <v/>
      </c>
      <c r="AR82" s="119" t="str">
        <f t="shared" si="60"/>
        <v/>
      </c>
      <c r="AS82" s="8"/>
      <c r="AT82" s="8"/>
      <c r="AU82" s="8"/>
      <c r="AV82" s="8"/>
      <c r="AW82" s="8"/>
      <c r="AX82"/>
      <c r="AY82" t="str">
        <f t="shared" si="61"/>
        <v>No Data</v>
      </c>
      <c r="AZ82" s="9">
        <f t="shared" si="62"/>
        <v>0</v>
      </c>
      <c r="BA82" s="119" t="str">
        <v>No Data</v>
      </c>
      <c r="BB82" s="119">
        <v>0</v>
      </c>
      <c r="BC82" s="119">
        <v>78</v>
      </c>
      <c r="BD82" s="119" t="str">
        <f t="shared" si="63"/>
        <v/>
      </c>
      <c r="BE82" s="129"/>
      <c r="BF82" s="119" t="str">
        <f>IF('Spectrum 2'!BD82&gt;0,'Spectrum 2'!BD82,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O83" s="113" t="str">
        <f t="shared" si="52"/>
        <v/>
      </c>
      <c r="AP83" s="119" t="str">
        <f t="shared" si="53"/>
        <v/>
      </c>
      <c r="AQ83" s="119" t="str">
        <f t="shared" si="59"/>
        <v/>
      </c>
      <c r="AR83" s="119" t="str">
        <f t="shared" si="60"/>
        <v/>
      </c>
      <c r="AS83" s="8"/>
      <c r="AT83" s="8"/>
      <c r="AU83" s="8"/>
      <c r="AV83" s="8"/>
      <c r="AW83" s="8"/>
      <c r="AX83"/>
      <c r="AY83" t="str">
        <f t="shared" si="61"/>
        <v>No Data</v>
      </c>
      <c r="AZ83" s="9">
        <f t="shared" si="62"/>
        <v>0</v>
      </c>
      <c r="BA83" s="119" t="str">
        <v>No Data</v>
      </c>
      <c r="BB83" s="119">
        <v>0</v>
      </c>
      <c r="BC83" s="119">
        <v>79</v>
      </c>
      <c r="BD83" s="119" t="str">
        <f t="shared" si="63"/>
        <v/>
      </c>
      <c r="BE83" s="129"/>
      <c r="BF83" s="119" t="str">
        <f>IF('Spectrum 2'!BD83&gt;0,'Spectrum 2'!BD83,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O84" s="113" t="str">
        <f t="shared" si="52"/>
        <v/>
      </c>
      <c r="AP84" s="119" t="str">
        <f t="shared" si="53"/>
        <v/>
      </c>
      <c r="AQ84" s="119" t="str">
        <f t="shared" si="59"/>
        <v/>
      </c>
      <c r="AR84" s="119" t="str">
        <f t="shared" si="60"/>
        <v/>
      </c>
      <c r="AS84" s="8"/>
      <c r="AT84" s="8"/>
      <c r="AU84" s="8"/>
      <c r="AV84" s="8"/>
      <c r="AW84" s="8"/>
      <c r="AX84"/>
      <c r="AY84" t="str">
        <f t="shared" si="61"/>
        <v>No Data</v>
      </c>
      <c r="AZ84" s="9">
        <f t="shared" si="62"/>
        <v>0</v>
      </c>
      <c r="BA84" s="119" t="str">
        <v>No Data</v>
      </c>
      <c r="BB84" s="119">
        <v>0</v>
      </c>
      <c r="BC84" s="119">
        <v>80</v>
      </c>
      <c r="BD84" s="119" t="str">
        <f t="shared" si="63"/>
        <v/>
      </c>
      <c r="BE84" s="129"/>
      <c r="BF84" s="119" t="str">
        <f>IF('Spectrum 2'!BD84&gt;0,'Spectrum 2'!BD84,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O85" s="113" t="str">
        <f t="shared" si="52"/>
        <v/>
      </c>
      <c r="AP85" s="119" t="str">
        <f t="shared" si="53"/>
        <v/>
      </c>
      <c r="AQ85" s="119" t="str">
        <f t="shared" si="59"/>
        <v/>
      </c>
      <c r="AR85" s="119" t="str">
        <f t="shared" si="60"/>
        <v/>
      </c>
      <c r="AS85" s="8"/>
      <c r="AT85" s="8"/>
      <c r="AU85" s="8"/>
      <c r="AV85" s="8"/>
      <c r="AW85" s="8"/>
      <c r="AX85"/>
      <c r="AY85" t="str">
        <f t="shared" si="61"/>
        <v>No Data</v>
      </c>
      <c r="AZ85" s="9">
        <f t="shared" si="62"/>
        <v>0</v>
      </c>
      <c r="BA85" s="119" t="str">
        <v>No Data</v>
      </c>
      <c r="BB85" s="119">
        <v>0</v>
      </c>
      <c r="BC85" s="119">
        <v>81</v>
      </c>
      <c r="BD85" s="119" t="str">
        <f t="shared" si="63"/>
        <v/>
      </c>
      <c r="BE85" s="129"/>
      <c r="BF85" s="119" t="str">
        <f>IF('Spectrum 2'!BD85&gt;0,'Spectrum 2'!BD85,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O86" s="113" t="str">
        <f t="shared" si="52"/>
        <v/>
      </c>
      <c r="AP86" s="119" t="str">
        <f t="shared" si="53"/>
        <v/>
      </c>
      <c r="AQ86" s="119" t="str">
        <f t="shared" si="59"/>
        <v/>
      </c>
      <c r="AR86" s="119" t="str">
        <f t="shared" si="60"/>
        <v/>
      </c>
      <c r="AS86" s="8"/>
      <c r="AT86" s="8"/>
      <c r="AU86" s="8"/>
      <c r="AV86" s="8"/>
      <c r="AW86" s="8"/>
      <c r="AX86"/>
      <c r="AY86" t="str">
        <f t="shared" si="61"/>
        <v>No Data</v>
      </c>
      <c r="AZ86" s="9">
        <f t="shared" si="62"/>
        <v>0</v>
      </c>
      <c r="BA86" s="119" t="str">
        <v>No Data</v>
      </c>
      <c r="BB86" s="119">
        <v>0</v>
      </c>
      <c r="BC86" s="119">
        <v>82</v>
      </c>
      <c r="BD86" s="119" t="str">
        <f t="shared" si="63"/>
        <v/>
      </c>
      <c r="BE86" s="129"/>
      <c r="BF86" s="119" t="str">
        <f>IF('Spectrum 2'!BD86&gt;0,'Spectrum 2'!BD86,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O87" s="113" t="str">
        <f t="shared" si="52"/>
        <v/>
      </c>
      <c r="AP87" s="119" t="str">
        <f t="shared" si="53"/>
        <v/>
      </c>
      <c r="AQ87" s="119" t="str">
        <f t="shared" si="59"/>
        <v/>
      </c>
      <c r="AR87" s="119" t="str">
        <f t="shared" si="60"/>
        <v/>
      </c>
      <c r="AS87" s="8"/>
      <c r="AT87" s="8"/>
      <c r="AU87" s="8"/>
      <c r="AV87" s="8"/>
      <c r="AW87" s="8"/>
      <c r="AX87"/>
      <c r="AY87" t="str">
        <f t="shared" si="61"/>
        <v>No Data</v>
      </c>
      <c r="AZ87" s="9">
        <f t="shared" si="62"/>
        <v>0</v>
      </c>
      <c r="BA87" s="119" t="str">
        <v>No Data</v>
      </c>
      <c r="BB87" s="119">
        <v>0</v>
      </c>
      <c r="BC87" s="119">
        <v>83</v>
      </c>
      <c r="BD87" s="119" t="str">
        <f t="shared" si="63"/>
        <v/>
      </c>
      <c r="BE87" s="129"/>
      <c r="BF87" s="119" t="str">
        <f>IF('Spectrum 2'!BD87&gt;0,'Spectrum 2'!BD87,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O88" s="113" t="str">
        <f t="shared" si="52"/>
        <v/>
      </c>
      <c r="AP88" s="119" t="str">
        <f t="shared" si="53"/>
        <v/>
      </c>
      <c r="AQ88" s="119" t="str">
        <f t="shared" si="59"/>
        <v/>
      </c>
      <c r="AR88" s="119" t="str">
        <f t="shared" si="60"/>
        <v/>
      </c>
      <c r="AS88" s="8"/>
      <c r="AT88" s="8"/>
      <c r="AU88" s="8"/>
      <c r="AV88" s="8"/>
      <c r="AW88" s="8"/>
      <c r="AX88"/>
      <c r="AY88" t="str">
        <f t="shared" si="61"/>
        <v>No Data</v>
      </c>
      <c r="AZ88" s="9">
        <f t="shared" si="62"/>
        <v>0</v>
      </c>
      <c r="BA88" s="119" t="str">
        <v>No Data</v>
      </c>
      <c r="BB88" s="119">
        <v>0</v>
      </c>
      <c r="BC88" s="119">
        <v>84</v>
      </c>
      <c r="BD88" s="119" t="str">
        <f t="shared" si="63"/>
        <v/>
      </c>
      <c r="BE88" s="129"/>
      <c r="BF88" s="119" t="str">
        <f>IF('Spectrum 2'!BD88&gt;0,'Spectrum 2'!BD88,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O89" s="113" t="str">
        <f t="shared" si="52"/>
        <v/>
      </c>
      <c r="AP89" s="119" t="str">
        <f t="shared" si="53"/>
        <v/>
      </c>
      <c r="AQ89" s="119" t="str">
        <f t="shared" si="59"/>
        <v/>
      </c>
      <c r="AR89" s="119" t="str">
        <f t="shared" si="60"/>
        <v/>
      </c>
      <c r="AS89" s="8"/>
      <c r="AT89" s="8"/>
      <c r="AU89" s="8"/>
      <c r="AV89" s="8"/>
      <c r="AW89" s="8"/>
      <c r="AX89"/>
      <c r="AY89" t="str">
        <f t="shared" si="61"/>
        <v>No Data</v>
      </c>
      <c r="AZ89" s="9">
        <f t="shared" si="62"/>
        <v>0</v>
      </c>
      <c r="BA89" s="119" t="str">
        <v>No Data</v>
      </c>
      <c r="BB89" s="119">
        <v>0</v>
      </c>
      <c r="BC89" s="119">
        <v>85</v>
      </c>
      <c r="BD89" s="119" t="str">
        <f t="shared" si="63"/>
        <v/>
      </c>
      <c r="BE89" s="129"/>
      <c r="BF89" s="119" t="str">
        <f>IF('Spectrum 2'!BD89&gt;0,'Spectrum 2'!BD89,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O90" s="113" t="str">
        <f t="shared" si="52"/>
        <v/>
      </c>
      <c r="AP90" s="119" t="str">
        <f t="shared" si="53"/>
        <v/>
      </c>
      <c r="AQ90" s="119" t="str">
        <f t="shared" si="59"/>
        <v/>
      </c>
      <c r="AR90" s="119" t="str">
        <f t="shared" si="60"/>
        <v/>
      </c>
      <c r="AS90" s="8"/>
      <c r="AT90" s="8"/>
      <c r="AU90" s="8"/>
      <c r="AV90" s="8"/>
      <c r="AW90" s="8"/>
      <c r="AX90"/>
      <c r="AY90" t="str">
        <f t="shared" si="61"/>
        <v>No Data</v>
      </c>
      <c r="AZ90" s="9">
        <f t="shared" si="62"/>
        <v>0</v>
      </c>
      <c r="BA90" s="119" t="str">
        <v>No Data</v>
      </c>
      <c r="BB90" s="119">
        <v>0</v>
      </c>
      <c r="BC90" s="119">
        <v>86</v>
      </c>
      <c r="BD90" s="119" t="str">
        <f t="shared" si="63"/>
        <v/>
      </c>
      <c r="BE90" s="129"/>
      <c r="BF90" s="119" t="str">
        <f>IF('Spectrum 2'!BD90&gt;0,'Spectrum 2'!BD90,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O91" s="113" t="str">
        <f t="shared" si="52"/>
        <v/>
      </c>
      <c r="AP91" s="119" t="str">
        <f t="shared" si="53"/>
        <v/>
      </c>
      <c r="AQ91" s="119" t="str">
        <f t="shared" si="59"/>
        <v/>
      </c>
      <c r="AR91" s="119" t="str">
        <f t="shared" si="60"/>
        <v/>
      </c>
      <c r="AS91" s="8"/>
      <c r="AT91" s="8"/>
      <c r="AU91" s="8"/>
      <c r="AV91" s="8"/>
      <c r="AW91" s="8"/>
      <c r="AX91"/>
      <c r="AY91" t="str">
        <f t="shared" si="61"/>
        <v>No Data</v>
      </c>
      <c r="AZ91" s="9">
        <f t="shared" si="62"/>
        <v>0</v>
      </c>
      <c r="BA91" s="119" t="str">
        <v>No Data</v>
      </c>
      <c r="BB91" s="119">
        <v>0</v>
      </c>
      <c r="BC91" s="119">
        <v>87</v>
      </c>
      <c r="BD91" s="119" t="str">
        <f t="shared" si="63"/>
        <v/>
      </c>
      <c r="BE91" s="129"/>
      <c r="BF91" s="119" t="str">
        <f>IF('Spectrum 2'!BD91&gt;0,'Spectrum 2'!BD91,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O92" s="113" t="str">
        <f t="shared" si="52"/>
        <v/>
      </c>
      <c r="AP92" s="119" t="str">
        <f t="shared" si="53"/>
        <v/>
      </c>
      <c r="AQ92" s="119" t="str">
        <f t="shared" si="59"/>
        <v/>
      </c>
      <c r="AR92" s="119" t="str">
        <f t="shared" si="60"/>
        <v/>
      </c>
      <c r="AS92" s="8"/>
      <c r="AT92" s="8"/>
      <c r="AU92" s="8"/>
      <c r="AV92" s="8"/>
      <c r="AW92" s="8"/>
      <c r="AX92"/>
      <c r="AY92" t="str">
        <f t="shared" si="61"/>
        <v>No Data</v>
      </c>
      <c r="AZ92" s="9">
        <f t="shared" si="62"/>
        <v>0</v>
      </c>
      <c r="BA92" s="119" t="str">
        <v>No Data</v>
      </c>
      <c r="BB92" s="119">
        <v>0</v>
      </c>
      <c r="BC92" s="119">
        <v>88</v>
      </c>
      <c r="BD92" s="119" t="str">
        <f t="shared" si="63"/>
        <v/>
      </c>
      <c r="BE92" s="129"/>
      <c r="BF92" s="119" t="str">
        <f>IF('Spectrum 2'!BD92&gt;0,'Spectrum 2'!BD92,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O93" s="113" t="str">
        <f t="shared" si="52"/>
        <v/>
      </c>
      <c r="AP93" s="119" t="str">
        <f t="shared" si="53"/>
        <v/>
      </c>
      <c r="AQ93" s="119" t="str">
        <f t="shared" si="59"/>
        <v/>
      </c>
      <c r="AR93" s="119" t="str">
        <f t="shared" si="60"/>
        <v/>
      </c>
      <c r="AS93" s="8"/>
      <c r="AT93" s="8"/>
      <c r="AU93" s="8"/>
      <c r="AV93" s="8"/>
      <c r="AW93" s="8"/>
      <c r="AX93"/>
      <c r="AY93" t="str">
        <f t="shared" si="61"/>
        <v>No Data</v>
      </c>
      <c r="AZ93" s="9">
        <f t="shared" si="62"/>
        <v>0</v>
      </c>
      <c r="BA93" s="119" t="str">
        <v>No Data</v>
      </c>
      <c r="BB93" s="119">
        <v>0</v>
      </c>
      <c r="BC93" s="119">
        <v>89</v>
      </c>
      <c r="BD93" s="119" t="str">
        <f t="shared" si="63"/>
        <v/>
      </c>
      <c r="BE93" s="129"/>
      <c r="BF93" s="119" t="str">
        <f>IF('Spectrum 2'!BD93&gt;0,'Spectrum 2'!BD93,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O94" s="113" t="str">
        <f t="shared" si="52"/>
        <v/>
      </c>
      <c r="AP94" s="119" t="str">
        <f t="shared" si="53"/>
        <v/>
      </c>
      <c r="AQ94" s="119" t="str">
        <f t="shared" si="59"/>
        <v/>
      </c>
      <c r="AR94" s="119" t="str">
        <f t="shared" si="60"/>
        <v/>
      </c>
      <c r="AS94" s="8"/>
      <c r="AT94" s="8"/>
      <c r="AU94" s="8"/>
      <c r="AV94" s="8"/>
      <c r="AW94" s="8"/>
      <c r="AX94"/>
      <c r="AY94" t="str">
        <f t="shared" si="61"/>
        <v>No Data</v>
      </c>
      <c r="AZ94" s="9">
        <f t="shared" si="62"/>
        <v>0</v>
      </c>
      <c r="BA94" s="119" t="str">
        <v>No Data</v>
      </c>
      <c r="BB94" s="119">
        <v>0</v>
      </c>
      <c r="BC94" s="119">
        <v>90</v>
      </c>
      <c r="BD94" s="119" t="str">
        <f t="shared" si="63"/>
        <v/>
      </c>
      <c r="BE94" s="129"/>
      <c r="BF94" s="119" t="str">
        <f>IF('Spectrum 2'!BD94&gt;0,'Spectrum 2'!BD94,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O95" s="113" t="str">
        <f t="shared" si="52"/>
        <v/>
      </c>
      <c r="AP95" s="119" t="str">
        <f t="shared" si="53"/>
        <v/>
      </c>
      <c r="AQ95" s="119" t="str">
        <f t="shared" si="59"/>
        <v/>
      </c>
      <c r="AR95" s="119" t="str">
        <f t="shared" si="60"/>
        <v/>
      </c>
      <c r="AS95" s="8"/>
      <c r="AT95" s="8"/>
      <c r="AU95" s="8"/>
      <c r="AV95" s="8"/>
      <c r="AW95" s="8"/>
      <c r="AX95"/>
      <c r="AY95" t="str">
        <f t="shared" si="61"/>
        <v>No Data</v>
      </c>
      <c r="AZ95" s="9">
        <f t="shared" si="62"/>
        <v>0</v>
      </c>
      <c r="BA95" s="119" t="str">
        <v>No Data</v>
      </c>
      <c r="BB95" s="119">
        <v>0</v>
      </c>
      <c r="BC95" s="119">
        <v>91</v>
      </c>
      <c r="BD95" s="119" t="str">
        <f t="shared" si="63"/>
        <v/>
      </c>
      <c r="BE95" s="129"/>
      <c r="BF95" s="119" t="str">
        <f>IF('Spectrum 2'!BD95&gt;0,'Spectrum 2'!BD95,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O96" s="113" t="str">
        <f t="shared" si="52"/>
        <v/>
      </c>
      <c r="AP96" s="119" t="str">
        <f t="shared" si="53"/>
        <v/>
      </c>
      <c r="AQ96" s="119" t="str">
        <f t="shared" si="59"/>
        <v/>
      </c>
      <c r="AR96" s="119" t="str">
        <f t="shared" si="60"/>
        <v/>
      </c>
      <c r="AS96" s="8"/>
      <c r="AT96" s="8"/>
      <c r="AU96" s="8"/>
      <c r="AV96" s="8"/>
      <c r="AW96" s="8"/>
      <c r="AX96"/>
      <c r="AY96" t="str">
        <f t="shared" si="61"/>
        <v>No Data</v>
      </c>
      <c r="AZ96" s="9">
        <f t="shared" si="62"/>
        <v>0</v>
      </c>
      <c r="BA96" s="119" t="str">
        <v>No Data</v>
      </c>
      <c r="BB96" s="119">
        <v>0</v>
      </c>
      <c r="BC96" s="119">
        <v>92</v>
      </c>
      <c r="BD96" s="119" t="str">
        <f t="shared" si="63"/>
        <v/>
      </c>
      <c r="BE96" s="129"/>
      <c r="BF96" s="119" t="str">
        <f>IF('Spectrum 2'!BD96&gt;0,'Spectrum 2'!BD96,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O97" s="113" t="str">
        <f t="shared" si="52"/>
        <v/>
      </c>
      <c r="AP97" s="119" t="str">
        <f t="shared" si="53"/>
        <v/>
      </c>
      <c r="AQ97" s="119" t="str">
        <f t="shared" si="59"/>
        <v/>
      </c>
      <c r="AR97" s="119" t="str">
        <f t="shared" si="60"/>
        <v/>
      </c>
      <c r="AS97" s="8"/>
      <c r="AT97" s="8"/>
      <c r="AU97" s="8"/>
      <c r="AV97" s="8"/>
      <c r="AW97" s="8"/>
      <c r="AX97"/>
      <c r="AY97" t="str">
        <f t="shared" si="61"/>
        <v>No Data</v>
      </c>
      <c r="AZ97" s="9">
        <f t="shared" si="62"/>
        <v>0</v>
      </c>
      <c r="BA97" s="119" t="str">
        <v>No Data</v>
      </c>
      <c r="BB97" s="119">
        <v>0</v>
      </c>
      <c r="BC97" s="119">
        <v>93</v>
      </c>
      <c r="BD97" s="119" t="str">
        <f t="shared" si="63"/>
        <v/>
      </c>
      <c r="BE97" s="129"/>
      <c r="BF97" s="119" t="str">
        <f>IF('Spectrum 2'!BD97&gt;0,'Spectrum 2'!BD97,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O98" s="113" t="str">
        <f t="shared" si="52"/>
        <v/>
      </c>
      <c r="AP98" s="119" t="str">
        <f t="shared" si="53"/>
        <v/>
      </c>
      <c r="AQ98" s="119" t="str">
        <f t="shared" si="59"/>
        <v/>
      </c>
      <c r="AR98" s="119" t="str">
        <f t="shared" si="60"/>
        <v/>
      </c>
      <c r="AS98" s="8"/>
      <c r="AT98" s="8"/>
      <c r="AU98" s="8"/>
      <c r="AV98" s="8"/>
      <c r="AW98" s="8"/>
      <c r="AX98"/>
      <c r="AY98" t="str">
        <f t="shared" si="61"/>
        <v>No Data</v>
      </c>
      <c r="AZ98" s="9">
        <f t="shared" si="62"/>
        <v>0</v>
      </c>
      <c r="BA98" s="119" t="str">
        <v>No Data</v>
      </c>
      <c r="BB98" s="119">
        <v>0</v>
      </c>
      <c r="BC98" s="119">
        <v>94</v>
      </c>
      <c r="BD98" s="119" t="str">
        <f t="shared" si="63"/>
        <v/>
      </c>
      <c r="BE98" s="129"/>
      <c r="BF98" s="119" t="str">
        <f>IF('Spectrum 2'!BD98&gt;0,'Spectrum 2'!BD98,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O99" s="113" t="str">
        <f t="shared" si="52"/>
        <v/>
      </c>
      <c r="AP99" s="119" t="str">
        <f t="shared" si="53"/>
        <v/>
      </c>
      <c r="AQ99" s="119" t="str">
        <f t="shared" si="59"/>
        <v/>
      </c>
      <c r="AR99" s="119" t="str">
        <f t="shared" si="60"/>
        <v/>
      </c>
      <c r="AS99" s="8"/>
      <c r="AT99" s="8"/>
      <c r="AU99" s="8"/>
      <c r="AV99" s="8"/>
      <c r="AW99" s="8"/>
      <c r="AX99"/>
      <c r="AY99" t="str">
        <f t="shared" si="61"/>
        <v>No Data</v>
      </c>
      <c r="AZ99" s="9">
        <f t="shared" si="62"/>
        <v>0</v>
      </c>
      <c r="BA99" s="119" t="str">
        <v>No Data</v>
      </c>
      <c r="BB99" s="119">
        <v>0</v>
      </c>
      <c r="BC99" s="119">
        <v>95</v>
      </c>
      <c r="BD99" s="119" t="str">
        <f t="shared" si="63"/>
        <v/>
      </c>
      <c r="BE99" s="129"/>
      <c r="BF99" s="119" t="str">
        <f>IF('Spectrum 2'!BD99&gt;0,'Spectrum 2'!BD99,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O100" s="113" t="str">
        <f t="shared" si="52"/>
        <v/>
      </c>
      <c r="AP100" s="119" t="str">
        <f t="shared" si="53"/>
        <v/>
      </c>
      <c r="AQ100" s="119" t="str">
        <f t="shared" si="59"/>
        <v/>
      </c>
      <c r="AR100" s="119" t="str">
        <f t="shared" si="60"/>
        <v/>
      </c>
      <c r="AS100" s="8"/>
      <c r="AT100" s="8"/>
      <c r="AU100" s="8"/>
      <c r="AV100" s="8"/>
      <c r="AW100" s="8"/>
      <c r="AX100"/>
      <c r="AY100" t="str">
        <f t="shared" si="61"/>
        <v>No Data</v>
      </c>
      <c r="AZ100" s="9">
        <f t="shared" si="62"/>
        <v>0</v>
      </c>
      <c r="BA100" s="119" t="str">
        <v>No Data</v>
      </c>
      <c r="BB100" s="119">
        <v>0</v>
      </c>
      <c r="BC100" s="119">
        <v>96</v>
      </c>
      <c r="BD100" s="119" t="str">
        <f t="shared" si="63"/>
        <v/>
      </c>
      <c r="BE100" s="129"/>
      <c r="BF100" s="119" t="str">
        <f>IF('Spectrum 2'!BD100&gt;0,'Spectrum 2'!BD100,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O101" s="113" t="str">
        <f t="shared" si="52"/>
        <v/>
      </c>
      <c r="AP101" s="119" t="str">
        <f t="shared" si="53"/>
        <v/>
      </c>
      <c r="AQ101" s="119" t="str">
        <f t="shared" si="59"/>
        <v/>
      </c>
      <c r="AR101" s="119" t="str">
        <f t="shared" si="60"/>
        <v/>
      </c>
      <c r="AS101" s="8"/>
      <c r="AT101" s="8"/>
      <c r="AU101" s="8"/>
      <c r="AV101" s="8"/>
      <c r="AW101" s="8"/>
      <c r="AX101"/>
      <c r="AY101" t="str">
        <f t="shared" si="61"/>
        <v>No Data</v>
      </c>
      <c r="AZ101" s="9">
        <f t="shared" si="62"/>
        <v>0</v>
      </c>
      <c r="BA101" s="119" t="str">
        <v>No Data</v>
      </c>
      <c r="BB101" s="119">
        <v>0</v>
      </c>
      <c r="BC101" s="119">
        <v>97</v>
      </c>
      <c r="BD101" s="119" t="str">
        <f t="shared" si="63"/>
        <v/>
      </c>
      <c r="BE101" s="129"/>
      <c r="BF101" s="119" t="str">
        <f>IF('Spectrum 2'!BD101&gt;0,'Spectrum 2'!BD101,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O102" s="113" t="str">
        <f t="shared" si="52"/>
        <v/>
      </c>
      <c r="AP102" s="119" t="str">
        <f t="shared" si="53"/>
        <v/>
      </c>
      <c r="AQ102" s="119" t="str">
        <f t="shared" si="59"/>
        <v/>
      </c>
      <c r="AR102" s="119" t="str">
        <f t="shared" si="60"/>
        <v/>
      </c>
      <c r="AS102" s="8"/>
      <c r="AT102" s="8"/>
      <c r="AU102" s="8"/>
      <c r="AV102" s="8"/>
      <c r="AW102" s="8"/>
      <c r="AX102"/>
      <c r="AY102" t="str">
        <f t="shared" si="61"/>
        <v>No Data</v>
      </c>
      <c r="AZ102" s="9">
        <f t="shared" si="62"/>
        <v>0</v>
      </c>
      <c r="BA102" s="119" t="str">
        <v>No Data</v>
      </c>
      <c r="BB102" s="119">
        <v>0</v>
      </c>
      <c r="BC102" s="119">
        <v>98</v>
      </c>
      <c r="BD102" s="119" t="str">
        <f t="shared" si="63"/>
        <v/>
      </c>
      <c r="BE102" s="129"/>
      <c r="BF102" s="119" t="str">
        <f>IF('Spectrum 2'!BD102&gt;0,'Spectrum 2'!BD102,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O103" s="113" t="str">
        <f t="shared" si="52"/>
        <v/>
      </c>
      <c r="AP103" s="119" t="str">
        <f t="shared" si="53"/>
        <v/>
      </c>
      <c r="AQ103" s="119" t="str">
        <f t="shared" si="59"/>
        <v/>
      </c>
      <c r="AR103" s="119" t="str">
        <f t="shared" si="60"/>
        <v/>
      </c>
      <c r="AS103" s="8"/>
      <c r="AT103" s="8"/>
      <c r="AU103" s="8"/>
      <c r="AV103" s="8"/>
      <c r="AW103" s="8"/>
      <c r="AX103"/>
      <c r="AY103" t="str">
        <f t="shared" si="61"/>
        <v>No Data</v>
      </c>
      <c r="AZ103" s="9">
        <f t="shared" si="62"/>
        <v>0</v>
      </c>
      <c r="BA103" s="119" t="str">
        <v>No Data</v>
      </c>
      <c r="BB103" s="119">
        <v>0</v>
      </c>
      <c r="BC103" s="119">
        <v>99</v>
      </c>
      <c r="BD103" s="119" t="str">
        <f t="shared" si="63"/>
        <v/>
      </c>
      <c r="BE103" s="129"/>
      <c r="BF103" s="119" t="str">
        <f>IF('Spectrum 2'!BD103&gt;0,'Spectrum 2'!BD103,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O104" s="113" t="str">
        <f t="shared" si="52"/>
        <v/>
      </c>
      <c r="AP104" s="119" t="str">
        <f t="shared" si="53"/>
        <v/>
      </c>
      <c r="AQ104" s="119" t="str">
        <f t="shared" si="59"/>
        <v/>
      </c>
      <c r="AR104" s="119" t="str">
        <f t="shared" si="60"/>
        <v/>
      </c>
      <c r="AS104" s="8"/>
      <c r="AT104" s="8"/>
      <c r="AU104" s="8"/>
      <c r="AV104" s="8"/>
      <c r="AW104" s="8"/>
      <c r="AX104"/>
      <c r="AY104" t="str">
        <f t="shared" si="61"/>
        <v>No Data</v>
      </c>
      <c r="AZ104" s="9">
        <f t="shared" si="62"/>
        <v>0</v>
      </c>
      <c r="BA104" s="119" t="str">
        <v>No Data</v>
      </c>
      <c r="BB104" s="119">
        <v>0</v>
      </c>
      <c r="BC104" s="119">
        <v>100</v>
      </c>
      <c r="BD104" s="119" t="str">
        <f t="shared" si="63"/>
        <v/>
      </c>
      <c r="BE104" s="129"/>
      <c r="BF104" s="119" t="str">
        <f>IF('Spectrum 2'!BD104&gt;0,'Spectrum 2'!BD104,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O105" s="113" t="str">
        <f t="shared" si="52"/>
        <v/>
      </c>
      <c r="AP105" s="119" t="str">
        <f t="shared" si="53"/>
        <v/>
      </c>
      <c r="AQ105" s="119" t="str">
        <f t="shared" si="59"/>
        <v/>
      </c>
      <c r="AR105" s="119" t="str">
        <f t="shared" si="60"/>
        <v/>
      </c>
      <c r="AS105" s="8"/>
      <c r="AT105" s="8"/>
      <c r="AU105" s="8"/>
      <c r="AV105" s="8"/>
      <c r="AW105" s="8"/>
      <c r="AX105"/>
      <c r="AY105"/>
      <c r="AZ105" s="9"/>
      <c r="BA105" s="119"/>
      <c r="BB105" s="119"/>
      <c r="BC105" s="119"/>
      <c r="BD105" s="119"/>
      <c r="BE105" s="129"/>
      <c r="BF105" s="119" t="str">
        <f>IF('Spectrum 2'!BD105&gt;0,'Spectrum 2'!BD105,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O106" s="113" t="str">
        <f t="shared" si="52"/>
        <v/>
      </c>
      <c r="AP106" s="119" t="str">
        <f t="shared" si="53"/>
        <v/>
      </c>
      <c r="AQ106" s="119" t="str">
        <f t="shared" si="59"/>
        <v/>
      </c>
      <c r="AR106" s="119" t="str">
        <f t="shared" si="60"/>
        <v/>
      </c>
      <c r="AS106" s="8"/>
      <c r="AT106" s="8"/>
      <c r="AU106" s="8"/>
      <c r="AV106" s="8"/>
      <c r="AW106" s="8"/>
      <c r="AX106"/>
      <c r="AY106"/>
      <c r="AZ106" s="9"/>
      <c r="BA106" s="119"/>
      <c r="BB106" s="119"/>
      <c r="BC106" s="119"/>
      <c r="BD106" s="119"/>
      <c r="BE106" s="129"/>
      <c r="BF106" s="119" t="str">
        <f>IF('Spectrum 2'!BD106&gt;0,'Spectrum 2'!BD106,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O107" s="113" t="str">
        <f t="shared" si="52"/>
        <v/>
      </c>
      <c r="AP107" s="119" t="str">
        <f t="shared" si="53"/>
        <v/>
      </c>
      <c r="AQ107" s="119" t="str">
        <f t="shared" si="59"/>
        <v/>
      </c>
      <c r="AR107" s="119" t="str">
        <f t="shared" si="60"/>
        <v/>
      </c>
      <c r="AS107" s="8"/>
      <c r="AT107" s="8"/>
      <c r="AU107" s="8"/>
      <c r="AV107" s="8"/>
      <c r="AW107" s="8"/>
      <c r="AX107"/>
      <c r="AY107"/>
      <c r="AZ107" s="9"/>
      <c r="BA107" s="119"/>
      <c r="BB107" s="119"/>
      <c r="BC107" s="119"/>
      <c r="BD107" s="119"/>
      <c r="BE107" s="129"/>
      <c r="BF107" s="119" t="str">
        <f>IF('Spectrum 2'!BD107&gt;0,'Spectrum 2'!BD107,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O108" s="113" t="str">
        <f t="shared" si="52"/>
        <v/>
      </c>
      <c r="AP108" s="119" t="str">
        <f t="shared" si="53"/>
        <v/>
      </c>
      <c r="AQ108" s="119" t="str">
        <f t="shared" si="59"/>
        <v/>
      </c>
      <c r="AR108" s="119" t="str">
        <f t="shared" si="60"/>
        <v/>
      </c>
      <c r="AS108" s="8"/>
      <c r="AT108" s="8"/>
      <c r="AU108" s="8"/>
      <c r="AV108" s="8"/>
      <c r="AW108" s="8"/>
      <c r="AX108"/>
      <c r="AY108"/>
      <c r="AZ108" s="9"/>
      <c r="BA108" s="119"/>
      <c r="BB108" s="119"/>
      <c r="BC108" s="119"/>
      <c r="BD108" s="119"/>
      <c r="BE108" s="129"/>
      <c r="BF108" s="119" t="str">
        <f>IF('Spectrum 2'!BD108&gt;0,'Spectrum 2'!BD108,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O109" s="113" t="str">
        <f t="shared" si="52"/>
        <v/>
      </c>
      <c r="AP109" s="119" t="str">
        <f t="shared" si="53"/>
        <v/>
      </c>
      <c r="AQ109" s="119" t="str">
        <f t="shared" si="59"/>
        <v/>
      </c>
      <c r="AR109" s="119" t="str">
        <f t="shared" si="60"/>
        <v/>
      </c>
      <c r="AS109" s="8"/>
      <c r="AT109" s="8"/>
      <c r="AU109" s="8"/>
      <c r="AV109" s="8"/>
      <c r="AW109" s="8"/>
      <c r="AX109"/>
      <c r="AY109"/>
      <c r="AZ109" s="9"/>
      <c r="BA109" s="119"/>
      <c r="BB109" s="119"/>
      <c r="BC109" s="119"/>
      <c r="BD109" s="119"/>
      <c r="BE109" s="129"/>
      <c r="BF109" s="119" t="str">
        <f>IF('Spectrum 2'!BD109&gt;0,'Spectrum 2'!BD109,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O110" s="113" t="str">
        <f t="shared" si="52"/>
        <v/>
      </c>
      <c r="AP110" s="119" t="str">
        <f t="shared" si="53"/>
        <v/>
      </c>
      <c r="AQ110" s="119" t="str">
        <f t="shared" si="59"/>
        <v/>
      </c>
      <c r="AR110" s="119" t="str">
        <f t="shared" si="60"/>
        <v/>
      </c>
      <c r="AS110" s="8"/>
      <c r="AT110" s="8"/>
      <c r="AU110" s="8"/>
      <c r="AV110" s="8"/>
      <c r="AW110" s="8"/>
      <c r="AX110"/>
      <c r="AY110"/>
      <c r="AZ110" s="9"/>
      <c r="BA110" s="119"/>
      <c r="BB110" s="119"/>
      <c r="BC110" s="119"/>
      <c r="BD110" s="119"/>
      <c r="BE110" s="129"/>
      <c r="BF110" s="119" t="str">
        <f>IF('Spectrum 2'!BD110&gt;0,'Spectrum 2'!BD110,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O111" s="113" t="str">
        <f t="shared" si="52"/>
        <v/>
      </c>
      <c r="AP111" s="119" t="str">
        <f t="shared" si="53"/>
        <v/>
      </c>
      <c r="AQ111" s="119" t="str">
        <f t="shared" si="59"/>
        <v/>
      </c>
      <c r="AR111" s="119" t="str">
        <f t="shared" si="60"/>
        <v/>
      </c>
      <c r="AS111" s="8"/>
      <c r="AT111" s="8"/>
      <c r="AU111" s="8"/>
      <c r="AV111" s="8"/>
      <c r="AW111" s="8"/>
      <c r="AX111"/>
      <c r="AY111"/>
      <c r="AZ111" s="9"/>
      <c r="BA111" s="119"/>
      <c r="BB111" s="119"/>
      <c r="BC111" s="119"/>
      <c r="BD111" s="119"/>
      <c r="BE111" s="129"/>
      <c r="BF111" s="119" t="str">
        <f>IF('Spectrum 2'!BD111&gt;0,'Spectrum 2'!BD111,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idden="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AO112"/>
      <c r="AP112"/>
      <c r="AQ112"/>
      <c r="AR112"/>
      <c r="AS112"/>
      <c r="AT112"/>
      <c r="AU112"/>
      <c r="AV112"/>
      <c r="AW112"/>
      <c r="AX112"/>
      <c r="AY112"/>
      <c r="AZ112"/>
      <c r="BA112"/>
      <c r="BB112"/>
      <c r="BC112"/>
      <c r="BD112"/>
      <c r="BE112" s="140"/>
      <c r="BF112"/>
      <c r="BG112"/>
      <c r="BH112"/>
      <c r="BI112"/>
      <c r="BJ112"/>
      <c r="BK112"/>
    </row>
    <row r="1048576" spans="1:1" ht="5.25" hidden="1" customHeight="1" x14ac:dyDescent="0.25">
      <c r="A1048576"/>
    </row>
  </sheetData>
  <sheetProtection sheet="1" objects="1" scenarios="1"/>
  <mergeCells count="17">
    <mergeCell ref="J2:Z2"/>
    <mergeCell ref="AB2:AD2"/>
    <mergeCell ref="AE2:AF2"/>
    <mergeCell ref="AL2:AM2"/>
    <mergeCell ref="J1:BK1"/>
    <mergeCell ref="AP2:AQ2"/>
    <mergeCell ref="AS2:AX2"/>
    <mergeCell ref="AY2:BI2"/>
    <mergeCell ref="AS3:AV3"/>
    <mergeCell ref="BA3:BB3"/>
    <mergeCell ref="AY4:AZ4"/>
    <mergeCell ref="BA4:BB4"/>
    <mergeCell ref="Z3:Z4"/>
    <mergeCell ref="AB3:AD3"/>
    <mergeCell ref="AE3:AF3"/>
    <mergeCell ref="AL3:AM3"/>
    <mergeCell ref="AE4:AF4"/>
  </mergeCells>
  <phoneticPr fontId="38" type="noConversion"/>
  <conditionalFormatting sqref="H2">
    <cfRule type="containsText" dxfId="68" priority="1" operator="containsText" text="Low">
      <formula>NOT(ISERROR(SEARCH("Low",H2)))</formula>
    </cfRule>
    <cfRule type="containsText" dxfId="67" priority="2" operator="containsText" text="High">
      <formula>NOT(ISERROR(SEARCH("High",H2)))</formula>
    </cfRule>
    <cfRule type="containsText" dxfId="66" priority="3" operator="containsText" text="Medium">
      <formula>NOT(ISERROR(SEARCH("Medium",H2)))</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A49BE-D9C0-4CA1-8A09-E567928F8E96}">
  <sheetPr codeName="Sheet9"/>
  <dimension ref="A1:XFC1048576"/>
  <sheetViews>
    <sheetView zoomScaleNormal="100" workbookViewId="0"/>
  </sheetViews>
  <sheetFormatPr defaultColWidth="0" defaultRowHeight="15" zeroHeight="1" x14ac:dyDescent="0.25"/>
  <cols>
    <col min="1" max="2" width="9.140625" style="71" customWidth="1"/>
    <col min="3" max="3" width="11.28515625" style="71" bestFit="1" customWidth="1"/>
    <col min="4" max="6" width="9.140625" style="71" customWidth="1"/>
    <col min="7" max="7" width="4.28515625" hidden="1" customWidth="1"/>
    <col min="8" max="8" width="21" style="72" customWidth="1"/>
    <col min="9" max="9" width="4" hidden="1" customWidth="1"/>
    <col min="10" max="10" width="9" style="5" hidden="1" customWidth="1"/>
    <col min="11" max="11" width="7" style="1" hidden="1" customWidth="1"/>
    <col min="12" max="12" width="9" style="1" hidden="1" customWidth="1"/>
    <col min="13" max="13" width="8" style="1" hidden="1" customWidth="1"/>
    <col min="14" max="14" width="9" style="1" hidden="1" customWidth="1"/>
    <col min="15" max="15" width="8" style="1" hidden="1" customWidth="1"/>
    <col min="16" max="16" width="9" style="1" hidden="1" customWidth="1"/>
    <col min="17" max="17" width="8" style="1" hidden="1" customWidth="1"/>
    <col min="18" max="18" width="9" style="1" hidden="1" customWidth="1"/>
    <col min="19" max="19" width="8" style="1" hidden="1" customWidth="1"/>
    <col min="20" max="20" width="9" style="1" hidden="1" customWidth="1"/>
    <col min="21" max="21" width="8" style="1" hidden="1" customWidth="1"/>
    <col min="22" max="22" width="9" style="1" hidden="1" customWidth="1"/>
    <col min="23" max="23" width="8" style="1" hidden="1" customWidth="1"/>
    <col min="24" max="24" width="9" style="1" hidden="1" customWidth="1"/>
    <col min="25" max="25" width="8" style="1" hidden="1" customWidth="1"/>
    <col min="26" max="26" width="11.42578125" style="6" hidden="1" customWidth="1"/>
    <col min="27" max="27" width="9.5703125" style="1" hidden="1" customWidth="1"/>
    <col min="28" max="28" width="5" style="5" hidden="1" customWidth="1"/>
    <col min="29" max="29" width="6" style="1" hidden="1" customWidth="1"/>
    <col min="30" max="30" width="17.140625" style="1" hidden="1" customWidth="1"/>
    <col min="31" max="31" width="6.28515625" style="5" hidden="1" customWidth="1"/>
    <col min="32" max="32" width="6" style="1" hidden="1" customWidth="1"/>
    <col min="33" max="33" width="19.42578125" style="8" hidden="1" customWidth="1"/>
    <col min="34" max="34" width="9.85546875" style="8" hidden="1" customWidth="1"/>
    <col min="35" max="35" width="15.5703125" style="8" hidden="1" customWidth="1"/>
    <col min="36" max="36" width="13.7109375" style="5" hidden="1" customWidth="1"/>
    <col min="37" max="37" width="16.5703125" style="8" hidden="1" customWidth="1"/>
    <col min="38" max="38" width="16.42578125" style="8" hidden="1" customWidth="1"/>
    <col min="39" max="39" width="16.42578125" style="9" hidden="1" customWidth="1"/>
    <col min="40" max="40" width="32" hidden="1" customWidth="1"/>
    <col min="41" max="41" width="17" hidden="1" customWidth="1"/>
    <col min="42" max="42" width="11.5703125" hidden="1" customWidth="1"/>
    <col min="43" max="43" width="6.28515625" hidden="1" customWidth="1"/>
    <col min="44" max="44" width="10.85546875" hidden="1" customWidth="1"/>
    <col min="45" max="45" width="12.7109375" hidden="1" customWidth="1"/>
    <col min="46" max="46" width="6.7109375" hidden="1" customWidth="1"/>
    <col min="47" max="47" width="12.7109375" hidden="1" customWidth="1"/>
    <col min="48" max="48" width="6.7109375" hidden="1" customWidth="1"/>
    <col min="49" max="49" width="12.7109375" hidden="1" customWidth="1"/>
    <col min="50" max="50" width="5.7109375" hidden="1" customWidth="1"/>
    <col min="51" max="51" width="21.85546875" hidden="1" customWidth="1"/>
    <col min="52" max="52" width="6" hidden="1" customWidth="1"/>
    <col min="53" max="53" width="21.85546875" hidden="1" customWidth="1"/>
    <col min="54" max="54" width="6" hidden="1" customWidth="1"/>
    <col min="55" max="55" width="22.7109375" hidden="1" customWidth="1"/>
    <col min="56" max="56" width="10" hidden="1" customWidth="1"/>
    <col min="57" max="57" width="17.28515625" hidden="1" customWidth="1"/>
    <col min="58" max="58" width="41.85546875" hidden="1" customWidth="1"/>
    <col min="59" max="59" width="45.42578125" hidden="1" customWidth="1"/>
    <col min="60" max="60" width="14.7109375" hidden="1" customWidth="1"/>
    <col min="61" max="61" width="49.85546875" hidden="1" customWidth="1"/>
    <col min="62" max="62" width="28.28515625" hidden="1" customWidth="1"/>
    <col min="63" max="63" width="38.5703125" hidden="1" customWidth="1"/>
    <col min="64" max="16383" width="4" hidden="1"/>
    <col min="16384" max="16384" width="1.5703125" hidden="1"/>
  </cols>
  <sheetData>
    <row r="1" spans="8:63" ht="29.25" customHeight="1" thickBot="1" x14ac:dyDescent="0.55000000000000004">
      <c r="H1" s="32" t="s">
        <v>71</v>
      </c>
      <c r="J1" s="268" t="s">
        <v>49</v>
      </c>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row>
    <row r="2" spans="8:63" ht="63" customHeight="1" thickBot="1" x14ac:dyDescent="0.3">
      <c r="H2" s="31" t="str">
        <f>IF(ISBLANK(A1)=TRUE,"No data",IF(SUM(('Compiled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Assessment'!D19*AW3))&lt;='Compiled Assessment'!S10,"Low",IF(SUM(('Compiled Assessment'!D8*AA3),('Compiled Assessment'!D9*AB3),('Compiled Assessment'!D10*AE3),('Compiled Assessment'!D11*AG3),('Compiled Assessment'!D12*AH3),('Compiled Assessment'!D13*AI3),('Compiled Assessment'!D14*AO3),('Compiled Assessment'!D15*AK3),('Compiled Assessment'!D16*AL3),('Compiled Assessment'!D17*AQ3),('Compiled Assessment'!D18*BC3),('Compiled Assessment'!D19*AW3))&gt;='Compiled Assessment'!S9,"High","Medium")))</f>
        <v>No data</v>
      </c>
      <c r="J2" s="274" t="s">
        <v>57</v>
      </c>
      <c r="K2" s="275"/>
      <c r="L2" s="275"/>
      <c r="M2" s="275"/>
      <c r="N2" s="275"/>
      <c r="O2" s="275"/>
      <c r="P2" s="275"/>
      <c r="Q2" s="275"/>
      <c r="R2" s="275"/>
      <c r="S2" s="275"/>
      <c r="T2" s="275"/>
      <c r="U2" s="275"/>
      <c r="V2" s="275"/>
      <c r="W2" s="275"/>
      <c r="X2" s="275"/>
      <c r="Y2" s="275"/>
      <c r="Z2" s="276"/>
      <c r="AA2" s="37" t="s">
        <v>60</v>
      </c>
      <c r="AB2" s="284" t="s">
        <v>61</v>
      </c>
      <c r="AC2" s="285"/>
      <c r="AD2" s="286"/>
      <c r="AE2" s="287" t="s">
        <v>62</v>
      </c>
      <c r="AF2" s="288"/>
      <c r="AG2" s="13" t="s">
        <v>63</v>
      </c>
      <c r="AH2" s="14" t="s">
        <v>64</v>
      </c>
      <c r="AI2" s="15" t="s">
        <v>65</v>
      </c>
      <c r="AJ2" s="115" t="s">
        <v>66</v>
      </c>
      <c r="AK2" s="17" t="s">
        <v>67</v>
      </c>
      <c r="AL2" s="297" t="s">
        <v>68</v>
      </c>
      <c r="AM2" s="298"/>
      <c r="AN2" s="110" t="s">
        <v>192</v>
      </c>
      <c r="AO2" s="16" t="s">
        <v>194</v>
      </c>
      <c r="AP2" s="266" t="s">
        <v>209</v>
      </c>
      <c r="AQ2" s="267"/>
      <c r="AR2" s="118" t="s">
        <v>197</v>
      </c>
      <c r="AS2" s="301" t="s">
        <v>246</v>
      </c>
      <c r="AT2" s="302"/>
      <c r="AU2" s="302"/>
      <c r="AV2" s="302"/>
      <c r="AW2" s="302"/>
      <c r="AX2" s="303"/>
      <c r="AY2" s="305" t="s">
        <v>254</v>
      </c>
      <c r="AZ2" s="306"/>
      <c r="BA2" s="306"/>
      <c r="BB2" s="306"/>
      <c r="BC2" s="306"/>
      <c r="BD2" s="306"/>
      <c r="BE2" s="306"/>
      <c r="BF2" s="306"/>
      <c r="BG2" s="306"/>
      <c r="BH2" s="306"/>
      <c r="BI2" s="306"/>
      <c r="BJ2" s="130" t="e">
        <f>IF($BD$4&gt;$BG$4, (BJ4/$BG$4), BJ4/$BD$4)</f>
        <v>#DIV/0!</v>
      </c>
      <c r="BK2" s="130" t="str">
        <f>IF(ISBLANK(A1)=TRUE,"",IF($BD$4&gt;$BG$4,(BK4/$BG$4),BK4/$BD$4))</f>
        <v/>
      </c>
    </row>
    <row r="3" spans="8:63" ht="36.75" customHeight="1" thickBot="1" x14ac:dyDescent="0.3">
      <c r="J3" s="40" t="s">
        <v>87</v>
      </c>
      <c r="K3" s="33" t="s">
        <v>88</v>
      </c>
      <c r="L3" s="36" t="s">
        <v>87</v>
      </c>
      <c r="M3" s="34" t="s">
        <v>88</v>
      </c>
      <c r="N3" s="35" t="s">
        <v>87</v>
      </c>
      <c r="O3" s="33" t="s">
        <v>88</v>
      </c>
      <c r="P3" s="36" t="s">
        <v>87</v>
      </c>
      <c r="Q3" s="34" t="s">
        <v>88</v>
      </c>
      <c r="R3" s="35" t="s">
        <v>87</v>
      </c>
      <c r="S3" s="33" t="s">
        <v>88</v>
      </c>
      <c r="T3" s="36" t="s">
        <v>87</v>
      </c>
      <c r="U3" s="34" t="s">
        <v>88</v>
      </c>
      <c r="V3" s="35" t="s">
        <v>87</v>
      </c>
      <c r="W3" s="33" t="s">
        <v>88</v>
      </c>
      <c r="X3" s="36" t="s">
        <v>87</v>
      </c>
      <c r="Y3" s="34" t="s">
        <v>88</v>
      </c>
      <c r="Z3" s="282" t="s">
        <v>50</v>
      </c>
      <c r="AA3" s="38" t="str">
        <f>IF(ISBLANK(A1)=TRUE,"",IF('Compiled Assessment'!C8='Compiled Assessment'!F8,(IF($AA$4&gt;0,IF($AA$4&gt;5,2,1),0)),2))</f>
        <v/>
      </c>
      <c r="AB3" s="277" t="str">
        <f>IF(ISBLANK(A1)=TRUE, "", IF($AD$5&gt;0.04,IF($AD$5&lt;0.16, 2, 0), 1))</f>
        <v/>
      </c>
      <c r="AC3" s="278"/>
      <c r="AD3" s="279"/>
      <c r="AE3" s="280" t="str">
        <f>IF(ISBLANK(A1)=TRUE, "", IF($AE$4&gt;0.1,0, IF($AE$4=0, 2, 1)))</f>
        <v/>
      </c>
      <c r="AF3" s="281"/>
      <c r="AG3" s="27" t="str">
        <f>IF(ISBLANK(A1)=TRUE, "", IF($AG$4&lt;30, 0, IF($AG$4&lt;70, 1, 2)))</f>
        <v/>
      </c>
      <c r="AH3" s="28" t="str">
        <f>IF(ISBLANK(A1)=TRUE, "", IF($AH$4&lt;50000, 0, IF($AH$4&lt;200000, 1, 2)))</f>
        <v/>
      </c>
      <c r="AI3" s="29" t="str">
        <f>IF(ISBLANK(A1)=TRUE, "", IF($AI$4&lt;20,0,IF($AI$4&lt;50,1,2)))</f>
        <v/>
      </c>
      <c r="AJ3" s="116" t="str">
        <f>IF(ISBLANK(A1)=TRUE, "", IF($AJ$4&gt; 5, IF($AJ$4&gt;8, 2, 1), 0))</f>
        <v/>
      </c>
      <c r="AK3" s="30" t="str">
        <f>IF(ISBLANK(A1)=TRUE, "", IF($AK$4&gt;5, IF($AK$4&gt;10, 2, 1), 0))</f>
        <v/>
      </c>
      <c r="AL3" s="299" t="str">
        <f>IF(ISBLANK(A1)=TRUE, "", IF($AM$5/2.5 &gt;$AL$5, 0, 2))</f>
        <v/>
      </c>
      <c r="AM3" s="300"/>
      <c r="AN3" s="111"/>
      <c r="AO3" s="147" t="str">
        <f>IF(ISBLANK(F1)=TRUE, "", IF($AO$4&gt; 0.01, IF($AO$4&gt;0.012, 2, 1), 0))</f>
        <v/>
      </c>
      <c r="AP3" s="149" t="s">
        <v>212</v>
      </c>
      <c r="AQ3" s="151" t="str">
        <f>IF(ISBLANK(F1)=TRUE, "",IF(AQ4&gt;=20, 2, IF(AQ4&lt;10, 0,1)))</f>
        <v/>
      </c>
      <c r="AR3" s="148"/>
      <c r="AS3" s="270" t="s">
        <v>251</v>
      </c>
      <c r="AT3" s="271"/>
      <c r="AU3" s="271"/>
      <c r="AV3" s="271"/>
      <c r="AW3" s="153" t="str">
        <f>IF(ISBLANK(F1)=TRUE, "",IF(AX3&lt;=0.1,2,IF(AX3&gt;0.2,0,1)))</f>
        <v/>
      </c>
      <c r="AX3" s="154" t="str">
        <f>IF(ISBLANK(F1)=TRUE, "",IF(ISERROR(AT4)=FALSE, IF(ISERROR(AV4)=FALSE, IF(ISERROR(AX4)=FALSE, AVERAGE(AT4, AV4, AX4),AVERAGE(AT4, AV4)), IF(ISERROR(AX4)=FALSE, AVERAGE(AT4, AX4),AT4)),IF(ISERROR(AV4)=FALSE, IF(ISERROR(AX4)=FALSE, AVERAGE(AV4, AX4),AV4), IF(ISERROR(AX4)=FALSE, AX4, ""))))</f>
        <v/>
      </c>
      <c r="AY3" s="146" t="s">
        <v>210</v>
      </c>
      <c r="AZ3" s="133">
        <f>COUNT(A:A)</f>
        <v>0</v>
      </c>
      <c r="BA3" s="307" t="s">
        <v>211</v>
      </c>
      <c r="BB3" s="307"/>
      <c r="BC3" s="132" t="str">
        <f>IF(ISBLANK(F1)=TRUE, "",IF(BK2&gt;=0.7, 2, IF(AZ3&lt;100, 0, 1)))</f>
        <v/>
      </c>
      <c r="BD3" s="134"/>
      <c r="BE3" s="125" t="s">
        <v>201</v>
      </c>
      <c r="BF3" s="125" t="s">
        <v>206</v>
      </c>
      <c r="BG3" s="125" t="s">
        <v>207</v>
      </c>
      <c r="BH3" s="125" t="s">
        <v>208</v>
      </c>
      <c r="BI3" s="125" t="s">
        <v>202</v>
      </c>
      <c r="BJ3" s="125" t="s">
        <v>204</v>
      </c>
      <c r="BK3" s="125" t="s">
        <v>203</v>
      </c>
    </row>
    <row r="4" spans="8:63" ht="96.75" thickBot="1" x14ac:dyDescent="0.3">
      <c r="J4" s="3">
        <v>2000</v>
      </c>
      <c r="K4" s="41">
        <v>3000</v>
      </c>
      <c r="L4" s="42">
        <v>3000</v>
      </c>
      <c r="M4" s="43">
        <v>4000</v>
      </c>
      <c r="N4" s="44">
        <v>4000</v>
      </c>
      <c r="O4" s="41">
        <v>5000</v>
      </c>
      <c r="P4" s="42">
        <v>5000</v>
      </c>
      <c r="Q4" s="43">
        <v>6000</v>
      </c>
      <c r="R4" s="44">
        <v>6000</v>
      </c>
      <c r="S4" s="41">
        <v>7000</v>
      </c>
      <c r="T4" s="42">
        <v>7000</v>
      </c>
      <c r="U4" s="43">
        <v>8000</v>
      </c>
      <c r="V4" s="44">
        <v>8000</v>
      </c>
      <c r="W4" s="41">
        <v>9000</v>
      </c>
      <c r="X4" s="42">
        <v>9000</v>
      </c>
      <c r="Y4" s="43">
        <v>10000</v>
      </c>
      <c r="Z4" s="283"/>
      <c r="AA4" s="39" t="str">
        <f>IF(ISBLANK(A1)=TRUE,"",COUNTIF($A:$A,"&lt;3000"))</f>
        <v/>
      </c>
      <c r="AB4" s="10" t="s">
        <v>51</v>
      </c>
      <c r="AC4" s="11" t="s">
        <v>53</v>
      </c>
      <c r="AD4" s="11" t="s">
        <v>52</v>
      </c>
      <c r="AE4" s="289" t="str">
        <f>IF(ISBLANK(A1)=TRUE,"",IF(COUNT($A:$A)=100,0,IF((SUM(AF6:AF111)+COUNT($A:$A)&lt;100),SUM(AF6:AF111)/COUNTIFS($A:$A,"&gt;3000",$A:$A,"&lt;15000"),((SUM(AF6:AF111)-(SUM(AF6:AF111)+COUNT($A:$A)-100))/COUNTIFS($A:$A,"&gt;3000",$A:$A,"&lt;15000")))))</f>
        <v/>
      </c>
      <c r="AF4" s="290"/>
      <c r="AG4" s="22" t="str">
        <f>IF(ISBLANK(A1)=TRUE,"",COUNTIFS($A:$A,"&gt;3000",$A:$A,"&lt;15000"))</f>
        <v/>
      </c>
      <c r="AH4" s="23" t="str">
        <f>IF(ISBLANK(A1)=TRUE,"",SUM($E:$E))</f>
        <v/>
      </c>
      <c r="AI4" s="24" t="str">
        <f>IF(ISBLANK(A1)=TRUE,"",_xlfn.MAXIFS($B:$B,$A:$A,"&gt;3000",$A:$A,"&lt;15000"))</f>
        <v/>
      </c>
      <c r="AJ4" s="117" t="e">
        <f>MEDIAN(AJ5:AJ111)</f>
        <v>#NUM!</v>
      </c>
      <c r="AK4" s="141" t="str">
        <f>IF(ISBLANK(A1)=TRUE,"",AVERAGEIFS($B:$B,$A:$A,"&gt;3000",$A:$A,"&lt;15000"))</f>
        <v/>
      </c>
      <c r="AL4" s="19" t="s">
        <v>69</v>
      </c>
      <c r="AM4" s="20" t="s">
        <v>70</v>
      </c>
      <c r="AN4" s="112" t="str">
        <f>IF(ISBLANK(A2)=TRUE, "",  MIN(E:E))</f>
        <v/>
      </c>
      <c r="AO4" s="114" t="str">
        <f>IF(ISBLANK(A1)=TRUE,"",MIN(AO5:AO111))</f>
        <v/>
      </c>
      <c r="AP4" s="131">
        <f>0.2*AY4</f>
        <v>0</v>
      </c>
      <c r="AQ4" s="121" t="str">
        <f>IF(ISBLANK(A1)=TRUE,"",AVERAGE(AQ5:AQ104))</f>
        <v/>
      </c>
      <c r="AR4" s="120">
        <f>SUM(AR5:AR111)</f>
        <v>0</v>
      </c>
      <c r="AS4" s="144" t="s">
        <v>260</v>
      </c>
      <c r="AT4" s="145" t="e">
        <f>_xlfn.STDEV.P(AT7:AT30)/AVERAGE(AT7:AT30)</f>
        <v>#DIV/0!</v>
      </c>
      <c r="AU4" s="144" t="s">
        <v>261</v>
      </c>
      <c r="AV4" s="145" t="e">
        <f>_xlfn.STDEV.P(AV7:AV30)/AVERAGE(AV7:AV30)</f>
        <v>#DIV/0!</v>
      </c>
      <c r="AW4" s="144" t="s">
        <v>261</v>
      </c>
      <c r="AX4" s="145" t="e">
        <f>_xlfn.STDEV.P(AX7:AX30)/AVERAGE(AX7:AX30)</f>
        <v>#DIV/0!</v>
      </c>
      <c r="AY4" s="304">
        <f>COUNT(AY5:AY112)</f>
        <v>0</v>
      </c>
      <c r="AZ4" s="292"/>
      <c r="BA4" s="291" t="s">
        <v>199</v>
      </c>
      <c r="BB4" s="296"/>
      <c r="BC4" s="123" t="s">
        <v>205</v>
      </c>
      <c r="BD4" s="128">
        <f>AY4</f>
        <v>0</v>
      </c>
      <c r="BE4" s="123">
        <v>4</v>
      </c>
      <c r="BF4" s="127">
        <f>IF((BE4-1)&gt;0, (BE4-1), "Compared in Spectrum 2")</f>
        <v>3</v>
      </c>
      <c r="BG4" s="127">
        <f>COUNT(BG5:BG112)</f>
        <v>0</v>
      </c>
      <c r="BH4" s="127"/>
      <c r="BI4" s="127"/>
      <c r="BJ4" s="127">
        <f>SUM(BJ5:BJ111)</f>
        <v>0</v>
      </c>
      <c r="BK4" s="127">
        <f>SUM(BK5:BK111)</f>
        <v>0</v>
      </c>
    </row>
    <row r="5" spans="8:63" ht="122.25" customHeight="1" thickBot="1" x14ac:dyDescent="0.3">
      <c r="J5" s="5" t="str">
        <f t="shared" ref="J5:J68" si="0">IF(ISNUMBER($A2)=TRUE, IF($A2&gt;(J$4), IF($A2&lt;(K$4), $A2, ""), ""), "")</f>
        <v/>
      </c>
      <c r="K5" s="1" t="str">
        <f t="shared" ref="K5:K68" si="1">IF(ISNUMBER(J5)=TRUE, $B2+$Z5, "")</f>
        <v/>
      </c>
      <c r="L5" s="1" t="str">
        <f t="shared" ref="L5:L68" si="2">IF(ISNUMBER($A2)=TRUE,IF($A2&gt;(L$4), IF($A2&lt;(M$4), $A2, ""), ""), "")</f>
        <v/>
      </c>
      <c r="M5" s="1" t="str">
        <f t="shared" ref="M5:M68" si="3">IF(ISNUMBER(L5)=TRUE, $B2+$Z5, "")</f>
        <v/>
      </c>
      <c r="N5" s="1" t="str">
        <f t="shared" ref="N5:N68" si="4">IF(ISNUMBER($A2)=TRUE,IF($A2&gt;(N$4), IF($A2&lt;(O$4), $A2, ""), ""), "")</f>
        <v/>
      </c>
      <c r="O5" s="1" t="str">
        <f t="shared" ref="O5:O68" si="5">IF(ISNUMBER(N5)=TRUE, $B2+$Z5, "")</f>
        <v/>
      </c>
      <c r="P5" s="1" t="str">
        <f t="shared" ref="P5:P68" si="6">IF(ISNUMBER($A2)=TRUE,IF($A2&gt;(P$4), IF($A2&lt;(Q$4), $A2, ""), ""), "")</f>
        <v/>
      </c>
      <c r="Q5" s="1" t="str">
        <f t="shared" ref="Q5:Q68" si="7">IF(ISNUMBER(P5)=TRUE, $B2+$Z5, "")</f>
        <v/>
      </c>
      <c r="R5" s="1" t="str">
        <f>IF($A2&gt;(R$4), IF($A2&lt;(S$4), $A2, ""), "")</f>
        <v/>
      </c>
      <c r="S5" s="1" t="str">
        <f t="shared" ref="S5:S68" si="8">IF(ISNUMBER(R5)=TRUE, $B2+$Z5, "")</f>
        <v/>
      </c>
      <c r="T5" s="1" t="str">
        <f t="shared" ref="T5:T68" si="9">IF(ISNUMBER($A2)=TRUE,IF($A2&gt;(T$4), IF($A2&lt;(U$4), $A2, ""), ""), "")</f>
        <v/>
      </c>
      <c r="U5" s="1" t="str">
        <f t="shared" ref="U5:U68" si="10">IF(ISNUMBER(T5)=TRUE, $B2+$Z5, "")</f>
        <v/>
      </c>
      <c r="V5" s="1" t="str">
        <f t="shared" ref="V5:V68" si="11">IF(ISNUMBER($A2)=TRUE,IF($A2&gt;(V$4), IF($A2&lt;(W$4), $A2, ""), ""), "")</f>
        <v/>
      </c>
      <c r="W5" s="1" t="str">
        <f t="shared" ref="W5:W68" si="12">IF(ISNUMBER(V5)=TRUE, $B2+$Z5, "")</f>
        <v/>
      </c>
      <c r="X5" s="1" t="str">
        <f t="shared" ref="X5:X68" si="13">IF(ISNUMBER($A2)=TRUE,IF($A2&gt;(X$4), IF($A2&lt;(Y$4), $A2, ""), ""), "")</f>
        <v/>
      </c>
      <c r="Y5" s="1" t="str">
        <f t="shared" ref="Y5:Y68" si="14">IF(ISNUMBER(X5)=TRUE, $B2+$Z5, "")</f>
        <v/>
      </c>
      <c r="Z5" s="6">
        <v>1E-4</v>
      </c>
      <c r="AB5" s="5" t="str">
        <f t="shared" ref="AB5:AB68" si="15">IF(ISNUMBER($A2)=TRUE,IF($A2&lt;3000, $E2, ""), "")</f>
        <v/>
      </c>
      <c r="AC5" s="1" t="str">
        <f t="shared" ref="AC5:AC68" si="16">IF(ISNUMBER($A2)=TRUE,IF($A2&gt;3000, IF($A2&lt;15000, $E2, ""),""), "")</f>
        <v/>
      </c>
      <c r="AD5" s="142" t="str">
        <f>IF(ISBLANK(A1)=TRUE,"",(SUM(AB5:AB111)/SUM(AC5:AC111)))</f>
        <v/>
      </c>
      <c r="AE5" s="18" t="s">
        <v>54</v>
      </c>
      <c r="AF5" s="12" t="s">
        <v>55</v>
      </c>
      <c r="AJ5" s="5" t="str">
        <f t="shared" ref="AJ5" si="17">IF(ISNUMBER($A2)=TRUE,IF($A2&gt;3000, IF($A2&lt;15000, $B2, ""),""), "")</f>
        <v/>
      </c>
      <c r="AL5" s="25" t="str">
        <f>IF(ISBLANK(A1)=TRUE,"",IF(ISERROR(AVERAGE(AL6:AL111))=TRUE,0,AVERAGE(AL6:AL111)))</f>
        <v/>
      </c>
      <c r="AM5" s="26" t="str">
        <f>IF(ISBLANK(A1)=TRUE,"",AVERAGE(AM6:AM111))</f>
        <v/>
      </c>
      <c r="AO5" s="113" t="str">
        <f t="shared" ref="AO5:AO68" si="18">IF(ISBLANK($A2)=TRUE, "", IF(A2&gt;3000, IF(A2&lt;15000, E2/MAX(E:E), ""), ""))</f>
        <v/>
      </c>
      <c r="AP5" s="119" t="str">
        <f t="shared" ref="AP5:AP68" si="19">IF(ISBLANK($A2)=TRUE,"",IF(BC5&lt;=$AP$4,BC5,0))</f>
        <v/>
      </c>
      <c r="AQ5" s="119" t="str">
        <f>IF(ISBLANK($A2)=TRUE,"",IF(AP5&lt;1,"",LARGE($B$2:$B$101,AP5)))</f>
        <v/>
      </c>
      <c r="AR5" s="119" t="str">
        <f>IF(ISBLANK($A2)=TRUE, "", IF($B2&gt;9.9, 1, ""))</f>
        <v/>
      </c>
      <c r="AS5" s="136" t="s">
        <v>218</v>
      </c>
      <c r="AT5" s="136" t="s">
        <v>219</v>
      </c>
      <c r="AU5" s="136" t="s">
        <v>250</v>
      </c>
      <c r="AV5" s="136" t="s">
        <v>247</v>
      </c>
      <c r="AW5" s="136" t="s">
        <v>220</v>
      </c>
      <c r="AX5" s="136" t="s">
        <v>221</v>
      </c>
      <c r="AY5" t="str">
        <f>IF(ISNUMBER($A2)=TRUE,IF($A2&gt;(2999.99), IF($A2&lt;(15000.01), $A2, "Above diagnostic range"), "Below diagnostic range"), "No Data")</f>
        <v>No Data</v>
      </c>
      <c r="AZ5" s="9">
        <f>IF(ISNUMBER($A2)=TRUE,IF(ISNUMBER($AY5)=TRUE, E2, 0), 0)</f>
        <v>0</v>
      </c>
      <c r="BA5" s="119" t="str" cm="1">
        <f t="array" ref="BA5:BB104">_xlfn._xlws.SORT(AY5:AZ104, 2, -1)</f>
        <v>No Data</v>
      </c>
      <c r="BB5" s="119">
        <v>0</v>
      </c>
      <c r="BC5" s="119">
        <v>1</v>
      </c>
      <c r="BD5" s="119" t="str">
        <f>IF(BC5&lt;=$BD$4, BA5, "")</f>
        <v/>
      </c>
      <c r="BE5" s="129"/>
      <c r="BF5" s="119" t="str">
        <f>IF('Spectrum 3'!BD5&gt;0,'Spectrum 3'!BD5, "")</f>
        <v/>
      </c>
      <c r="BG5" s="119" t="e">
        <f>SMALL(BF$5:BF$110,BC5)</f>
        <v>#NUM!</v>
      </c>
      <c r="BH5" s="119" t="e">
        <f>SMALL(BD$5:BD$110,BC5)</f>
        <v>#NUM!</v>
      </c>
      <c r="BI5" s="119" t="e">
        <f>LOOKUP((BH5+(('Compiled Assessment'!$D$5/(10^6))*BH5)), BG$5:BG$111)</f>
        <v>#NUM!</v>
      </c>
      <c r="BJ5" s="119" t="str">
        <f>IF(ISERROR(BH5-BI5)=TRUE, "", IF(ABS(BH5-BI5)&lt;5, 1, 0))</f>
        <v/>
      </c>
      <c r="BK5" s="119" t="str">
        <f>IF(ISERROR(1/BH5),"",IF(ISERROR(1/BI5),"",IF(Calculations!$J$3&gt;ABS(((BH5-BI5)/BH5)*1000000),1,0)))</f>
        <v/>
      </c>
    </row>
    <row r="6" spans="8:63" ht="19.5" x14ac:dyDescent="0.25">
      <c r="J6" s="5" t="str">
        <f t="shared" si="0"/>
        <v/>
      </c>
      <c r="K6" s="1" t="str">
        <f t="shared" si="1"/>
        <v/>
      </c>
      <c r="L6" s="1" t="str">
        <f t="shared" si="2"/>
        <v/>
      </c>
      <c r="M6" s="1" t="str">
        <f t="shared" si="3"/>
        <v/>
      </c>
      <c r="N6" s="1" t="str">
        <f t="shared" si="4"/>
        <v/>
      </c>
      <c r="O6" s="1" t="str">
        <f t="shared" si="5"/>
        <v/>
      </c>
      <c r="P6" s="1" t="str">
        <f t="shared" si="6"/>
        <v/>
      </c>
      <c r="Q6" s="1" t="str">
        <f t="shared" si="7"/>
        <v/>
      </c>
      <c r="R6" s="1" t="str">
        <f t="shared" ref="R6:R69" si="20">IF(ISNUMBER($A3)=TRUE,IF($A3&gt;(R$4), IF($A3&lt;(S$4), $A3, ""), ""), "")</f>
        <v/>
      </c>
      <c r="S6" s="1" t="str">
        <f t="shared" si="8"/>
        <v/>
      </c>
      <c r="T6" s="1" t="str">
        <f t="shared" si="9"/>
        <v/>
      </c>
      <c r="U6" s="1" t="str">
        <f t="shared" si="10"/>
        <v/>
      </c>
      <c r="V6" s="1" t="str">
        <f t="shared" si="11"/>
        <v/>
      </c>
      <c r="W6" s="1" t="str">
        <f t="shared" si="12"/>
        <v/>
      </c>
      <c r="X6" s="1" t="str">
        <f t="shared" si="13"/>
        <v/>
      </c>
      <c r="Y6" s="1" t="str">
        <f t="shared" si="14"/>
        <v/>
      </c>
      <c r="Z6" s="6">
        <v>2.0000000000000001E-4</v>
      </c>
      <c r="AB6" s="5" t="str">
        <f t="shared" si="15"/>
        <v/>
      </c>
      <c r="AC6" s="1" t="str">
        <f t="shared" si="16"/>
        <v/>
      </c>
      <c r="AE6" s="5" t="str">
        <f t="shared" ref="AE6:AE69" si="21">IF(ISNUMBER(A2)=TRUE, IF(ISNUMBER(A3)=TRUE, IF($A3-($F3/$E3) &lt; ($A2+($F2/$E2)), 1, 0), ""), "")</f>
        <v/>
      </c>
      <c r="AF6" s="1" t="str">
        <f t="shared" ref="AF6:AF69" si="22">IF(AE6=1, IF(MIN($B:$B)*2 &lt; MIN($B2:$B3), 1, 0), "")</f>
        <v/>
      </c>
      <c r="AJ6" s="5" t="str">
        <f t="shared" ref="AJ6:AJ68" si="23">IF(ISNUMBER($A3)=TRUE,IF($A3&gt;3000, IF($A3&lt;15000, $B3, ""),""), "")</f>
        <v/>
      </c>
      <c r="AL6" s="8" t="str">
        <f t="shared" ref="AL6:AL69" si="24">IF(ISNUMBER($A1)=TRUE, IF($A1&lt;3000, $F1/$E1, ""), "")</f>
        <v/>
      </c>
      <c r="AM6" s="9" t="str">
        <f t="shared" ref="AM6:AM69" si="25">IF(ISNUMBER($A1)=TRUE, IF($A1&gt;3000, IF($A1&lt;15000, $F1/$E1, ""), ""), "")</f>
        <v/>
      </c>
      <c r="AO6" s="113" t="str">
        <f t="shared" si="18"/>
        <v/>
      </c>
      <c r="AP6" s="119" t="str">
        <f t="shared" si="19"/>
        <v/>
      </c>
      <c r="AQ6" s="119" t="str">
        <f t="shared" ref="AQ6:AQ69" si="26">IF(ISBLANK($A3)=TRUE,"",IF(AP6&lt;1,"",LARGE($B$2:$B$101,AP6)))</f>
        <v/>
      </c>
      <c r="AR6" s="119" t="str">
        <f t="shared" ref="AR6:AR69" si="27">IF(ISBLANK($A3)=TRUE, "", IF($B3&gt;9.9, 1, ""))</f>
        <v/>
      </c>
      <c r="AS6" s="122" t="str">
        <f>IF(ISBLANK($A2)=TRUE,"",LOOKUP('Spectrum 1'!AS6+3,A1:A111))</f>
        <v/>
      </c>
      <c r="AT6" s="122" t="str">
        <f>IF(ISBLANK($A2)=TRUE,"",LOOKUP('Spectrum 1'!AS6+3,A1:A111,B1:B111))</f>
        <v/>
      </c>
      <c r="AU6" s="122" t="str">
        <f>IF(ISBLANK($A2)=TRUE,"",LOOKUP('Spectrum 1'!AU6+3,A1:A111))</f>
        <v/>
      </c>
      <c r="AV6" s="122" t="str">
        <f>IF(ISBLANK($A2)=TRUE,"",LOOKUP('Spectrum 1'!AU6+3,A1:A111,B1:B111))</f>
        <v/>
      </c>
      <c r="AW6" s="122" t="str">
        <f>IF(ISBLANK($A2)=TRUE,"",LOOKUP('Spectrum 1'!AW6+3,A1:A111))</f>
        <v/>
      </c>
      <c r="AX6" s="135" t="str">
        <f>IF(ISBLANK($A2)=TRUE,"",LOOKUP('Spectrum 1'!AW6+3,A1:A111,B1:B111))</f>
        <v/>
      </c>
      <c r="AY6" t="str">
        <f t="shared" ref="AY6:AY69" si="28">IF(ISNUMBER($A3)=TRUE,IF($A3&gt;(2999.99), IF($A3&lt;(15000.01), $A3, "Above diagnostic range"), "Below diagnostic range"), "No Data")</f>
        <v>No Data</v>
      </c>
      <c r="AZ6" s="9">
        <f t="shared" ref="AZ6:AZ69" si="29">IF(ISNUMBER($A3)=TRUE,IF(ISNUMBER($AY6)=TRUE, E3, 0), 0)</f>
        <v>0</v>
      </c>
      <c r="BA6" s="119" t="str">
        <v>No Data</v>
      </c>
      <c r="BB6" s="119">
        <v>0</v>
      </c>
      <c r="BC6" s="119">
        <v>2</v>
      </c>
      <c r="BD6" s="119" t="str">
        <f t="shared" ref="BD6:BD69" si="30">IF(BC6&lt;=$BD$4, BA6, "")</f>
        <v/>
      </c>
      <c r="BE6" s="129"/>
      <c r="BF6" s="119" t="str">
        <f>IF('Spectrum 3'!BD6&gt;0,'Spectrum 3'!BD6, "")</f>
        <v/>
      </c>
      <c r="BG6" s="119" t="e">
        <f t="shared" ref="BG6:BG69" si="31">SMALL(BF$5:BF$110,BC6)</f>
        <v>#NUM!</v>
      </c>
      <c r="BH6" s="119" t="e">
        <f t="shared" ref="BH6:BH69" si="32">SMALL(BD$5:BD$110,BC6)</f>
        <v>#NUM!</v>
      </c>
      <c r="BI6" s="119" t="e">
        <f>LOOKUP((BH6+(('Compiled Assessment'!$D$5/(10^6))*BH6)), BG$5:BG$111)</f>
        <v>#NUM!</v>
      </c>
      <c r="BJ6" s="119" t="str">
        <f t="shared" ref="BJ6:BJ69" si="33">IF(ISERROR(BH6-BI6)=TRUE, "", IF(ABS(BH6-BI6)&lt;5, 1, 0))</f>
        <v/>
      </c>
      <c r="BK6" s="119" t="str">
        <f>IF(ISERROR(1/BH6),"",IF(ISERROR(1/BI6),"",IF(Calculations!$J$3&gt;ABS(((BH6-BI6)/BH6)*1000000),1,0)))</f>
        <v/>
      </c>
    </row>
    <row r="7" spans="8:63" x14ac:dyDescent="0.25">
      <c r="J7" s="5" t="str">
        <f t="shared" si="0"/>
        <v/>
      </c>
      <c r="K7" s="1" t="str">
        <f t="shared" si="1"/>
        <v/>
      </c>
      <c r="L7" s="1" t="str">
        <f t="shared" si="2"/>
        <v/>
      </c>
      <c r="M7" s="1" t="str">
        <f t="shared" si="3"/>
        <v/>
      </c>
      <c r="N7" s="1" t="str">
        <f t="shared" si="4"/>
        <v/>
      </c>
      <c r="O7" s="1" t="str">
        <f t="shared" si="5"/>
        <v/>
      </c>
      <c r="P7" s="1" t="str">
        <f t="shared" si="6"/>
        <v/>
      </c>
      <c r="Q7" s="1" t="str">
        <f t="shared" si="7"/>
        <v/>
      </c>
      <c r="R7" s="1" t="str">
        <f t="shared" si="20"/>
        <v/>
      </c>
      <c r="S7" s="1" t="str">
        <f t="shared" si="8"/>
        <v/>
      </c>
      <c r="T7" s="1" t="str">
        <f t="shared" si="9"/>
        <v/>
      </c>
      <c r="U7" s="1" t="str">
        <f t="shared" si="10"/>
        <v/>
      </c>
      <c r="V7" s="1" t="str">
        <f t="shared" si="11"/>
        <v/>
      </c>
      <c r="W7" s="1" t="str">
        <f t="shared" si="12"/>
        <v/>
      </c>
      <c r="X7" s="1" t="str">
        <f t="shared" si="13"/>
        <v/>
      </c>
      <c r="Y7" s="1" t="str">
        <f t="shared" si="14"/>
        <v/>
      </c>
      <c r="Z7" s="6">
        <v>2.9999999999999997E-4</v>
      </c>
      <c r="AB7" s="5" t="str">
        <f t="shared" si="15"/>
        <v/>
      </c>
      <c r="AC7" s="1" t="str">
        <f t="shared" si="16"/>
        <v/>
      </c>
      <c r="AE7" s="5" t="str">
        <f t="shared" si="21"/>
        <v/>
      </c>
      <c r="AF7" s="1" t="str">
        <f t="shared" si="22"/>
        <v/>
      </c>
      <c r="AJ7" s="5" t="str">
        <f t="shared" si="23"/>
        <v/>
      </c>
      <c r="AL7" s="8" t="str">
        <f t="shared" si="24"/>
        <v/>
      </c>
      <c r="AM7" s="9" t="str">
        <f t="shared" si="25"/>
        <v/>
      </c>
      <c r="AO7" s="113" t="str">
        <f t="shared" si="18"/>
        <v/>
      </c>
      <c r="AP7" s="119" t="str">
        <f t="shared" si="19"/>
        <v/>
      </c>
      <c r="AQ7" s="119" t="str">
        <f t="shared" si="26"/>
        <v/>
      </c>
      <c r="AR7" s="119" t="str">
        <f t="shared" si="27"/>
        <v/>
      </c>
      <c r="AS7" s="143" t="s">
        <v>222</v>
      </c>
      <c r="AT7" s="143" t="str">
        <f>IF(ISBLANK('Spectrum 1'!$A$2)=TRUE,"",'Spectrum 1'!AT$6)</f>
        <v/>
      </c>
      <c r="AU7" s="143" t="s">
        <v>222</v>
      </c>
      <c r="AV7" s="143" t="str">
        <f>IF(ISBLANK('Spectrum 1'!$A$2)=TRUE,"",'Spectrum 1'!AV$6)</f>
        <v/>
      </c>
      <c r="AW7" s="143" t="s">
        <v>222</v>
      </c>
      <c r="AX7" s="143" t="str">
        <f>IF(ISBLANK('Spectrum 1'!$A$2)=TRUE,"",'Spectrum 1'!AX$6)</f>
        <v/>
      </c>
      <c r="AY7" t="str">
        <f t="shared" si="28"/>
        <v>No Data</v>
      </c>
      <c r="AZ7" s="9">
        <f t="shared" si="29"/>
        <v>0</v>
      </c>
      <c r="BA7" s="119" t="str">
        <v>No Data</v>
      </c>
      <c r="BB7" s="119">
        <v>0</v>
      </c>
      <c r="BC7" s="119">
        <v>3</v>
      </c>
      <c r="BD7" s="119" t="str">
        <f t="shared" si="30"/>
        <v/>
      </c>
      <c r="BE7" s="129"/>
      <c r="BF7" s="119" t="str">
        <f>IF('Spectrum 3'!BD7&gt;0,'Spectrum 3'!BD7, "")</f>
        <v/>
      </c>
      <c r="BG7" s="119" t="e">
        <f t="shared" si="31"/>
        <v>#NUM!</v>
      </c>
      <c r="BH7" s="119" t="e">
        <f t="shared" si="32"/>
        <v>#NUM!</v>
      </c>
      <c r="BI7" s="119" t="e">
        <f>LOOKUP((BH7+(('Compiled Assessment'!$D$5/(10^6))*BH7)), BG$5:BG$111)</f>
        <v>#NUM!</v>
      </c>
      <c r="BJ7" s="119" t="str">
        <f t="shared" si="33"/>
        <v/>
      </c>
      <c r="BK7" s="119" t="str">
        <f>IF(ISERROR(1/BH7),"",IF(ISERROR(1/BI7),"",IF(Calculations!$J$3&gt;ABS(((BH7-BI7)/BH7)*1000000),1,0)))</f>
        <v/>
      </c>
    </row>
    <row r="8" spans="8:63" x14ac:dyDescent="0.25">
      <c r="J8" s="5" t="str">
        <f t="shared" si="0"/>
        <v/>
      </c>
      <c r="K8" s="1" t="str">
        <f t="shared" si="1"/>
        <v/>
      </c>
      <c r="L8" s="1" t="str">
        <f t="shared" si="2"/>
        <v/>
      </c>
      <c r="M8" s="1" t="str">
        <f t="shared" si="3"/>
        <v/>
      </c>
      <c r="N8" s="1" t="str">
        <f t="shared" si="4"/>
        <v/>
      </c>
      <c r="O8" s="1" t="str">
        <f t="shared" si="5"/>
        <v/>
      </c>
      <c r="P8" s="1" t="str">
        <f t="shared" si="6"/>
        <v/>
      </c>
      <c r="Q8" s="1" t="str">
        <f t="shared" si="7"/>
        <v/>
      </c>
      <c r="R8" s="1" t="str">
        <f t="shared" si="20"/>
        <v/>
      </c>
      <c r="S8" s="1" t="str">
        <f t="shared" si="8"/>
        <v/>
      </c>
      <c r="T8" s="1" t="str">
        <f t="shared" si="9"/>
        <v/>
      </c>
      <c r="U8" s="1" t="str">
        <f t="shared" si="10"/>
        <v/>
      </c>
      <c r="V8" s="1" t="str">
        <f t="shared" si="11"/>
        <v/>
      </c>
      <c r="W8" s="1" t="str">
        <f t="shared" si="12"/>
        <v/>
      </c>
      <c r="X8" s="1" t="str">
        <f t="shared" si="13"/>
        <v/>
      </c>
      <c r="Y8" s="1" t="str">
        <f t="shared" si="14"/>
        <v/>
      </c>
      <c r="Z8" s="6">
        <v>4.0000000000000002E-4</v>
      </c>
      <c r="AB8" s="5" t="str">
        <f t="shared" si="15"/>
        <v/>
      </c>
      <c r="AC8" s="1" t="str">
        <f t="shared" si="16"/>
        <v/>
      </c>
      <c r="AE8" s="5" t="str">
        <f t="shared" si="21"/>
        <v/>
      </c>
      <c r="AF8" s="1" t="str">
        <f t="shared" si="22"/>
        <v/>
      </c>
      <c r="AJ8" s="5" t="str">
        <f t="shared" si="23"/>
        <v/>
      </c>
      <c r="AL8" s="8" t="str">
        <f t="shared" si="24"/>
        <v/>
      </c>
      <c r="AM8" s="9" t="str">
        <f t="shared" si="25"/>
        <v/>
      </c>
      <c r="AO8" s="113" t="str">
        <f t="shared" si="18"/>
        <v/>
      </c>
      <c r="AP8" s="119" t="str">
        <f t="shared" si="19"/>
        <v/>
      </c>
      <c r="AQ8" s="119" t="str">
        <f t="shared" si="26"/>
        <v/>
      </c>
      <c r="AR8" s="119" t="str">
        <f t="shared" si="27"/>
        <v/>
      </c>
      <c r="AS8" s="143" t="s">
        <v>223</v>
      </c>
      <c r="AT8" s="143" t="str">
        <f>IF(ISBLANK('Spectrum 2'!$A$2)=TRUE,"",'Spectrum 2'!AT$6)</f>
        <v/>
      </c>
      <c r="AU8" s="143" t="s">
        <v>223</v>
      </c>
      <c r="AV8" s="143" t="str">
        <f>IF(ISBLANK('Spectrum 2'!$A$2)=TRUE,"",'Spectrum 2'!AV$6)</f>
        <v/>
      </c>
      <c r="AW8" s="143" t="s">
        <v>223</v>
      </c>
      <c r="AX8" s="143" t="str">
        <f>IF(ISBLANK('Spectrum 2'!$A$2)=TRUE,"",'Spectrum 2'!AX$6)</f>
        <v/>
      </c>
      <c r="AY8" t="str">
        <f t="shared" si="28"/>
        <v>No Data</v>
      </c>
      <c r="AZ8" s="9">
        <f t="shared" si="29"/>
        <v>0</v>
      </c>
      <c r="BA8" s="119" t="str">
        <v>No Data</v>
      </c>
      <c r="BB8" s="119">
        <v>0</v>
      </c>
      <c r="BC8" s="119">
        <v>4</v>
      </c>
      <c r="BD8" s="119" t="str">
        <f t="shared" si="30"/>
        <v/>
      </c>
      <c r="BE8" s="129"/>
      <c r="BF8" s="119" t="str">
        <f>IF('Spectrum 3'!BD8&gt;0,'Spectrum 3'!BD8, "")</f>
        <v/>
      </c>
      <c r="BG8" s="119" t="e">
        <f t="shared" si="31"/>
        <v>#NUM!</v>
      </c>
      <c r="BH8" s="119" t="e">
        <f t="shared" si="32"/>
        <v>#NUM!</v>
      </c>
      <c r="BI8" s="119" t="e">
        <f>LOOKUP((BH8+(('Compiled Assessment'!$D$5/(10^6))*BH8)), BG$5:BG$111)</f>
        <v>#NUM!</v>
      </c>
      <c r="BJ8" s="119" t="str">
        <f t="shared" si="33"/>
        <v/>
      </c>
      <c r="BK8" s="119" t="str">
        <f>IF(ISERROR(1/BH8),"",IF(ISERROR(1/BI8),"",IF(Calculations!$J$3&gt;ABS(((BH8-BI8)/BH8)*1000000),1,0)))</f>
        <v/>
      </c>
    </row>
    <row r="9" spans="8:63" x14ac:dyDescent="0.25">
      <c r="J9" s="5" t="str">
        <f t="shared" si="0"/>
        <v/>
      </c>
      <c r="K9" s="1" t="str">
        <f t="shared" si="1"/>
        <v/>
      </c>
      <c r="L9" s="1" t="str">
        <f t="shared" si="2"/>
        <v/>
      </c>
      <c r="M9" s="1" t="str">
        <f t="shared" si="3"/>
        <v/>
      </c>
      <c r="N9" s="1" t="str">
        <f t="shared" si="4"/>
        <v/>
      </c>
      <c r="O9" s="1" t="str">
        <f t="shared" si="5"/>
        <v/>
      </c>
      <c r="P9" s="1" t="str">
        <f t="shared" si="6"/>
        <v/>
      </c>
      <c r="Q9" s="1" t="str">
        <f t="shared" si="7"/>
        <v/>
      </c>
      <c r="R9" s="1" t="str">
        <f t="shared" si="20"/>
        <v/>
      </c>
      <c r="S9" s="1" t="str">
        <f t="shared" si="8"/>
        <v/>
      </c>
      <c r="T9" s="1" t="str">
        <f t="shared" si="9"/>
        <v/>
      </c>
      <c r="U9" s="1" t="str">
        <f t="shared" si="10"/>
        <v/>
      </c>
      <c r="V9" s="1" t="str">
        <f t="shared" si="11"/>
        <v/>
      </c>
      <c r="W9" s="1" t="str">
        <f t="shared" si="12"/>
        <v/>
      </c>
      <c r="X9" s="1" t="str">
        <f t="shared" si="13"/>
        <v/>
      </c>
      <c r="Y9" s="1" t="str">
        <f t="shared" si="14"/>
        <v/>
      </c>
      <c r="Z9" s="6">
        <v>5.0000000000000001E-4</v>
      </c>
      <c r="AB9" s="5" t="str">
        <f t="shared" si="15"/>
        <v/>
      </c>
      <c r="AC9" s="1" t="str">
        <f t="shared" si="16"/>
        <v/>
      </c>
      <c r="AE9" s="5" t="str">
        <f t="shared" si="21"/>
        <v/>
      </c>
      <c r="AF9" s="1" t="str">
        <f t="shared" si="22"/>
        <v/>
      </c>
      <c r="AJ9" s="5" t="str">
        <f t="shared" si="23"/>
        <v/>
      </c>
      <c r="AL9" s="8" t="str">
        <f t="shared" si="24"/>
        <v/>
      </c>
      <c r="AM9" s="9" t="str">
        <f t="shared" si="25"/>
        <v/>
      </c>
      <c r="AO9" s="113" t="str">
        <f t="shared" si="18"/>
        <v/>
      </c>
      <c r="AP9" s="119" t="str">
        <f t="shared" si="19"/>
        <v/>
      </c>
      <c r="AQ9" s="119" t="str">
        <f t="shared" si="26"/>
        <v/>
      </c>
      <c r="AR9" s="119" t="str">
        <f t="shared" si="27"/>
        <v/>
      </c>
      <c r="AS9" s="143" t="s">
        <v>224</v>
      </c>
      <c r="AT9" s="143" t="str">
        <f>IF(ISBLANK('Spectrum 3'!$A$2)=TRUE,"",'Spectrum 3'!AT$6)</f>
        <v/>
      </c>
      <c r="AU9" s="143" t="s">
        <v>224</v>
      </c>
      <c r="AV9" s="143" t="str">
        <f>IF(ISBLANK('Spectrum 3'!$A$2)=TRUE,"",'Spectrum 3'!AV$6)</f>
        <v/>
      </c>
      <c r="AW9" s="143" t="s">
        <v>224</v>
      </c>
      <c r="AX9" s="143" t="str">
        <f>IF(ISBLANK('Spectrum 3'!$A$2)=TRUE,"",'Spectrum 3'!AX$6)</f>
        <v/>
      </c>
      <c r="AY9" t="str">
        <f t="shared" si="28"/>
        <v>No Data</v>
      </c>
      <c r="AZ9" s="9">
        <f t="shared" si="29"/>
        <v>0</v>
      </c>
      <c r="BA9" s="119" t="str">
        <v>No Data</v>
      </c>
      <c r="BB9" s="119">
        <v>0</v>
      </c>
      <c r="BC9" s="119">
        <v>5</v>
      </c>
      <c r="BD9" s="119" t="str">
        <f t="shared" si="30"/>
        <v/>
      </c>
      <c r="BE9" s="129"/>
      <c r="BF9" s="119" t="str">
        <f>IF('Spectrum 3'!BD9&gt;0,'Spectrum 3'!BD9, "")</f>
        <v/>
      </c>
      <c r="BG9" s="119" t="e">
        <f t="shared" si="31"/>
        <v>#NUM!</v>
      </c>
      <c r="BH9" s="119" t="e">
        <f t="shared" si="32"/>
        <v>#NUM!</v>
      </c>
      <c r="BI9" s="119" t="e">
        <f>LOOKUP((BH9+(('Compiled Assessment'!$D$5/(10^6))*BH9)), BG$5:BG$111)</f>
        <v>#NUM!</v>
      </c>
      <c r="BJ9" s="119" t="str">
        <f t="shared" si="33"/>
        <v/>
      </c>
      <c r="BK9" s="119" t="str">
        <f>IF(ISERROR(1/BH9),"",IF(ISERROR(1/BI9),"",IF(Calculations!$J$3&gt;ABS(((BH9-BI9)/BH9)*1000000),1,0)))</f>
        <v/>
      </c>
    </row>
    <row r="10" spans="8:63" x14ac:dyDescent="0.25">
      <c r="J10" s="5" t="str">
        <f t="shared" si="0"/>
        <v/>
      </c>
      <c r="K10" s="1" t="str">
        <f t="shared" si="1"/>
        <v/>
      </c>
      <c r="L10" s="1" t="str">
        <f t="shared" si="2"/>
        <v/>
      </c>
      <c r="M10" s="1" t="str">
        <f t="shared" si="3"/>
        <v/>
      </c>
      <c r="N10" s="1" t="str">
        <f t="shared" si="4"/>
        <v/>
      </c>
      <c r="O10" s="1" t="str">
        <f t="shared" si="5"/>
        <v/>
      </c>
      <c r="P10" s="1" t="str">
        <f t="shared" si="6"/>
        <v/>
      </c>
      <c r="Q10" s="1" t="str">
        <f t="shared" si="7"/>
        <v/>
      </c>
      <c r="R10" s="1" t="str">
        <f t="shared" si="20"/>
        <v/>
      </c>
      <c r="S10" s="1" t="str">
        <f t="shared" si="8"/>
        <v/>
      </c>
      <c r="T10" s="1" t="str">
        <f t="shared" si="9"/>
        <v/>
      </c>
      <c r="U10" s="1" t="str">
        <f t="shared" si="10"/>
        <v/>
      </c>
      <c r="V10" s="1" t="str">
        <f t="shared" si="11"/>
        <v/>
      </c>
      <c r="W10" s="1" t="str">
        <f t="shared" si="12"/>
        <v/>
      </c>
      <c r="X10" s="1" t="str">
        <f t="shared" si="13"/>
        <v/>
      </c>
      <c r="Y10" s="1" t="str">
        <f t="shared" si="14"/>
        <v/>
      </c>
      <c r="Z10" s="6">
        <v>5.9999999999999995E-4</v>
      </c>
      <c r="AB10" s="5" t="str">
        <f t="shared" si="15"/>
        <v/>
      </c>
      <c r="AC10" s="1" t="str">
        <f t="shared" si="16"/>
        <v/>
      </c>
      <c r="AE10" s="5" t="str">
        <f t="shared" si="21"/>
        <v/>
      </c>
      <c r="AF10" s="1" t="str">
        <f t="shared" si="22"/>
        <v/>
      </c>
      <c r="AJ10" s="5" t="str">
        <f t="shared" si="23"/>
        <v/>
      </c>
      <c r="AL10" s="8" t="str">
        <f t="shared" si="24"/>
        <v/>
      </c>
      <c r="AM10" s="9" t="str">
        <f t="shared" si="25"/>
        <v/>
      </c>
      <c r="AO10" s="113" t="str">
        <f t="shared" si="18"/>
        <v/>
      </c>
      <c r="AP10" s="119" t="str">
        <f t="shared" si="19"/>
        <v/>
      </c>
      <c r="AQ10" s="119" t="str">
        <f t="shared" si="26"/>
        <v/>
      </c>
      <c r="AR10" s="119" t="str">
        <f t="shared" si="27"/>
        <v/>
      </c>
      <c r="AS10" s="143" t="s">
        <v>225</v>
      </c>
      <c r="AT10" s="143" t="str">
        <f>IF(ISBLANK('Spectrum 4'!$A$2)=TRUE,"",'Spectrum 4'!AT$6)</f>
        <v/>
      </c>
      <c r="AU10" s="143" t="s">
        <v>225</v>
      </c>
      <c r="AV10" s="143" t="str">
        <f>IF(ISBLANK('Spectrum 4'!$A$2)=TRUE,"",'Spectrum 4'!AV$6)</f>
        <v/>
      </c>
      <c r="AW10" s="143" t="s">
        <v>225</v>
      </c>
      <c r="AX10" s="143" t="str">
        <f>IF(ISBLANK('Spectrum 4'!$A$2)=TRUE,"",'Spectrum 4'!AX$6)</f>
        <v/>
      </c>
      <c r="AY10" t="str">
        <f t="shared" si="28"/>
        <v>No Data</v>
      </c>
      <c r="AZ10" s="9">
        <f t="shared" si="29"/>
        <v>0</v>
      </c>
      <c r="BA10" s="119" t="str">
        <v>No Data</v>
      </c>
      <c r="BB10" s="119">
        <v>0</v>
      </c>
      <c r="BC10" s="119">
        <v>6</v>
      </c>
      <c r="BD10" s="119" t="str">
        <f t="shared" si="30"/>
        <v/>
      </c>
      <c r="BE10" s="129"/>
      <c r="BF10" s="119" t="str">
        <f>IF('Spectrum 3'!BD10&gt;0,'Spectrum 3'!BD10, "")</f>
        <v/>
      </c>
      <c r="BG10" s="119" t="e">
        <f t="shared" si="31"/>
        <v>#NUM!</v>
      </c>
      <c r="BH10" s="119" t="e">
        <f t="shared" si="32"/>
        <v>#NUM!</v>
      </c>
      <c r="BI10" s="119" t="e">
        <f>LOOKUP((BH10+(('Compiled Assessment'!$D$5/(10^6))*BH10)), BG$5:BG$111)</f>
        <v>#NUM!</v>
      </c>
      <c r="BJ10" s="119" t="str">
        <f t="shared" si="33"/>
        <v/>
      </c>
      <c r="BK10" s="119" t="str">
        <f>IF(ISERROR(1/BH10),"",IF(ISERROR(1/BI10),"",IF(Calculations!$J$3&gt;ABS(((BH10-BI10)/BH10)*1000000),1,0)))</f>
        <v/>
      </c>
    </row>
    <row r="11" spans="8:63" x14ac:dyDescent="0.25">
      <c r="J11" s="5" t="str">
        <f t="shared" si="0"/>
        <v/>
      </c>
      <c r="K11" s="1" t="str">
        <f t="shared" si="1"/>
        <v/>
      </c>
      <c r="L11" s="1" t="str">
        <f t="shared" si="2"/>
        <v/>
      </c>
      <c r="M11" s="1" t="str">
        <f t="shared" si="3"/>
        <v/>
      </c>
      <c r="N11" s="1" t="str">
        <f t="shared" si="4"/>
        <v/>
      </c>
      <c r="O11" s="1" t="str">
        <f t="shared" si="5"/>
        <v/>
      </c>
      <c r="P11" s="1" t="str">
        <f t="shared" si="6"/>
        <v/>
      </c>
      <c r="Q11" s="1" t="str">
        <f t="shared" si="7"/>
        <v/>
      </c>
      <c r="R11" s="1" t="str">
        <f t="shared" si="20"/>
        <v/>
      </c>
      <c r="S11" s="1" t="str">
        <f t="shared" si="8"/>
        <v/>
      </c>
      <c r="T11" s="1" t="str">
        <f t="shared" si="9"/>
        <v/>
      </c>
      <c r="U11" s="1" t="str">
        <f t="shared" si="10"/>
        <v/>
      </c>
      <c r="V11" s="1" t="str">
        <f t="shared" si="11"/>
        <v/>
      </c>
      <c r="W11" s="1" t="str">
        <f t="shared" si="12"/>
        <v/>
      </c>
      <c r="X11" s="1" t="str">
        <f t="shared" si="13"/>
        <v/>
      </c>
      <c r="Y11" s="1" t="str">
        <f t="shared" si="14"/>
        <v/>
      </c>
      <c r="Z11" s="6">
        <v>6.9999999999999999E-4</v>
      </c>
      <c r="AB11" s="5" t="str">
        <f t="shared" si="15"/>
        <v/>
      </c>
      <c r="AC11" s="1" t="str">
        <f t="shared" si="16"/>
        <v/>
      </c>
      <c r="AE11" s="5" t="str">
        <f t="shared" si="21"/>
        <v/>
      </c>
      <c r="AF11" s="1" t="str">
        <f t="shared" si="22"/>
        <v/>
      </c>
      <c r="AJ11" s="5" t="str">
        <f t="shared" si="23"/>
        <v/>
      </c>
      <c r="AL11" s="8" t="str">
        <f t="shared" si="24"/>
        <v/>
      </c>
      <c r="AM11" s="9" t="str">
        <f t="shared" si="25"/>
        <v/>
      </c>
      <c r="AO11" s="113" t="str">
        <f t="shared" si="18"/>
        <v/>
      </c>
      <c r="AP11" s="119" t="str">
        <f t="shared" si="19"/>
        <v/>
      </c>
      <c r="AQ11" s="119" t="str">
        <f t="shared" si="26"/>
        <v/>
      </c>
      <c r="AR11" s="119" t="str">
        <f t="shared" si="27"/>
        <v/>
      </c>
      <c r="AS11" s="143" t="s">
        <v>226</v>
      </c>
      <c r="AT11" s="143" t="str">
        <f>IF(ISBLANK('Spectrum 5'!$A$2)=TRUE,"",'Spectrum 5'!AT$6)</f>
        <v/>
      </c>
      <c r="AU11" s="143" t="s">
        <v>226</v>
      </c>
      <c r="AV11" s="143" t="str">
        <f>IF(ISBLANK('Spectrum 5'!$A$2)=TRUE,"",'Spectrum 5'!AV$6)</f>
        <v/>
      </c>
      <c r="AW11" s="143" t="s">
        <v>226</v>
      </c>
      <c r="AX11" s="143" t="str">
        <f>IF(ISBLANK('Spectrum 5'!$A$2)=TRUE,"",'Spectrum 5'!AX$6)</f>
        <v/>
      </c>
      <c r="AY11" t="str">
        <f t="shared" si="28"/>
        <v>No Data</v>
      </c>
      <c r="AZ11" s="9">
        <f t="shared" si="29"/>
        <v>0</v>
      </c>
      <c r="BA11" s="119" t="str">
        <v>No Data</v>
      </c>
      <c r="BB11" s="119">
        <v>0</v>
      </c>
      <c r="BC11" s="119">
        <v>7</v>
      </c>
      <c r="BD11" s="119" t="str">
        <f t="shared" si="30"/>
        <v/>
      </c>
      <c r="BE11" s="129"/>
      <c r="BF11" s="119" t="str">
        <f>IF('Spectrum 3'!BD11&gt;0,'Spectrum 3'!BD11, "")</f>
        <v/>
      </c>
      <c r="BG11" s="119" t="e">
        <f t="shared" si="31"/>
        <v>#NUM!</v>
      </c>
      <c r="BH11" s="119" t="e">
        <f t="shared" si="32"/>
        <v>#NUM!</v>
      </c>
      <c r="BI11" s="119" t="e">
        <f>LOOKUP((BH11+(('Compiled Assessment'!$D$5/(10^6))*BH11)), BG$5:BG$111)</f>
        <v>#NUM!</v>
      </c>
      <c r="BJ11" s="119" t="str">
        <f t="shared" si="33"/>
        <v/>
      </c>
      <c r="BK11" s="119" t="str">
        <f>IF(ISERROR(1/BH11),"",IF(ISERROR(1/BI11),"",IF(Calculations!$J$3&gt;ABS(((BH11-BI11)/BH11)*1000000),1,0)))</f>
        <v/>
      </c>
    </row>
    <row r="12" spans="8:63" x14ac:dyDescent="0.25">
      <c r="J12" s="5" t="str">
        <f t="shared" si="0"/>
        <v/>
      </c>
      <c r="K12" s="1" t="str">
        <f t="shared" si="1"/>
        <v/>
      </c>
      <c r="L12" s="1" t="str">
        <f t="shared" si="2"/>
        <v/>
      </c>
      <c r="M12" s="1" t="str">
        <f t="shared" si="3"/>
        <v/>
      </c>
      <c r="N12" s="1" t="str">
        <f t="shared" si="4"/>
        <v/>
      </c>
      <c r="O12" s="1" t="str">
        <f t="shared" si="5"/>
        <v/>
      </c>
      <c r="P12" s="1" t="str">
        <f t="shared" si="6"/>
        <v/>
      </c>
      <c r="Q12" s="1" t="str">
        <f t="shared" si="7"/>
        <v/>
      </c>
      <c r="R12" s="1" t="str">
        <f t="shared" si="20"/>
        <v/>
      </c>
      <c r="S12" s="1" t="str">
        <f t="shared" si="8"/>
        <v/>
      </c>
      <c r="T12" s="1" t="str">
        <f t="shared" si="9"/>
        <v/>
      </c>
      <c r="U12" s="1" t="str">
        <f t="shared" si="10"/>
        <v/>
      </c>
      <c r="V12" s="1" t="str">
        <f t="shared" si="11"/>
        <v/>
      </c>
      <c r="W12" s="1" t="str">
        <f t="shared" si="12"/>
        <v/>
      </c>
      <c r="X12" s="1" t="str">
        <f t="shared" si="13"/>
        <v/>
      </c>
      <c r="Y12" s="1" t="str">
        <f t="shared" si="14"/>
        <v/>
      </c>
      <c r="Z12" s="6">
        <v>8.0000000000000004E-4</v>
      </c>
      <c r="AB12" s="5" t="str">
        <f t="shared" si="15"/>
        <v/>
      </c>
      <c r="AC12" s="1" t="str">
        <f t="shared" si="16"/>
        <v/>
      </c>
      <c r="AE12" s="5" t="str">
        <f t="shared" si="21"/>
        <v/>
      </c>
      <c r="AF12" s="1" t="str">
        <f t="shared" si="22"/>
        <v/>
      </c>
      <c r="AJ12" s="5" t="str">
        <f t="shared" si="23"/>
        <v/>
      </c>
      <c r="AL12" s="8" t="str">
        <f t="shared" si="24"/>
        <v/>
      </c>
      <c r="AM12" s="9" t="str">
        <f t="shared" si="25"/>
        <v/>
      </c>
      <c r="AO12" s="113" t="str">
        <f t="shared" si="18"/>
        <v/>
      </c>
      <c r="AP12" s="119" t="str">
        <f t="shared" si="19"/>
        <v/>
      </c>
      <c r="AQ12" s="119" t="str">
        <f t="shared" si="26"/>
        <v/>
      </c>
      <c r="AR12" s="119" t="str">
        <f t="shared" si="27"/>
        <v/>
      </c>
      <c r="AS12" s="143" t="s">
        <v>227</v>
      </c>
      <c r="AT12" s="143" t="str">
        <f>IF(ISBLANK('Spectrum 6'!$A$2)=TRUE,"",'Spectrum 6'!AT$6)</f>
        <v/>
      </c>
      <c r="AU12" s="143" t="s">
        <v>227</v>
      </c>
      <c r="AV12" s="143" t="str">
        <f>IF(ISBLANK('Spectrum 6'!$A$2)=TRUE,"",'Spectrum 6'!AV$6)</f>
        <v/>
      </c>
      <c r="AW12" s="143" t="s">
        <v>227</v>
      </c>
      <c r="AX12" s="143" t="str">
        <f>IF(ISBLANK('Spectrum 6'!$A$2)=TRUE,"",'Spectrum 6'!AX$6)</f>
        <v/>
      </c>
      <c r="AY12" t="str">
        <f t="shared" si="28"/>
        <v>No Data</v>
      </c>
      <c r="AZ12" s="9">
        <f t="shared" si="29"/>
        <v>0</v>
      </c>
      <c r="BA12" s="119" t="str">
        <v>No Data</v>
      </c>
      <c r="BB12" s="119">
        <v>0</v>
      </c>
      <c r="BC12" s="119">
        <v>8</v>
      </c>
      <c r="BD12" s="119" t="str">
        <f t="shared" si="30"/>
        <v/>
      </c>
      <c r="BE12" s="129"/>
      <c r="BF12" s="119" t="str">
        <f>IF('Spectrum 3'!BD12&gt;0,'Spectrum 3'!BD12, "")</f>
        <v/>
      </c>
      <c r="BG12" s="119" t="e">
        <f t="shared" si="31"/>
        <v>#NUM!</v>
      </c>
      <c r="BH12" s="119" t="e">
        <f t="shared" si="32"/>
        <v>#NUM!</v>
      </c>
      <c r="BI12" s="119" t="e">
        <f>LOOKUP((BH12+(('Compiled Assessment'!$D$5/(10^6))*BH12)), BG$5:BG$111)</f>
        <v>#NUM!</v>
      </c>
      <c r="BJ12" s="119" t="str">
        <f t="shared" si="33"/>
        <v/>
      </c>
      <c r="BK12" s="119" t="str">
        <f>IF(ISERROR(1/BH12),"",IF(ISERROR(1/BI12),"",IF(Calculations!$J$3&gt;ABS(((BH12-BI12)/BH12)*1000000),1,0)))</f>
        <v/>
      </c>
    </row>
    <row r="13" spans="8:63" x14ac:dyDescent="0.25">
      <c r="J13" s="5" t="str">
        <f t="shared" si="0"/>
        <v/>
      </c>
      <c r="K13" s="1" t="str">
        <f t="shared" si="1"/>
        <v/>
      </c>
      <c r="L13" s="1" t="str">
        <f t="shared" si="2"/>
        <v/>
      </c>
      <c r="M13" s="1" t="str">
        <f t="shared" si="3"/>
        <v/>
      </c>
      <c r="N13" s="1" t="str">
        <f t="shared" si="4"/>
        <v/>
      </c>
      <c r="O13" s="1" t="str">
        <f t="shared" si="5"/>
        <v/>
      </c>
      <c r="P13" s="1" t="str">
        <f t="shared" si="6"/>
        <v/>
      </c>
      <c r="Q13" s="1" t="str">
        <f t="shared" si="7"/>
        <v/>
      </c>
      <c r="R13" s="1" t="str">
        <f t="shared" si="20"/>
        <v/>
      </c>
      <c r="S13" s="1" t="str">
        <f t="shared" si="8"/>
        <v/>
      </c>
      <c r="T13" s="1" t="str">
        <f t="shared" si="9"/>
        <v/>
      </c>
      <c r="U13" s="1" t="str">
        <f t="shared" si="10"/>
        <v/>
      </c>
      <c r="V13" s="1" t="str">
        <f t="shared" si="11"/>
        <v/>
      </c>
      <c r="W13" s="1" t="str">
        <f t="shared" si="12"/>
        <v/>
      </c>
      <c r="X13" s="1" t="str">
        <f t="shared" si="13"/>
        <v/>
      </c>
      <c r="Y13" s="1" t="str">
        <f t="shared" si="14"/>
        <v/>
      </c>
      <c r="Z13" s="6">
        <v>8.9999999999999998E-4</v>
      </c>
      <c r="AB13" s="5" t="str">
        <f t="shared" si="15"/>
        <v/>
      </c>
      <c r="AC13" s="1" t="str">
        <f t="shared" si="16"/>
        <v/>
      </c>
      <c r="AE13" s="5" t="str">
        <f t="shared" si="21"/>
        <v/>
      </c>
      <c r="AF13" s="1" t="str">
        <f t="shared" si="22"/>
        <v/>
      </c>
      <c r="AJ13" s="5" t="str">
        <f t="shared" si="23"/>
        <v/>
      </c>
      <c r="AL13" s="8" t="str">
        <f t="shared" si="24"/>
        <v/>
      </c>
      <c r="AM13" s="9" t="str">
        <f t="shared" si="25"/>
        <v/>
      </c>
      <c r="AO13" s="113" t="str">
        <f t="shared" si="18"/>
        <v/>
      </c>
      <c r="AP13" s="119" t="str">
        <f t="shared" si="19"/>
        <v/>
      </c>
      <c r="AQ13" s="119" t="str">
        <f t="shared" si="26"/>
        <v/>
      </c>
      <c r="AR13" s="119" t="str">
        <f t="shared" si="27"/>
        <v/>
      </c>
      <c r="AS13" s="143" t="s">
        <v>228</v>
      </c>
      <c r="AT13" s="143" t="str">
        <f>IF(ISBLANK('Spectrum 7'!$A$2)=TRUE,"",'Spectrum 7'!AT$6)</f>
        <v/>
      </c>
      <c r="AU13" s="143" t="s">
        <v>228</v>
      </c>
      <c r="AV13" s="143" t="str">
        <f>IF(ISBLANK('Spectrum 7'!$A$2)=TRUE,"",'Spectrum 7'!AV$6)</f>
        <v/>
      </c>
      <c r="AW13" s="143" t="s">
        <v>228</v>
      </c>
      <c r="AX13" s="143" t="str">
        <f>IF(ISBLANK('Spectrum 7'!$A$2)=TRUE,"",'Spectrum 7'!AX$6)</f>
        <v/>
      </c>
      <c r="AY13" t="str">
        <f t="shared" si="28"/>
        <v>No Data</v>
      </c>
      <c r="AZ13" s="9">
        <f t="shared" si="29"/>
        <v>0</v>
      </c>
      <c r="BA13" s="119" t="str">
        <v>No Data</v>
      </c>
      <c r="BB13" s="119">
        <v>0</v>
      </c>
      <c r="BC13" s="119">
        <v>9</v>
      </c>
      <c r="BD13" s="119" t="str">
        <f t="shared" si="30"/>
        <v/>
      </c>
      <c r="BE13" s="129"/>
      <c r="BF13" s="119" t="str">
        <f>IF('Spectrum 3'!BD13&gt;0,'Spectrum 3'!BD13, "")</f>
        <v/>
      </c>
      <c r="BG13" s="119" t="e">
        <f t="shared" si="31"/>
        <v>#NUM!</v>
      </c>
      <c r="BH13" s="119" t="e">
        <f t="shared" si="32"/>
        <v>#NUM!</v>
      </c>
      <c r="BI13" s="119" t="e">
        <f>LOOKUP((BH13+(('Compiled Assessment'!$D$5/(10^6))*BH13)), BG$5:BG$111)</f>
        <v>#NUM!</v>
      </c>
      <c r="BJ13" s="119" t="str">
        <f t="shared" si="33"/>
        <v/>
      </c>
      <c r="BK13" s="119" t="str">
        <f>IF(ISERROR(1/BH13),"",IF(ISERROR(1/BI13),"",IF(Calculations!$J$3&gt;ABS(((BH13-BI13)/BH13)*1000000),1,0)))</f>
        <v/>
      </c>
    </row>
    <row r="14" spans="8:63" x14ac:dyDescent="0.25">
      <c r="J14" s="5" t="str">
        <f t="shared" si="0"/>
        <v/>
      </c>
      <c r="K14" s="1" t="str">
        <f t="shared" si="1"/>
        <v/>
      </c>
      <c r="L14" s="1" t="str">
        <f t="shared" si="2"/>
        <v/>
      </c>
      <c r="M14" s="1" t="str">
        <f t="shared" si="3"/>
        <v/>
      </c>
      <c r="N14" s="1" t="str">
        <f t="shared" si="4"/>
        <v/>
      </c>
      <c r="O14" s="1" t="str">
        <f t="shared" si="5"/>
        <v/>
      </c>
      <c r="P14" s="1" t="str">
        <f t="shared" si="6"/>
        <v/>
      </c>
      <c r="Q14" s="1" t="str">
        <f t="shared" si="7"/>
        <v/>
      </c>
      <c r="R14" s="1" t="str">
        <f t="shared" si="20"/>
        <v/>
      </c>
      <c r="S14" s="1" t="str">
        <f t="shared" si="8"/>
        <v/>
      </c>
      <c r="T14" s="1" t="str">
        <f t="shared" si="9"/>
        <v/>
      </c>
      <c r="U14" s="1" t="str">
        <f t="shared" si="10"/>
        <v/>
      </c>
      <c r="V14" s="1" t="str">
        <f t="shared" si="11"/>
        <v/>
      </c>
      <c r="W14" s="1" t="str">
        <f t="shared" si="12"/>
        <v/>
      </c>
      <c r="X14" s="1" t="str">
        <f t="shared" si="13"/>
        <v/>
      </c>
      <c r="Y14" s="1" t="str">
        <f t="shared" si="14"/>
        <v/>
      </c>
      <c r="Z14" s="6">
        <v>1E-3</v>
      </c>
      <c r="AB14" s="5" t="str">
        <f t="shared" si="15"/>
        <v/>
      </c>
      <c r="AC14" s="1" t="str">
        <f t="shared" si="16"/>
        <v/>
      </c>
      <c r="AE14" s="5" t="str">
        <f t="shared" si="21"/>
        <v/>
      </c>
      <c r="AF14" s="1" t="str">
        <f t="shared" si="22"/>
        <v/>
      </c>
      <c r="AJ14" s="5" t="str">
        <f t="shared" si="23"/>
        <v/>
      </c>
      <c r="AL14" s="8" t="str">
        <f t="shared" si="24"/>
        <v/>
      </c>
      <c r="AM14" s="9" t="str">
        <f t="shared" si="25"/>
        <v/>
      </c>
      <c r="AO14" s="113" t="str">
        <f t="shared" si="18"/>
        <v/>
      </c>
      <c r="AP14" s="119" t="str">
        <f t="shared" si="19"/>
        <v/>
      </c>
      <c r="AQ14" s="119" t="str">
        <f t="shared" si="26"/>
        <v/>
      </c>
      <c r="AR14" s="119" t="str">
        <f t="shared" si="27"/>
        <v/>
      </c>
      <c r="AS14" s="143" t="s">
        <v>229</v>
      </c>
      <c r="AT14" s="143" t="str">
        <f>IF(ISBLANK('Spectrum 8'!$A$2)=TRUE,"",'Spectrum 8'!AT$6)</f>
        <v/>
      </c>
      <c r="AU14" s="143" t="s">
        <v>229</v>
      </c>
      <c r="AV14" s="143" t="str">
        <f>IF(ISBLANK('Spectrum 8'!$A$2)=TRUE,"",'Spectrum 8'!AV$6)</f>
        <v/>
      </c>
      <c r="AW14" s="143" t="s">
        <v>229</v>
      </c>
      <c r="AX14" s="143" t="str">
        <f>IF(ISBLANK('Spectrum 8'!$A$2)=TRUE,"",'Spectrum 8'!AX$6)</f>
        <v/>
      </c>
      <c r="AY14" t="str">
        <f t="shared" si="28"/>
        <v>No Data</v>
      </c>
      <c r="AZ14" s="9">
        <f t="shared" si="29"/>
        <v>0</v>
      </c>
      <c r="BA14" s="119" t="str">
        <v>No Data</v>
      </c>
      <c r="BB14" s="119">
        <v>0</v>
      </c>
      <c r="BC14" s="119">
        <v>10</v>
      </c>
      <c r="BD14" s="119" t="str">
        <f t="shared" si="30"/>
        <v/>
      </c>
      <c r="BE14" s="129"/>
      <c r="BF14" s="119" t="str">
        <f>IF('Spectrum 3'!BD14&gt;0,'Spectrum 3'!BD14, "")</f>
        <v/>
      </c>
      <c r="BG14" s="119" t="e">
        <f t="shared" si="31"/>
        <v>#NUM!</v>
      </c>
      <c r="BH14" s="119" t="e">
        <f t="shared" si="32"/>
        <v>#NUM!</v>
      </c>
      <c r="BI14" s="119" t="e">
        <f>LOOKUP((BH14+(('Compiled Assessment'!$D$5/(10^6))*BH14)), BG$5:BG$111)</f>
        <v>#NUM!</v>
      </c>
      <c r="BJ14" s="119" t="str">
        <f t="shared" si="33"/>
        <v/>
      </c>
      <c r="BK14" s="119" t="str">
        <f>IF(ISERROR(1/BH14),"",IF(ISERROR(1/BI14),"",IF(Calculations!$J$3&gt;ABS(((BH14-BI14)/BH14)*1000000),1,0)))</f>
        <v/>
      </c>
    </row>
    <row r="15" spans="8:63" x14ac:dyDescent="0.25">
      <c r="J15" s="5" t="str">
        <f t="shared" si="0"/>
        <v/>
      </c>
      <c r="K15" s="1" t="str">
        <f t="shared" si="1"/>
        <v/>
      </c>
      <c r="L15" s="1" t="str">
        <f t="shared" si="2"/>
        <v/>
      </c>
      <c r="M15" s="1" t="str">
        <f t="shared" si="3"/>
        <v/>
      </c>
      <c r="N15" s="1" t="str">
        <f t="shared" si="4"/>
        <v/>
      </c>
      <c r="O15" s="1" t="str">
        <f t="shared" si="5"/>
        <v/>
      </c>
      <c r="P15" s="1" t="str">
        <f t="shared" si="6"/>
        <v/>
      </c>
      <c r="Q15" s="1" t="str">
        <f t="shared" si="7"/>
        <v/>
      </c>
      <c r="R15" s="1" t="str">
        <f t="shared" si="20"/>
        <v/>
      </c>
      <c r="S15" s="1" t="str">
        <f t="shared" si="8"/>
        <v/>
      </c>
      <c r="T15" s="1" t="str">
        <f t="shared" si="9"/>
        <v/>
      </c>
      <c r="U15" s="1" t="str">
        <f t="shared" si="10"/>
        <v/>
      </c>
      <c r="V15" s="1" t="str">
        <f t="shared" si="11"/>
        <v/>
      </c>
      <c r="W15" s="1" t="str">
        <f t="shared" si="12"/>
        <v/>
      </c>
      <c r="X15" s="1" t="str">
        <f t="shared" si="13"/>
        <v/>
      </c>
      <c r="Y15" s="1" t="str">
        <f t="shared" si="14"/>
        <v/>
      </c>
      <c r="Z15" s="6">
        <v>1.1000000000000001E-3</v>
      </c>
      <c r="AB15" s="5" t="str">
        <f t="shared" si="15"/>
        <v/>
      </c>
      <c r="AC15" s="1" t="str">
        <f t="shared" si="16"/>
        <v/>
      </c>
      <c r="AE15" s="5" t="str">
        <f t="shared" si="21"/>
        <v/>
      </c>
      <c r="AF15" s="1" t="str">
        <f t="shared" si="22"/>
        <v/>
      </c>
      <c r="AJ15" s="5" t="str">
        <f t="shared" si="23"/>
        <v/>
      </c>
      <c r="AL15" s="8" t="str">
        <f t="shared" si="24"/>
        <v/>
      </c>
      <c r="AM15" s="9" t="str">
        <f t="shared" si="25"/>
        <v/>
      </c>
      <c r="AO15" s="113" t="str">
        <f t="shared" si="18"/>
        <v/>
      </c>
      <c r="AP15" s="119" t="str">
        <f t="shared" si="19"/>
        <v/>
      </c>
      <c r="AQ15" s="119" t="str">
        <f t="shared" si="26"/>
        <v/>
      </c>
      <c r="AR15" s="119" t="str">
        <f t="shared" si="27"/>
        <v/>
      </c>
      <c r="AS15" s="143" t="s">
        <v>230</v>
      </c>
      <c r="AT15" s="143" t="str">
        <f>IF(ISBLANK('Spectrum 9'!$A$2)=TRUE,"",'Spectrum 9'!AT$6)</f>
        <v/>
      </c>
      <c r="AU15" s="143" t="s">
        <v>230</v>
      </c>
      <c r="AV15" s="143" t="str">
        <f>IF(ISBLANK('Spectrum 9'!$A$2)=TRUE,"",'Spectrum 9'!AV$6)</f>
        <v/>
      </c>
      <c r="AW15" s="143" t="s">
        <v>230</v>
      </c>
      <c r="AX15" s="143" t="str">
        <f>IF(ISBLANK('Spectrum 9'!$A$2)=TRUE,"",'Spectrum 9'!AX$6)</f>
        <v/>
      </c>
      <c r="AY15" t="str">
        <f t="shared" si="28"/>
        <v>No Data</v>
      </c>
      <c r="AZ15" s="9">
        <f t="shared" si="29"/>
        <v>0</v>
      </c>
      <c r="BA15" s="119" t="str">
        <v>No Data</v>
      </c>
      <c r="BB15" s="119">
        <v>0</v>
      </c>
      <c r="BC15" s="119">
        <v>11</v>
      </c>
      <c r="BD15" s="119" t="str">
        <f t="shared" si="30"/>
        <v/>
      </c>
      <c r="BE15" s="129"/>
      <c r="BF15" s="119" t="str">
        <f>IF('Spectrum 3'!BD15&gt;0,'Spectrum 3'!BD15, "")</f>
        <v/>
      </c>
      <c r="BG15" s="119" t="e">
        <f t="shared" si="31"/>
        <v>#NUM!</v>
      </c>
      <c r="BH15" s="119" t="e">
        <f t="shared" si="32"/>
        <v>#NUM!</v>
      </c>
      <c r="BI15" s="119" t="e">
        <f>LOOKUP((BH15+(('Compiled Assessment'!$D$5/(10^6))*BH15)), BG$5:BG$111)</f>
        <v>#NUM!</v>
      </c>
      <c r="BJ15" s="119" t="str">
        <f t="shared" si="33"/>
        <v/>
      </c>
      <c r="BK15" s="119" t="str">
        <f>IF(ISERROR(1/BH15),"",IF(ISERROR(1/BI15),"",IF(Calculations!$J$3&gt;ABS(((BH15-BI15)/BH15)*1000000),1,0)))</f>
        <v/>
      </c>
    </row>
    <row r="16" spans="8:63" x14ac:dyDescent="0.25">
      <c r="J16" s="5" t="str">
        <f t="shared" si="0"/>
        <v/>
      </c>
      <c r="K16" s="1" t="str">
        <f t="shared" si="1"/>
        <v/>
      </c>
      <c r="L16" s="1" t="str">
        <f t="shared" si="2"/>
        <v/>
      </c>
      <c r="M16" s="1" t="str">
        <f t="shared" si="3"/>
        <v/>
      </c>
      <c r="N16" s="1" t="str">
        <f t="shared" si="4"/>
        <v/>
      </c>
      <c r="O16" s="1" t="str">
        <f t="shared" si="5"/>
        <v/>
      </c>
      <c r="P16" s="1" t="str">
        <f t="shared" si="6"/>
        <v/>
      </c>
      <c r="Q16" s="1" t="str">
        <f t="shared" si="7"/>
        <v/>
      </c>
      <c r="R16" s="1" t="str">
        <f t="shared" si="20"/>
        <v/>
      </c>
      <c r="S16" s="1" t="str">
        <f t="shared" si="8"/>
        <v/>
      </c>
      <c r="T16" s="1" t="str">
        <f t="shared" si="9"/>
        <v/>
      </c>
      <c r="U16" s="1" t="str">
        <f t="shared" si="10"/>
        <v/>
      </c>
      <c r="V16" s="1" t="str">
        <f t="shared" si="11"/>
        <v/>
      </c>
      <c r="W16" s="1" t="str">
        <f t="shared" si="12"/>
        <v/>
      </c>
      <c r="X16" s="1" t="str">
        <f t="shared" si="13"/>
        <v/>
      </c>
      <c r="Y16" s="1" t="str">
        <f t="shared" si="14"/>
        <v/>
      </c>
      <c r="Z16" s="6">
        <v>1.1999999999999999E-3</v>
      </c>
      <c r="AB16" s="5" t="str">
        <f t="shared" si="15"/>
        <v/>
      </c>
      <c r="AC16" s="1" t="str">
        <f t="shared" si="16"/>
        <v/>
      </c>
      <c r="AE16" s="5" t="str">
        <f t="shared" si="21"/>
        <v/>
      </c>
      <c r="AF16" s="1" t="str">
        <f t="shared" si="22"/>
        <v/>
      </c>
      <c r="AJ16" s="5" t="str">
        <f t="shared" si="23"/>
        <v/>
      </c>
      <c r="AL16" s="8" t="str">
        <f t="shared" si="24"/>
        <v/>
      </c>
      <c r="AM16" s="9" t="str">
        <f t="shared" si="25"/>
        <v/>
      </c>
      <c r="AO16" s="113" t="str">
        <f t="shared" si="18"/>
        <v/>
      </c>
      <c r="AP16" s="119" t="str">
        <f t="shared" si="19"/>
        <v/>
      </c>
      <c r="AQ16" s="119" t="str">
        <f t="shared" si="26"/>
        <v/>
      </c>
      <c r="AR16" s="119" t="str">
        <f t="shared" si="27"/>
        <v/>
      </c>
      <c r="AS16" s="143" t="s">
        <v>231</v>
      </c>
      <c r="AT16" s="143" t="str">
        <f>IF(ISBLANK('Spectrum 10'!$A$2)=TRUE,"",'Spectrum 10'!AT$6)</f>
        <v/>
      </c>
      <c r="AU16" s="143" t="s">
        <v>231</v>
      </c>
      <c r="AV16" s="143" t="str">
        <f>IF(ISBLANK('Spectrum 10'!$A$2)=TRUE,"",'Spectrum 10'!AV$6)</f>
        <v/>
      </c>
      <c r="AW16" s="143" t="s">
        <v>231</v>
      </c>
      <c r="AX16" s="143" t="str">
        <f>IF(ISBLANK('Spectrum 10'!$A$2)=TRUE,"",'Spectrum 10'!AX$6)</f>
        <v/>
      </c>
      <c r="AY16" t="str">
        <f t="shared" si="28"/>
        <v>No Data</v>
      </c>
      <c r="AZ16" s="9">
        <f t="shared" si="29"/>
        <v>0</v>
      </c>
      <c r="BA16" s="119" t="str">
        <v>No Data</v>
      </c>
      <c r="BB16" s="119">
        <v>0</v>
      </c>
      <c r="BC16" s="119">
        <v>12</v>
      </c>
      <c r="BD16" s="119" t="str">
        <f t="shared" si="30"/>
        <v/>
      </c>
      <c r="BE16" s="129"/>
      <c r="BF16" s="119" t="str">
        <f>IF('Spectrum 3'!BD16&gt;0,'Spectrum 3'!BD16, "")</f>
        <v/>
      </c>
      <c r="BG16" s="119" t="e">
        <f t="shared" si="31"/>
        <v>#NUM!</v>
      </c>
      <c r="BH16" s="119" t="e">
        <f t="shared" si="32"/>
        <v>#NUM!</v>
      </c>
      <c r="BI16" s="119" t="e">
        <f>LOOKUP((BH16+(('Compiled Assessment'!$D$5/(10^6))*BH16)), BG$5:BG$111)</f>
        <v>#NUM!</v>
      </c>
      <c r="BJ16" s="119" t="str">
        <f t="shared" si="33"/>
        <v/>
      </c>
      <c r="BK16" s="119" t="str">
        <f>IF(ISERROR(1/BH16),"",IF(ISERROR(1/BI16),"",IF(Calculations!$J$3&gt;ABS(((BH16-BI16)/BH16)*1000000),1,0)))</f>
        <v/>
      </c>
    </row>
    <row r="17" spans="6:63" x14ac:dyDescent="0.25">
      <c r="J17" s="5" t="str">
        <f t="shared" si="0"/>
        <v/>
      </c>
      <c r="K17" s="1" t="str">
        <f t="shared" si="1"/>
        <v/>
      </c>
      <c r="L17" s="1" t="str">
        <f t="shared" si="2"/>
        <v/>
      </c>
      <c r="M17" s="1" t="str">
        <f t="shared" si="3"/>
        <v/>
      </c>
      <c r="N17" s="1" t="str">
        <f t="shared" si="4"/>
        <v/>
      </c>
      <c r="O17" s="1" t="str">
        <f t="shared" si="5"/>
        <v/>
      </c>
      <c r="P17" s="1" t="str">
        <f t="shared" si="6"/>
        <v/>
      </c>
      <c r="Q17" s="1" t="str">
        <f t="shared" si="7"/>
        <v/>
      </c>
      <c r="R17" s="1" t="str">
        <f t="shared" si="20"/>
        <v/>
      </c>
      <c r="S17" s="1" t="str">
        <f t="shared" si="8"/>
        <v/>
      </c>
      <c r="T17" s="1" t="str">
        <f t="shared" si="9"/>
        <v/>
      </c>
      <c r="U17" s="1" t="str">
        <f t="shared" si="10"/>
        <v/>
      </c>
      <c r="V17" s="1" t="str">
        <f t="shared" si="11"/>
        <v/>
      </c>
      <c r="W17" s="1" t="str">
        <f t="shared" si="12"/>
        <v/>
      </c>
      <c r="X17" s="1" t="str">
        <f t="shared" si="13"/>
        <v/>
      </c>
      <c r="Y17" s="1" t="str">
        <f t="shared" si="14"/>
        <v/>
      </c>
      <c r="Z17" s="6">
        <v>1.2999999999999999E-3</v>
      </c>
      <c r="AB17" s="5" t="str">
        <f t="shared" si="15"/>
        <v/>
      </c>
      <c r="AC17" s="1" t="str">
        <f t="shared" si="16"/>
        <v/>
      </c>
      <c r="AE17" s="5" t="str">
        <f t="shared" si="21"/>
        <v/>
      </c>
      <c r="AF17" s="1" t="str">
        <f t="shared" si="22"/>
        <v/>
      </c>
      <c r="AJ17" s="5" t="str">
        <f t="shared" si="23"/>
        <v/>
      </c>
      <c r="AL17" s="8" t="str">
        <f t="shared" si="24"/>
        <v/>
      </c>
      <c r="AM17" s="9" t="str">
        <f t="shared" si="25"/>
        <v/>
      </c>
      <c r="AO17" s="113" t="str">
        <f t="shared" si="18"/>
        <v/>
      </c>
      <c r="AP17" s="119" t="str">
        <f t="shared" si="19"/>
        <v/>
      </c>
      <c r="AQ17" s="119" t="str">
        <f t="shared" si="26"/>
        <v/>
      </c>
      <c r="AR17" s="119" t="str">
        <f t="shared" si="27"/>
        <v/>
      </c>
      <c r="AS17" s="143" t="s">
        <v>232</v>
      </c>
      <c r="AT17" s="143" t="str">
        <f>IF(ISBLANK('Spectrum 11'!$A$2)=TRUE,"",'Spectrum 11'!AT$6)</f>
        <v/>
      </c>
      <c r="AU17" s="143" t="s">
        <v>232</v>
      </c>
      <c r="AV17" s="143" t="str">
        <f>IF(ISBLANK('Spectrum 11'!$A$2)=TRUE,"",'Spectrum 11'!AV$6)</f>
        <v/>
      </c>
      <c r="AW17" s="143" t="s">
        <v>232</v>
      </c>
      <c r="AX17" s="143" t="str">
        <f>IF(ISBLANK('Spectrum 11'!$A$2)=TRUE,"",'Spectrum 11'!AX$6)</f>
        <v/>
      </c>
      <c r="AY17" t="str">
        <f t="shared" si="28"/>
        <v>No Data</v>
      </c>
      <c r="AZ17" s="9">
        <f t="shared" si="29"/>
        <v>0</v>
      </c>
      <c r="BA17" s="119" t="str">
        <v>No Data</v>
      </c>
      <c r="BB17" s="119">
        <v>0</v>
      </c>
      <c r="BC17" s="119">
        <v>13</v>
      </c>
      <c r="BD17" s="119" t="str">
        <f t="shared" si="30"/>
        <v/>
      </c>
      <c r="BE17" s="129"/>
      <c r="BF17" s="119" t="str">
        <f>IF('Spectrum 3'!BD17&gt;0,'Spectrum 3'!BD17, "")</f>
        <v/>
      </c>
      <c r="BG17" s="119" t="e">
        <f t="shared" si="31"/>
        <v>#NUM!</v>
      </c>
      <c r="BH17" s="119" t="e">
        <f t="shared" si="32"/>
        <v>#NUM!</v>
      </c>
      <c r="BI17" s="119" t="e">
        <f>LOOKUP((BH17+(('Compiled Assessment'!$D$5/(10^6))*BH17)), BG$5:BG$111)</f>
        <v>#NUM!</v>
      </c>
      <c r="BJ17" s="119" t="str">
        <f t="shared" si="33"/>
        <v/>
      </c>
      <c r="BK17" s="119" t="str">
        <f>IF(ISERROR(1/BH17),"",IF(ISERROR(1/BI17),"",IF(Calculations!$J$3&gt;ABS(((BH17-BI17)/BH17)*1000000),1,0)))</f>
        <v/>
      </c>
    </row>
    <row r="18" spans="6:63" x14ac:dyDescent="0.25">
      <c r="J18" s="5" t="str">
        <f t="shared" si="0"/>
        <v/>
      </c>
      <c r="K18" s="1" t="str">
        <f t="shared" si="1"/>
        <v/>
      </c>
      <c r="L18" s="1" t="str">
        <f t="shared" si="2"/>
        <v/>
      </c>
      <c r="M18" s="1" t="str">
        <f t="shared" si="3"/>
        <v/>
      </c>
      <c r="N18" s="1" t="str">
        <f t="shared" si="4"/>
        <v/>
      </c>
      <c r="O18" s="1" t="str">
        <f t="shared" si="5"/>
        <v/>
      </c>
      <c r="P18" s="1" t="str">
        <f t="shared" si="6"/>
        <v/>
      </c>
      <c r="Q18" s="1" t="str">
        <f t="shared" si="7"/>
        <v/>
      </c>
      <c r="R18" s="1" t="str">
        <f t="shared" si="20"/>
        <v/>
      </c>
      <c r="S18" s="1" t="str">
        <f t="shared" si="8"/>
        <v/>
      </c>
      <c r="T18" s="1" t="str">
        <f t="shared" si="9"/>
        <v/>
      </c>
      <c r="U18" s="1" t="str">
        <f t="shared" si="10"/>
        <v/>
      </c>
      <c r="V18" s="1" t="str">
        <f t="shared" si="11"/>
        <v/>
      </c>
      <c r="W18" s="1" t="str">
        <f t="shared" si="12"/>
        <v/>
      </c>
      <c r="X18" s="1" t="str">
        <f t="shared" si="13"/>
        <v/>
      </c>
      <c r="Y18" s="1" t="str">
        <f t="shared" si="14"/>
        <v/>
      </c>
      <c r="Z18" s="6">
        <v>1.4E-3</v>
      </c>
      <c r="AB18" s="5" t="str">
        <f t="shared" si="15"/>
        <v/>
      </c>
      <c r="AC18" s="1" t="str">
        <f t="shared" si="16"/>
        <v/>
      </c>
      <c r="AE18" s="5" t="str">
        <f t="shared" si="21"/>
        <v/>
      </c>
      <c r="AF18" s="1" t="str">
        <f t="shared" si="22"/>
        <v/>
      </c>
      <c r="AJ18" s="5" t="str">
        <f t="shared" si="23"/>
        <v/>
      </c>
      <c r="AL18" s="8" t="str">
        <f t="shared" si="24"/>
        <v/>
      </c>
      <c r="AM18" s="9" t="str">
        <f t="shared" si="25"/>
        <v/>
      </c>
      <c r="AO18" s="113" t="str">
        <f t="shared" si="18"/>
        <v/>
      </c>
      <c r="AP18" s="119" t="str">
        <f t="shared" si="19"/>
        <v/>
      </c>
      <c r="AQ18" s="119" t="str">
        <f t="shared" si="26"/>
        <v/>
      </c>
      <c r="AR18" s="119" t="str">
        <f t="shared" si="27"/>
        <v/>
      </c>
      <c r="AS18" s="143" t="s">
        <v>233</v>
      </c>
      <c r="AT18" s="143" t="str">
        <f>IF(ISBLANK('Spectrum 12'!$A$2)=TRUE,"",'Spectrum 12'!AT$6)</f>
        <v/>
      </c>
      <c r="AU18" s="143" t="s">
        <v>233</v>
      </c>
      <c r="AV18" s="143" t="str">
        <f>IF(ISBLANK('Spectrum 12'!$A$2)=TRUE,"",'Spectrum 12'!AV$6)</f>
        <v/>
      </c>
      <c r="AW18" s="143" t="s">
        <v>233</v>
      </c>
      <c r="AX18" s="143" t="str">
        <f>IF(ISBLANK('Spectrum 12'!$A$2)=TRUE,"",'Spectrum 12'!AX$6)</f>
        <v/>
      </c>
      <c r="AY18" t="str">
        <f t="shared" si="28"/>
        <v>No Data</v>
      </c>
      <c r="AZ18" s="9">
        <f t="shared" si="29"/>
        <v>0</v>
      </c>
      <c r="BA18" s="119" t="str">
        <v>No Data</v>
      </c>
      <c r="BB18" s="119">
        <v>0</v>
      </c>
      <c r="BC18" s="119">
        <v>14</v>
      </c>
      <c r="BD18" s="119" t="str">
        <f t="shared" si="30"/>
        <v/>
      </c>
      <c r="BE18" s="129"/>
      <c r="BF18" s="119" t="str">
        <f>IF('Spectrum 3'!BD18&gt;0,'Spectrum 3'!BD18, "")</f>
        <v/>
      </c>
      <c r="BG18" s="119" t="e">
        <f t="shared" si="31"/>
        <v>#NUM!</v>
      </c>
      <c r="BH18" s="119" t="e">
        <f t="shared" si="32"/>
        <v>#NUM!</v>
      </c>
      <c r="BI18" s="119" t="e">
        <f>LOOKUP((BH18+(('Compiled Assessment'!$D$5/(10^6))*BH18)), BG$5:BG$111)</f>
        <v>#NUM!</v>
      </c>
      <c r="BJ18" s="119" t="str">
        <f t="shared" si="33"/>
        <v/>
      </c>
      <c r="BK18" s="119" t="str">
        <f>IF(ISERROR(1/BH18),"",IF(ISERROR(1/BI18),"",IF(Calculations!$J$3&gt;ABS(((BH18-BI18)/BH18)*1000000),1,0)))</f>
        <v/>
      </c>
    </row>
    <row r="19" spans="6:63" x14ac:dyDescent="0.25">
      <c r="J19" s="5" t="str">
        <f t="shared" si="0"/>
        <v/>
      </c>
      <c r="K19" s="1" t="str">
        <f t="shared" si="1"/>
        <v/>
      </c>
      <c r="L19" s="1" t="str">
        <f t="shared" si="2"/>
        <v/>
      </c>
      <c r="M19" s="1" t="str">
        <f t="shared" si="3"/>
        <v/>
      </c>
      <c r="N19" s="1" t="str">
        <f t="shared" si="4"/>
        <v/>
      </c>
      <c r="O19" s="1" t="str">
        <f t="shared" si="5"/>
        <v/>
      </c>
      <c r="P19" s="1" t="str">
        <f t="shared" si="6"/>
        <v/>
      </c>
      <c r="Q19" s="1" t="str">
        <f t="shared" si="7"/>
        <v/>
      </c>
      <c r="R19" s="1" t="str">
        <f t="shared" si="20"/>
        <v/>
      </c>
      <c r="S19" s="1" t="str">
        <f t="shared" si="8"/>
        <v/>
      </c>
      <c r="T19" s="1" t="str">
        <f t="shared" si="9"/>
        <v/>
      </c>
      <c r="U19" s="1" t="str">
        <f t="shared" si="10"/>
        <v/>
      </c>
      <c r="V19" s="1" t="str">
        <f t="shared" si="11"/>
        <v/>
      </c>
      <c r="W19" s="1" t="str">
        <f t="shared" si="12"/>
        <v/>
      </c>
      <c r="X19" s="1" t="str">
        <f t="shared" si="13"/>
        <v/>
      </c>
      <c r="Y19" s="1" t="str">
        <f t="shared" si="14"/>
        <v/>
      </c>
      <c r="Z19" s="6">
        <v>1.5E-3</v>
      </c>
      <c r="AB19" s="5" t="str">
        <f t="shared" si="15"/>
        <v/>
      </c>
      <c r="AC19" s="1" t="str">
        <f t="shared" si="16"/>
        <v/>
      </c>
      <c r="AE19" s="5" t="str">
        <f t="shared" si="21"/>
        <v/>
      </c>
      <c r="AF19" s="1" t="str">
        <f t="shared" si="22"/>
        <v/>
      </c>
      <c r="AJ19" s="5" t="str">
        <f t="shared" si="23"/>
        <v/>
      </c>
      <c r="AL19" s="8" t="str">
        <f t="shared" si="24"/>
        <v/>
      </c>
      <c r="AM19" s="9" t="str">
        <f t="shared" si="25"/>
        <v/>
      </c>
      <c r="AO19" s="113" t="str">
        <f t="shared" si="18"/>
        <v/>
      </c>
      <c r="AP19" s="119" t="str">
        <f t="shared" si="19"/>
        <v/>
      </c>
      <c r="AQ19" s="119" t="str">
        <f t="shared" si="26"/>
        <v/>
      </c>
      <c r="AR19" s="119" t="str">
        <f t="shared" si="27"/>
        <v/>
      </c>
      <c r="AS19" s="143" t="s">
        <v>234</v>
      </c>
      <c r="AT19" s="143" t="str">
        <f>IF(ISBLANK('Spectrum 13'!$A$2)=TRUE,"",'Spectrum 13'!AT$6)</f>
        <v/>
      </c>
      <c r="AU19" s="143" t="s">
        <v>234</v>
      </c>
      <c r="AV19" s="143" t="str">
        <f>IF(ISBLANK('Spectrum 13'!$A$2)=TRUE,"",'Spectrum 13'!AV$6)</f>
        <v/>
      </c>
      <c r="AW19" s="143" t="s">
        <v>234</v>
      </c>
      <c r="AX19" s="143" t="str">
        <f>IF(ISBLANK('Spectrum 13'!$A$2)=TRUE,"",'Spectrum 13'!AX$6)</f>
        <v/>
      </c>
      <c r="AY19" t="str">
        <f t="shared" si="28"/>
        <v>No Data</v>
      </c>
      <c r="AZ19" s="9">
        <f t="shared" si="29"/>
        <v>0</v>
      </c>
      <c r="BA19" s="119" t="str">
        <v>No Data</v>
      </c>
      <c r="BB19" s="119">
        <v>0</v>
      </c>
      <c r="BC19" s="119">
        <v>15</v>
      </c>
      <c r="BD19" s="119" t="str">
        <f t="shared" si="30"/>
        <v/>
      </c>
      <c r="BE19" s="129"/>
      <c r="BF19" s="119" t="str">
        <f>IF('Spectrum 3'!BD19&gt;0,'Spectrum 3'!BD19, "")</f>
        <v/>
      </c>
      <c r="BG19" s="119" t="e">
        <f t="shared" si="31"/>
        <v>#NUM!</v>
      </c>
      <c r="BH19" s="119" t="e">
        <f t="shared" si="32"/>
        <v>#NUM!</v>
      </c>
      <c r="BI19" s="119" t="e">
        <f>LOOKUP((BH19+(('Compiled Assessment'!$D$5/(10^6))*BH19)), BG$5:BG$111)</f>
        <v>#NUM!</v>
      </c>
      <c r="BJ19" s="119" t="str">
        <f t="shared" si="33"/>
        <v/>
      </c>
      <c r="BK19" s="119" t="str">
        <f>IF(ISERROR(1/BH19),"",IF(ISERROR(1/BI19),"",IF(Calculations!$J$3&gt;ABS(((BH19-BI19)/BH19)*1000000),1,0)))</f>
        <v/>
      </c>
    </row>
    <row r="20" spans="6:63" x14ac:dyDescent="0.25">
      <c r="J20" s="5" t="str">
        <f t="shared" si="0"/>
        <v/>
      </c>
      <c r="K20" s="1" t="str">
        <f t="shared" si="1"/>
        <v/>
      </c>
      <c r="L20" s="1" t="str">
        <f t="shared" si="2"/>
        <v/>
      </c>
      <c r="M20" s="1" t="str">
        <f t="shared" si="3"/>
        <v/>
      </c>
      <c r="N20" s="1" t="str">
        <f t="shared" si="4"/>
        <v/>
      </c>
      <c r="O20" s="1" t="str">
        <f t="shared" si="5"/>
        <v/>
      </c>
      <c r="P20" s="1" t="str">
        <f t="shared" si="6"/>
        <v/>
      </c>
      <c r="Q20" s="1" t="str">
        <f t="shared" si="7"/>
        <v/>
      </c>
      <c r="R20" s="1" t="str">
        <f t="shared" si="20"/>
        <v/>
      </c>
      <c r="S20" s="1" t="str">
        <f t="shared" si="8"/>
        <v/>
      </c>
      <c r="T20" s="1" t="str">
        <f t="shared" si="9"/>
        <v/>
      </c>
      <c r="U20" s="1" t="str">
        <f t="shared" si="10"/>
        <v/>
      </c>
      <c r="V20" s="1" t="str">
        <f t="shared" si="11"/>
        <v/>
      </c>
      <c r="W20" s="1" t="str">
        <f t="shared" si="12"/>
        <v/>
      </c>
      <c r="X20" s="1" t="str">
        <f t="shared" si="13"/>
        <v/>
      </c>
      <c r="Y20" s="1" t="str">
        <f t="shared" si="14"/>
        <v/>
      </c>
      <c r="Z20" s="6">
        <v>1.6000000000000001E-3</v>
      </c>
      <c r="AB20" s="5" t="str">
        <f t="shared" si="15"/>
        <v/>
      </c>
      <c r="AC20" s="1" t="str">
        <f t="shared" si="16"/>
        <v/>
      </c>
      <c r="AE20" s="5" t="str">
        <f t="shared" si="21"/>
        <v/>
      </c>
      <c r="AF20" s="1" t="str">
        <f t="shared" si="22"/>
        <v/>
      </c>
      <c r="AJ20" s="5" t="str">
        <f t="shared" si="23"/>
        <v/>
      </c>
      <c r="AL20" s="8" t="str">
        <f t="shared" si="24"/>
        <v/>
      </c>
      <c r="AM20" s="9" t="str">
        <f t="shared" si="25"/>
        <v/>
      </c>
      <c r="AO20" s="113" t="str">
        <f t="shared" si="18"/>
        <v/>
      </c>
      <c r="AP20" s="119" t="str">
        <f t="shared" si="19"/>
        <v/>
      </c>
      <c r="AQ20" s="119" t="str">
        <f t="shared" si="26"/>
        <v/>
      </c>
      <c r="AR20" s="119" t="str">
        <f t="shared" si="27"/>
        <v/>
      </c>
      <c r="AS20" s="143" t="s">
        <v>259</v>
      </c>
      <c r="AT20" s="143" t="str">
        <f>IF(ISBLANK('Spectrum 14'!$A$2)=TRUE,"",'Spectrum 14'!AT$6)</f>
        <v/>
      </c>
      <c r="AU20" s="143" t="s">
        <v>259</v>
      </c>
      <c r="AV20" s="143" t="str">
        <f>IF(ISBLANK('Spectrum 14'!$A$2)=TRUE,"",'Spectrum 14'!AV$6)</f>
        <v/>
      </c>
      <c r="AW20" s="143" t="s">
        <v>259</v>
      </c>
      <c r="AX20" s="143" t="str">
        <f>IF(ISBLANK('Spectrum 14'!$A$2)=TRUE,"",'Spectrum 14'!AX$6)</f>
        <v/>
      </c>
      <c r="AY20" t="str">
        <f t="shared" si="28"/>
        <v>No Data</v>
      </c>
      <c r="AZ20" s="9">
        <f t="shared" si="29"/>
        <v>0</v>
      </c>
      <c r="BA20" s="119" t="str">
        <v>No Data</v>
      </c>
      <c r="BB20" s="119">
        <v>0</v>
      </c>
      <c r="BC20" s="119">
        <v>16</v>
      </c>
      <c r="BD20" s="119" t="str">
        <f t="shared" si="30"/>
        <v/>
      </c>
      <c r="BE20" s="129"/>
      <c r="BF20" s="119" t="str">
        <f>IF('Spectrum 3'!BD20&gt;0,'Spectrum 3'!BD20, "")</f>
        <v/>
      </c>
      <c r="BG20" s="119" t="e">
        <f t="shared" si="31"/>
        <v>#NUM!</v>
      </c>
      <c r="BH20" s="119" t="e">
        <f t="shared" si="32"/>
        <v>#NUM!</v>
      </c>
      <c r="BI20" s="119" t="e">
        <f>LOOKUP((BH20+(('Compiled Assessment'!$D$5/(10^6))*BH20)), BG$5:BG$111)</f>
        <v>#NUM!</v>
      </c>
      <c r="BJ20" s="119" t="str">
        <f t="shared" si="33"/>
        <v/>
      </c>
      <c r="BK20" s="119" t="str">
        <f>IF(ISERROR(1/BH20),"",IF(ISERROR(1/BI20),"",IF(Calculations!$J$3&gt;ABS(((BH20-BI20)/BH20)*1000000),1,0)))</f>
        <v/>
      </c>
    </row>
    <row r="21" spans="6:63" x14ac:dyDescent="0.25">
      <c r="J21" s="5" t="str">
        <f t="shared" si="0"/>
        <v/>
      </c>
      <c r="K21" s="1" t="str">
        <f t="shared" si="1"/>
        <v/>
      </c>
      <c r="L21" s="1" t="str">
        <f t="shared" si="2"/>
        <v/>
      </c>
      <c r="M21" s="1" t="str">
        <f t="shared" si="3"/>
        <v/>
      </c>
      <c r="N21" s="1" t="str">
        <f t="shared" si="4"/>
        <v/>
      </c>
      <c r="O21" s="1" t="str">
        <f t="shared" si="5"/>
        <v/>
      </c>
      <c r="P21" s="1" t="str">
        <f t="shared" si="6"/>
        <v/>
      </c>
      <c r="Q21" s="1" t="str">
        <f t="shared" si="7"/>
        <v/>
      </c>
      <c r="R21" s="1" t="str">
        <f t="shared" si="20"/>
        <v/>
      </c>
      <c r="S21" s="1" t="str">
        <f t="shared" si="8"/>
        <v/>
      </c>
      <c r="T21" s="1" t="str">
        <f t="shared" si="9"/>
        <v/>
      </c>
      <c r="U21" s="1" t="str">
        <f t="shared" si="10"/>
        <v/>
      </c>
      <c r="V21" s="1" t="str">
        <f t="shared" si="11"/>
        <v/>
      </c>
      <c r="W21" s="1" t="str">
        <f t="shared" si="12"/>
        <v/>
      </c>
      <c r="X21" s="1" t="str">
        <f t="shared" si="13"/>
        <v/>
      </c>
      <c r="Y21" s="1" t="str">
        <f t="shared" si="14"/>
        <v/>
      </c>
      <c r="Z21" s="6">
        <v>1.6999999999999999E-3</v>
      </c>
      <c r="AB21" s="5" t="str">
        <f t="shared" si="15"/>
        <v/>
      </c>
      <c r="AC21" s="1" t="str">
        <f t="shared" si="16"/>
        <v/>
      </c>
      <c r="AE21" s="5" t="str">
        <f t="shared" si="21"/>
        <v/>
      </c>
      <c r="AF21" s="1" t="str">
        <f t="shared" si="22"/>
        <v/>
      </c>
      <c r="AJ21" s="5" t="str">
        <f t="shared" si="23"/>
        <v/>
      </c>
      <c r="AL21" s="8" t="str">
        <f t="shared" si="24"/>
        <v/>
      </c>
      <c r="AM21" s="9" t="str">
        <f t="shared" si="25"/>
        <v/>
      </c>
      <c r="AO21" s="113" t="str">
        <f t="shared" si="18"/>
        <v/>
      </c>
      <c r="AP21" s="119" t="str">
        <f t="shared" si="19"/>
        <v/>
      </c>
      <c r="AQ21" s="119" t="str">
        <f t="shared" si="26"/>
        <v/>
      </c>
      <c r="AR21" s="119" t="str">
        <f t="shared" si="27"/>
        <v/>
      </c>
      <c r="AS21" s="143" t="s">
        <v>235</v>
      </c>
      <c r="AT21" s="143" t="str">
        <f>IF(ISBLANK('Spectrum 15'!$A$2)=TRUE,"",'Spectrum 15'!AT$6)</f>
        <v/>
      </c>
      <c r="AU21" s="143" t="s">
        <v>235</v>
      </c>
      <c r="AV21" s="143" t="str">
        <f>IF(ISBLANK('Spectrum 15'!$A$2)=TRUE,"",'Spectrum 15'!AV$6)</f>
        <v/>
      </c>
      <c r="AW21" s="143" t="s">
        <v>235</v>
      </c>
      <c r="AX21" s="143" t="str">
        <f>IF(ISBLANK('Spectrum 15'!$A$2)=TRUE,"",'Spectrum 15'!AX$6)</f>
        <v/>
      </c>
      <c r="AY21" t="str">
        <f t="shared" si="28"/>
        <v>No Data</v>
      </c>
      <c r="AZ21" s="9">
        <f t="shared" si="29"/>
        <v>0</v>
      </c>
      <c r="BA21" s="119" t="str">
        <v>No Data</v>
      </c>
      <c r="BB21" s="119">
        <v>0</v>
      </c>
      <c r="BC21" s="119">
        <v>17</v>
      </c>
      <c r="BD21" s="119" t="str">
        <f t="shared" si="30"/>
        <v/>
      </c>
      <c r="BE21" s="129"/>
      <c r="BF21" s="119" t="str">
        <f>IF('Spectrum 3'!BD21&gt;0,'Spectrum 3'!BD21, "")</f>
        <v/>
      </c>
      <c r="BG21" s="119" t="e">
        <f t="shared" si="31"/>
        <v>#NUM!</v>
      </c>
      <c r="BH21" s="119" t="e">
        <f t="shared" si="32"/>
        <v>#NUM!</v>
      </c>
      <c r="BI21" s="119" t="e">
        <f>LOOKUP((BH21+(('Compiled Assessment'!$D$5/(10^6))*BH21)), BG$5:BG$111)</f>
        <v>#NUM!</v>
      </c>
      <c r="BJ21" s="119" t="str">
        <f t="shared" si="33"/>
        <v/>
      </c>
      <c r="BK21" s="119" t="str">
        <f>IF(ISERROR(1/BH21),"",IF(ISERROR(1/BI21),"",IF(Calculations!$J$3&gt;ABS(((BH21-BI21)/BH21)*1000000),1,0)))</f>
        <v/>
      </c>
    </row>
    <row r="22" spans="6:63" x14ac:dyDescent="0.25">
      <c r="J22" s="5" t="str">
        <f t="shared" si="0"/>
        <v/>
      </c>
      <c r="K22" s="1" t="str">
        <f t="shared" si="1"/>
        <v/>
      </c>
      <c r="L22" s="1" t="str">
        <f t="shared" si="2"/>
        <v/>
      </c>
      <c r="M22" s="1" t="str">
        <f t="shared" si="3"/>
        <v/>
      </c>
      <c r="N22" s="1" t="str">
        <f t="shared" si="4"/>
        <v/>
      </c>
      <c r="O22" s="1" t="str">
        <f t="shared" si="5"/>
        <v/>
      </c>
      <c r="P22" s="1" t="str">
        <f t="shared" si="6"/>
        <v/>
      </c>
      <c r="Q22" s="1" t="str">
        <f t="shared" si="7"/>
        <v/>
      </c>
      <c r="R22" s="1" t="str">
        <f t="shared" si="20"/>
        <v/>
      </c>
      <c r="S22" s="1" t="str">
        <f t="shared" si="8"/>
        <v/>
      </c>
      <c r="T22" s="1" t="str">
        <f t="shared" si="9"/>
        <v/>
      </c>
      <c r="U22" s="1" t="str">
        <f t="shared" si="10"/>
        <v/>
      </c>
      <c r="V22" s="1" t="str">
        <f t="shared" si="11"/>
        <v/>
      </c>
      <c r="W22" s="1" t="str">
        <f t="shared" si="12"/>
        <v/>
      </c>
      <c r="X22" s="1" t="str">
        <f t="shared" si="13"/>
        <v/>
      </c>
      <c r="Y22" s="1" t="str">
        <f t="shared" si="14"/>
        <v/>
      </c>
      <c r="Z22" s="6">
        <v>1.8E-3</v>
      </c>
      <c r="AB22" s="5" t="str">
        <f t="shared" si="15"/>
        <v/>
      </c>
      <c r="AC22" s="1" t="str">
        <f t="shared" si="16"/>
        <v/>
      </c>
      <c r="AE22" s="5" t="str">
        <f t="shared" si="21"/>
        <v/>
      </c>
      <c r="AF22" s="1" t="str">
        <f t="shared" si="22"/>
        <v/>
      </c>
      <c r="AJ22" s="5" t="str">
        <f t="shared" si="23"/>
        <v/>
      </c>
      <c r="AL22" s="8" t="str">
        <f t="shared" si="24"/>
        <v/>
      </c>
      <c r="AM22" s="9" t="str">
        <f t="shared" si="25"/>
        <v/>
      </c>
      <c r="AO22" s="113" t="str">
        <f t="shared" si="18"/>
        <v/>
      </c>
      <c r="AP22" s="119" t="str">
        <f t="shared" si="19"/>
        <v/>
      </c>
      <c r="AQ22" s="119" t="str">
        <f t="shared" si="26"/>
        <v/>
      </c>
      <c r="AR22" s="119" t="str">
        <f t="shared" si="27"/>
        <v/>
      </c>
      <c r="AS22" s="143" t="s">
        <v>236</v>
      </c>
      <c r="AT22" s="143" t="str">
        <f>IF(ISBLANK('Spectrum 16'!$A$2)=TRUE,"",'Spectrum 16'!AT$6)</f>
        <v/>
      </c>
      <c r="AU22" s="143" t="s">
        <v>236</v>
      </c>
      <c r="AV22" s="143" t="str">
        <f>IF(ISBLANK('Spectrum 16'!$A$2)=TRUE,"",'Spectrum 16'!AV$6)</f>
        <v/>
      </c>
      <c r="AW22" s="143" t="s">
        <v>236</v>
      </c>
      <c r="AX22" s="143" t="str">
        <f>IF(ISBLANK('Spectrum 16'!$A$2)=TRUE,"",'Spectrum 16'!AX$6)</f>
        <v/>
      </c>
      <c r="AY22" t="str">
        <f t="shared" si="28"/>
        <v>No Data</v>
      </c>
      <c r="AZ22" s="9">
        <f t="shared" si="29"/>
        <v>0</v>
      </c>
      <c r="BA22" s="119" t="str">
        <v>No Data</v>
      </c>
      <c r="BB22" s="119">
        <v>0</v>
      </c>
      <c r="BC22" s="119">
        <v>18</v>
      </c>
      <c r="BD22" s="119" t="str">
        <f t="shared" si="30"/>
        <v/>
      </c>
      <c r="BE22" s="129"/>
      <c r="BF22" s="119" t="str">
        <f>IF('Spectrum 3'!BD22&gt;0,'Spectrum 3'!BD22, "")</f>
        <v/>
      </c>
      <c r="BG22" s="119" t="e">
        <f t="shared" si="31"/>
        <v>#NUM!</v>
      </c>
      <c r="BH22" s="119" t="e">
        <f t="shared" si="32"/>
        <v>#NUM!</v>
      </c>
      <c r="BI22" s="119" t="e">
        <f>LOOKUP((BH22+(('Compiled Assessment'!$D$5/(10^6))*BH22)), BG$5:BG$111)</f>
        <v>#NUM!</v>
      </c>
      <c r="BJ22" s="119" t="str">
        <f t="shared" si="33"/>
        <v/>
      </c>
      <c r="BK22" s="119" t="str">
        <f>IF(ISERROR(1/BH22),"",IF(ISERROR(1/BI22),"",IF(Calculations!$J$3&gt;ABS(((BH22-BI22)/BH22)*1000000),1,0)))</f>
        <v/>
      </c>
    </row>
    <row r="23" spans="6:63" x14ac:dyDescent="0.25">
      <c r="J23" s="5" t="str">
        <f t="shared" si="0"/>
        <v/>
      </c>
      <c r="K23" s="1" t="str">
        <f t="shared" si="1"/>
        <v/>
      </c>
      <c r="L23" s="1" t="str">
        <f t="shared" si="2"/>
        <v/>
      </c>
      <c r="M23" s="1" t="str">
        <f t="shared" si="3"/>
        <v/>
      </c>
      <c r="N23" s="1" t="str">
        <f t="shared" si="4"/>
        <v/>
      </c>
      <c r="O23" s="1" t="str">
        <f t="shared" si="5"/>
        <v/>
      </c>
      <c r="P23" s="1" t="str">
        <f t="shared" si="6"/>
        <v/>
      </c>
      <c r="Q23" s="1" t="str">
        <f t="shared" si="7"/>
        <v/>
      </c>
      <c r="R23" s="1" t="str">
        <f t="shared" si="20"/>
        <v/>
      </c>
      <c r="S23" s="1" t="str">
        <f t="shared" si="8"/>
        <v/>
      </c>
      <c r="T23" s="1" t="str">
        <f t="shared" si="9"/>
        <v/>
      </c>
      <c r="U23" s="1" t="str">
        <f t="shared" si="10"/>
        <v/>
      </c>
      <c r="V23" s="1" t="str">
        <f t="shared" si="11"/>
        <v/>
      </c>
      <c r="W23" s="1" t="str">
        <f t="shared" si="12"/>
        <v/>
      </c>
      <c r="X23" s="1" t="str">
        <f t="shared" si="13"/>
        <v/>
      </c>
      <c r="Y23" s="1" t="str">
        <f t="shared" si="14"/>
        <v/>
      </c>
      <c r="Z23" s="6">
        <v>1.9E-3</v>
      </c>
      <c r="AB23" s="5" t="str">
        <f t="shared" si="15"/>
        <v/>
      </c>
      <c r="AC23" s="1" t="str">
        <f t="shared" si="16"/>
        <v/>
      </c>
      <c r="AE23" s="5" t="str">
        <f t="shared" si="21"/>
        <v/>
      </c>
      <c r="AF23" s="1" t="str">
        <f t="shared" si="22"/>
        <v/>
      </c>
      <c r="AJ23" s="5" t="str">
        <f t="shared" si="23"/>
        <v/>
      </c>
      <c r="AL23" s="8" t="str">
        <f t="shared" si="24"/>
        <v/>
      </c>
      <c r="AM23" s="9" t="str">
        <f t="shared" si="25"/>
        <v/>
      </c>
      <c r="AO23" s="113" t="str">
        <f t="shared" si="18"/>
        <v/>
      </c>
      <c r="AP23" s="119" t="str">
        <f t="shared" si="19"/>
        <v/>
      </c>
      <c r="AQ23" s="119" t="str">
        <f t="shared" si="26"/>
        <v/>
      </c>
      <c r="AR23" s="119" t="str">
        <f t="shared" si="27"/>
        <v/>
      </c>
      <c r="AS23" s="143" t="s">
        <v>237</v>
      </c>
      <c r="AT23" s="143" t="str">
        <f>IF(ISBLANK('Spectrum 17'!$A$2)=TRUE,"",'Spectrum 17'!AT$6)</f>
        <v/>
      </c>
      <c r="AU23" s="143" t="s">
        <v>237</v>
      </c>
      <c r="AV23" s="143" t="str">
        <f>IF(ISBLANK('Spectrum 17'!$A$2)=TRUE,"",'Spectrum 17'!AV$6)</f>
        <v/>
      </c>
      <c r="AW23" s="143" t="s">
        <v>237</v>
      </c>
      <c r="AX23" s="143" t="str">
        <f>IF(ISBLANK('Spectrum 17'!$A$2)=TRUE,"",'Spectrum 17'!AX$6)</f>
        <v/>
      </c>
      <c r="AY23" t="str">
        <f t="shared" si="28"/>
        <v>No Data</v>
      </c>
      <c r="AZ23" s="9">
        <f t="shared" si="29"/>
        <v>0</v>
      </c>
      <c r="BA23" s="119" t="str">
        <v>No Data</v>
      </c>
      <c r="BB23" s="119">
        <v>0</v>
      </c>
      <c r="BC23" s="119">
        <v>19</v>
      </c>
      <c r="BD23" s="119" t="str">
        <f t="shared" si="30"/>
        <v/>
      </c>
      <c r="BE23" s="129"/>
      <c r="BF23" s="119" t="str">
        <f>IF('Spectrum 3'!BD23&gt;0,'Spectrum 3'!BD23, "")</f>
        <v/>
      </c>
      <c r="BG23" s="119" t="e">
        <f t="shared" si="31"/>
        <v>#NUM!</v>
      </c>
      <c r="BH23" s="119" t="e">
        <f t="shared" si="32"/>
        <v>#NUM!</v>
      </c>
      <c r="BI23" s="119" t="e">
        <f>LOOKUP((BH23+(('Compiled Assessment'!$D$5/(10^6))*BH23)), BG$5:BG$111)</f>
        <v>#NUM!</v>
      </c>
      <c r="BJ23" s="119" t="str">
        <f t="shared" si="33"/>
        <v/>
      </c>
      <c r="BK23" s="119" t="str">
        <f>IF(ISERROR(1/BH23),"",IF(ISERROR(1/BI23),"",IF(Calculations!$J$3&gt;ABS(((BH23-BI23)/BH23)*1000000),1,0)))</f>
        <v/>
      </c>
    </row>
    <row r="24" spans="6:63" x14ac:dyDescent="0.25">
      <c r="J24" s="5" t="str">
        <f t="shared" si="0"/>
        <v/>
      </c>
      <c r="K24" s="1" t="str">
        <f t="shared" si="1"/>
        <v/>
      </c>
      <c r="L24" s="1" t="str">
        <f t="shared" si="2"/>
        <v/>
      </c>
      <c r="M24" s="1" t="str">
        <f t="shared" si="3"/>
        <v/>
      </c>
      <c r="N24" s="1" t="str">
        <f t="shared" si="4"/>
        <v/>
      </c>
      <c r="O24" s="1" t="str">
        <f t="shared" si="5"/>
        <v/>
      </c>
      <c r="P24" s="1" t="str">
        <f t="shared" si="6"/>
        <v/>
      </c>
      <c r="Q24" s="1" t="str">
        <f t="shared" si="7"/>
        <v/>
      </c>
      <c r="R24" s="1" t="str">
        <f t="shared" si="20"/>
        <v/>
      </c>
      <c r="S24" s="1" t="str">
        <f t="shared" si="8"/>
        <v/>
      </c>
      <c r="T24" s="1" t="str">
        <f t="shared" si="9"/>
        <v/>
      </c>
      <c r="U24" s="1" t="str">
        <f t="shared" si="10"/>
        <v/>
      </c>
      <c r="V24" s="1" t="str">
        <f t="shared" si="11"/>
        <v/>
      </c>
      <c r="W24" s="1" t="str">
        <f t="shared" si="12"/>
        <v/>
      </c>
      <c r="X24" s="1" t="str">
        <f t="shared" si="13"/>
        <v/>
      </c>
      <c r="Y24" s="1" t="str">
        <f t="shared" si="14"/>
        <v/>
      </c>
      <c r="Z24" s="6">
        <v>2E-3</v>
      </c>
      <c r="AB24" s="5" t="str">
        <f t="shared" si="15"/>
        <v/>
      </c>
      <c r="AC24" s="1" t="str">
        <f t="shared" si="16"/>
        <v/>
      </c>
      <c r="AE24" s="5" t="str">
        <f t="shared" si="21"/>
        <v/>
      </c>
      <c r="AF24" s="1" t="str">
        <f t="shared" si="22"/>
        <v/>
      </c>
      <c r="AJ24" s="5" t="str">
        <f t="shared" si="23"/>
        <v/>
      </c>
      <c r="AL24" s="8" t="str">
        <f t="shared" si="24"/>
        <v/>
      </c>
      <c r="AM24" s="9" t="str">
        <f t="shared" si="25"/>
        <v/>
      </c>
      <c r="AO24" s="113" t="str">
        <f t="shared" si="18"/>
        <v/>
      </c>
      <c r="AP24" s="119" t="str">
        <f t="shared" si="19"/>
        <v/>
      </c>
      <c r="AQ24" s="119" t="str">
        <f t="shared" si="26"/>
        <v/>
      </c>
      <c r="AR24" s="119" t="str">
        <f t="shared" si="27"/>
        <v/>
      </c>
      <c r="AS24" s="143" t="s">
        <v>238</v>
      </c>
      <c r="AT24" s="143" t="str">
        <f>IF(ISBLANK('Spectrum 18'!$A$2)=TRUE,"",'Spectrum 18'!AT$6)</f>
        <v/>
      </c>
      <c r="AU24" s="143" t="s">
        <v>238</v>
      </c>
      <c r="AV24" s="143" t="str">
        <f>IF(ISBLANK('Spectrum 18'!$A$2)=TRUE,"",'Spectrum 18'!AV$6)</f>
        <v/>
      </c>
      <c r="AW24" s="143" t="s">
        <v>238</v>
      </c>
      <c r="AX24" s="143" t="str">
        <f>IF(ISBLANK('Spectrum 18'!$A$2)=TRUE,"",'Spectrum 18'!AX$6)</f>
        <v/>
      </c>
      <c r="AY24" t="str">
        <f t="shared" si="28"/>
        <v>No Data</v>
      </c>
      <c r="AZ24" s="9">
        <f t="shared" si="29"/>
        <v>0</v>
      </c>
      <c r="BA24" s="119" t="str">
        <v>No Data</v>
      </c>
      <c r="BB24" s="119">
        <v>0</v>
      </c>
      <c r="BC24" s="119">
        <v>20</v>
      </c>
      <c r="BD24" s="119" t="str">
        <f t="shared" si="30"/>
        <v/>
      </c>
      <c r="BE24" s="129"/>
      <c r="BF24" s="119" t="str">
        <f>IF('Spectrum 3'!BD24&gt;0,'Spectrum 3'!BD24, "")</f>
        <v/>
      </c>
      <c r="BG24" s="119" t="e">
        <f t="shared" si="31"/>
        <v>#NUM!</v>
      </c>
      <c r="BH24" s="119" t="e">
        <f t="shared" si="32"/>
        <v>#NUM!</v>
      </c>
      <c r="BI24" s="119" t="e">
        <f>LOOKUP((BH24+(('Compiled Assessment'!$D$5/(10^6))*BH24)), BG$5:BG$111)</f>
        <v>#NUM!</v>
      </c>
      <c r="BJ24" s="119" t="str">
        <f t="shared" si="33"/>
        <v/>
      </c>
      <c r="BK24" s="119" t="str">
        <f>IF(ISERROR(1/BH24),"",IF(ISERROR(1/BI24),"",IF(Calculations!$J$3&gt;ABS(((BH24-BI24)/BH24)*1000000),1,0)))</f>
        <v/>
      </c>
    </row>
    <row r="25" spans="6:63" x14ac:dyDescent="0.25">
      <c r="J25" s="5" t="str">
        <f t="shared" si="0"/>
        <v/>
      </c>
      <c r="K25" s="1" t="str">
        <f t="shared" si="1"/>
        <v/>
      </c>
      <c r="L25" s="1" t="str">
        <f t="shared" si="2"/>
        <v/>
      </c>
      <c r="M25" s="1" t="str">
        <f t="shared" si="3"/>
        <v/>
      </c>
      <c r="N25" s="1" t="str">
        <f t="shared" si="4"/>
        <v/>
      </c>
      <c r="O25" s="1" t="str">
        <f t="shared" si="5"/>
        <v/>
      </c>
      <c r="P25" s="1" t="str">
        <f t="shared" si="6"/>
        <v/>
      </c>
      <c r="Q25" s="1" t="str">
        <f t="shared" si="7"/>
        <v/>
      </c>
      <c r="R25" s="1" t="str">
        <f t="shared" si="20"/>
        <v/>
      </c>
      <c r="S25" s="1" t="str">
        <f t="shared" si="8"/>
        <v/>
      </c>
      <c r="T25" s="1" t="str">
        <f t="shared" si="9"/>
        <v/>
      </c>
      <c r="U25" s="1" t="str">
        <f t="shared" si="10"/>
        <v/>
      </c>
      <c r="V25" s="1" t="str">
        <f t="shared" si="11"/>
        <v/>
      </c>
      <c r="W25" s="1" t="str">
        <f t="shared" si="12"/>
        <v/>
      </c>
      <c r="X25" s="1" t="str">
        <f t="shared" si="13"/>
        <v/>
      </c>
      <c r="Y25" s="1" t="str">
        <f t="shared" si="14"/>
        <v/>
      </c>
      <c r="Z25" s="6">
        <v>2.0999999999999999E-3</v>
      </c>
      <c r="AB25" s="5" t="str">
        <f t="shared" si="15"/>
        <v/>
      </c>
      <c r="AC25" s="1" t="str">
        <f t="shared" si="16"/>
        <v/>
      </c>
      <c r="AE25" s="5" t="str">
        <f t="shared" si="21"/>
        <v/>
      </c>
      <c r="AF25" s="1" t="str">
        <f t="shared" si="22"/>
        <v/>
      </c>
      <c r="AJ25" s="5" t="str">
        <f t="shared" si="23"/>
        <v/>
      </c>
      <c r="AL25" s="8" t="str">
        <f t="shared" si="24"/>
        <v/>
      </c>
      <c r="AM25" s="9" t="str">
        <f t="shared" si="25"/>
        <v/>
      </c>
      <c r="AO25" s="113" t="str">
        <f t="shared" si="18"/>
        <v/>
      </c>
      <c r="AP25" s="119" t="str">
        <f t="shared" si="19"/>
        <v/>
      </c>
      <c r="AQ25" s="119" t="str">
        <f t="shared" si="26"/>
        <v/>
      </c>
      <c r="AR25" s="119" t="str">
        <f t="shared" si="27"/>
        <v/>
      </c>
      <c r="AS25" s="143" t="s">
        <v>239</v>
      </c>
      <c r="AT25" s="143" t="str">
        <f>IF(ISBLANK('Spectrum 19'!$A$2)=TRUE,"",'Spectrum 19'!AT$6)</f>
        <v/>
      </c>
      <c r="AU25" s="143" t="s">
        <v>239</v>
      </c>
      <c r="AV25" s="143" t="str">
        <f>IF(ISBLANK('Spectrum 19'!$A$2)=TRUE,"",'Spectrum 19'!AV$6)</f>
        <v/>
      </c>
      <c r="AW25" s="143" t="s">
        <v>239</v>
      </c>
      <c r="AX25" s="143" t="str">
        <f>IF(ISBLANK('Spectrum 19'!$A$2)=TRUE,"",'Spectrum 19'!AX$6)</f>
        <v/>
      </c>
      <c r="AY25" t="str">
        <f t="shared" si="28"/>
        <v>No Data</v>
      </c>
      <c r="AZ25" s="9">
        <f t="shared" si="29"/>
        <v>0</v>
      </c>
      <c r="BA25" s="119" t="str">
        <v>No Data</v>
      </c>
      <c r="BB25" s="119">
        <v>0</v>
      </c>
      <c r="BC25" s="119">
        <v>21</v>
      </c>
      <c r="BD25" s="119" t="str">
        <f t="shared" si="30"/>
        <v/>
      </c>
      <c r="BE25" s="129"/>
      <c r="BF25" s="119" t="str">
        <f>IF('Spectrum 3'!BD25&gt;0,'Spectrum 3'!BD25, "")</f>
        <v/>
      </c>
      <c r="BG25" s="119" t="e">
        <f t="shared" si="31"/>
        <v>#NUM!</v>
      </c>
      <c r="BH25" s="119" t="e">
        <f t="shared" si="32"/>
        <v>#NUM!</v>
      </c>
      <c r="BI25" s="119" t="e">
        <f>LOOKUP((BH25+(('Compiled Assessment'!$D$5/(10^6))*BH25)), BG$5:BG$111)</f>
        <v>#NUM!</v>
      </c>
      <c r="BJ25" s="119" t="str">
        <f t="shared" si="33"/>
        <v/>
      </c>
      <c r="BK25" s="119" t="str">
        <f>IF(ISERROR(1/BH25),"",IF(ISERROR(1/BI25),"",IF(Calculations!$J$3&gt;ABS(((BH25-BI25)/BH25)*1000000),1,0)))</f>
        <v/>
      </c>
    </row>
    <row r="26" spans="6:63" x14ac:dyDescent="0.25">
      <c r="J26" s="5" t="str">
        <f t="shared" si="0"/>
        <v/>
      </c>
      <c r="K26" s="1" t="str">
        <f t="shared" si="1"/>
        <v/>
      </c>
      <c r="L26" s="1" t="str">
        <f t="shared" si="2"/>
        <v/>
      </c>
      <c r="M26" s="1" t="str">
        <f t="shared" si="3"/>
        <v/>
      </c>
      <c r="N26" s="1" t="str">
        <f t="shared" si="4"/>
        <v/>
      </c>
      <c r="O26" s="1" t="str">
        <f t="shared" si="5"/>
        <v/>
      </c>
      <c r="P26" s="1" t="str">
        <f t="shared" si="6"/>
        <v/>
      </c>
      <c r="Q26" s="1" t="str">
        <f t="shared" si="7"/>
        <v/>
      </c>
      <c r="R26" s="1" t="str">
        <f t="shared" si="20"/>
        <v/>
      </c>
      <c r="S26" s="1" t="str">
        <f t="shared" si="8"/>
        <v/>
      </c>
      <c r="T26" s="1" t="str">
        <f t="shared" si="9"/>
        <v/>
      </c>
      <c r="U26" s="1" t="str">
        <f t="shared" si="10"/>
        <v/>
      </c>
      <c r="V26" s="1" t="str">
        <f t="shared" si="11"/>
        <v/>
      </c>
      <c r="W26" s="1" t="str">
        <f t="shared" si="12"/>
        <v/>
      </c>
      <c r="X26" s="1" t="str">
        <f t="shared" si="13"/>
        <v/>
      </c>
      <c r="Y26" s="1" t="str">
        <f t="shared" si="14"/>
        <v/>
      </c>
      <c r="Z26" s="6">
        <v>2.2000000000000001E-3</v>
      </c>
      <c r="AB26" s="5" t="str">
        <f t="shared" si="15"/>
        <v/>
      </c>
      <c r="AC26" s="1" t="str">
        <f t="shared" si="16"/>
        <v/>
      </c>
      <c r="AE26" s="5" t="str">
        <f t="shared" si="21"/>
        <v/>
      </c>
      <c r="AF26" s="1" t="str">
        <f t="shared" si="22"/>
        <v/>
      </c>
      <c r="AJ26" s="5" t="str">
        <f t="shared" si="23"/>
        <v/>
      </c>
      <c r="AL26" s="8" t="str">
        <f t="shared" si="24"/>
        <v/>
      </c>
      <c r="AM26" s="9" t="str">
        <f t="shared" si="25"/>
        <v/>
      </c>
      <c r="AO26" s="113" t="str">
        <f t="shared" si="18"/>
        <v/>
      </c>
      <c r="AP26" s="119" t="str">
        <f t="shared" si="19"/>
        <v/>
      </c>
      <c r="AQ26" s="119" t="str">
        <f t="shared" si="26"/>
        <v/>
      </c>
      <c r="AR26" s="119" t="str">
        <f t="shared" si="27"/>
        <v/>
      </c>
      <c r="AS26" s="143" t="s">
        <v>240</v>
      </c>
      <c r="AT26" s="143" t="str">
        <f>IF(ISBLANK('Spectrum 20'!$A$2)=TRUE,"",'Spectrum 20'!AT$6)</f>
        <v/>
      </c>
      <c r="AU26" s="143" t="s">
        <v>240</v>
      </c>
      <c r="AV26" s="143" t="str">
        <f>IF(ISBLANK('Spectrum 20'!$A$2)=TRUE,"",'Spectrum 20'!AV$6)</f>
        <v/>
      </c>
      <c r="AW26" s="143" t="s">
        <v>240</v>
      </c>
      <c r="AX26" s="143" t="str">
        <f>IF(ISBLANK('Spectrum 20'!$A$2)=TRUE,"",'Spectrum 20'!AX$6)</f>
        <v/>
      </c>
      <c r="AY26" t="str">
        <f t="shared" si="28"/>
        <v>No Data</v>
      </c>
      <c r="AZ26" s="9">
        <f t="shared" si="29"/>
        <v>0</v>
      </c>
      <c r="BA26" s="119" t="str">
        <v>No Data</v>
      </c>
      <c r="BB26" s="119">
        <v>0</v>
      </c>
      <c r="BC26" s="119">
        <v>22</v>
      </c>
      <c r="BD26" s="119" t="str">
        <f t="shared" si="30"/>
        <v/>
      </c>
      <c r="BE26" s="129"/>
      <c r="BF26" s="119" t="str">
        <f>IF('Spectrum 3'!BD26&gt;0,'Spectrum 3'!BD26, "")</f>
        <v/>
      </c>
      <c r="BG26" s="119" t="e">
        <f t="shared" si="31"/>
        <v>#NUM!</v>
      </c>
      <c r="BH26" s="119" t="e">
        <f t="shared" si="32"/>
        <v>#NUM!</v>
      </c>
      <c r="BI26" s="119" t="e">
        <f>LOOKUP((BH26+(('Compiled Assessment'!$D$5/(10^6))*BH26)), BG$5:BG$111)</f>
        <v>#NUM!</v>
      </c>
      <c r="BJ26" s="119" t="str">
        <f t="shared" si="33"/>
        <v/>
      </c>
      <c r="BK26" s="119" t="str">
        <f>IF(ISERROR(1/BH26),"",IF(ISERROR(1/BI26),"",IF(Calculations!$J$3&gt;ABS(((BH26-BI26)/BH26)*1000000),1,0)))</f>
        <v/>
      </c>
    </row>
    <row r="27" spans="6:63" x14ac:dyDescent="0.25">
      <c r="J27" s="5" t="str">
        <f t="shared" si="0"/>
        <v/>
      </c>
      <c r="K27" s="1" t="str">
        <f t="shared" si="1"/>
        <v/>
      </c>
      <c r="L27" s="1" t="str">
        <f t="shared" si="2"/>
        <v/>
      </c>
      <c r="M27" s="1" t="str">
        <f t="shared" si="3"/>
        <v/>
      </c>
      <c r="N27" s="1" t="str">
        <f t="shared" si="4"/>
        <v/>
      </c>
      <c r="O27" s="1" t="str">
        <f t="shared" si="5"/>
        <v/>
      </c>
      <c r="P27" s="1" t="str">
        <f t="shared" si="6"/>
        <v/>
      </c>
      <c r="Q27" s="1" t="str">
        <f t="shared" si="7"/>
        <v/>
      </c>
      <c r="R27" s="1" t="str">
        <f t="shared" si="20"/>
        <v/>
      </c>
      <c r="S27" s="1" t="str">
        <f t="shared" si="8"/>
        <v/>
      </c>
      <c r="T27" s="1" t="str">
        <f t="shared" si="9"/>
        <v/>
      </c>
      <c r="U27" s="1" t="str">
        <f t="shared" si="10"/>
        <v/>
      </c>
      <c r="V27" s="1" t="str">
        <f t="shared" si="11"/>
        <v/>
      </c>
      <c r="W27" s="1" t="str">
        <f t="shared" si="12"/>
        <v/>
      </c>
      <c r="X27" s="1" t="str">
        <f t="shared" si="13"/>
        <v/>
      </c>
      <c r="Y27" s="1" t="str">
        <f t="shared" si="14"/>
        <v/>
      </c>
      <c r="Z27" s="6">
        <v>2.3E-3</v>
      </c>
      <c r="AB27" s="5" t="str">
        <f t="shared" si="15"/>
        <v/>
      </c>
      <c r="AC27" s="1" t="str">
        <f t="shared" si="16"/>
        <v/>
      </c>
      <c r="AE27" s="5" t="str">
        <f t="shared" si="21"/>
        <v/>
      </c>
      <c r="AF27" s="1" t="str">
        <f t="shared" si="22"/>
        <v/>
      </c>
      <c r="AJ27" s="5" t="str">
        <f t="shared" si="23"/>
        <v/>
      </c>
      <c r="AL27" s="8" t="str">
        <f t="shared" si="24"/>
        <v/>
      </c>
      <c r="AM27" s="9" t="str">
        <f t="shared" si="25"/>
        <v/>
      </c>
      <c r="AO27" s="113" t="str">
        <f t="shared" si="18"/>
        <v/>
      </c>
      <c r="AP27" s="119" t="str">
        <f t="shared" si="19"/>
        <v/>
      </c>
      <c r="AQ27" s="119" t="str">
        <f t="shared" si="26"/>
        <v/>
      </c>
      <c r="AR27" s="119" t="str">
        <f t="shared" si="27"/>
        <v/>
      </c>
      <c r="AS27" s="143" t="s">
        <v>241</v>
      </c>
      <c r="AT27" s="143" t="str">
        <f>IF(ISBLANK('Spectrum 21'!$A$2)=TRUE,"",'Spectrum 21'!AT$6)</f>
        <v/>
      </c>
      <c r="AU27" s="143" t="s">
        <v>241</v>
      </c>
      <c r="AV27" s="143" t="str">
        <f>IF(ISBLANK('Spectrum 21'!$A$2)=TRUE,"",'Spectrum 21'!AV$6)</f>
        <v/>
      </c>
      <c r="AW27" s="143" t="s">
        <v>241</v>
      </c>
      <c r="AX27" s="143" t="str">
        <f>IF(ISBLANK('Spectrum 21'!$A$2)=TRUE,"",'Spectrum 21'!AX$6)</f>
        <v/>
      </c>
      <c r="AY27" t="str">
        <f t="shared" si="28"/>
        <v>No Data</v>
      </c>
      <c r="AZ27" s="9">
        <f t="shared" si="29"/>
        <v>0</v>
      </c>
      <c r="BA27" s="119" t="str">
        <v>No Data</v>
      </c>
      <c r="BB27" s="119">
        <v>0</v>
      </c>
      <c r="BC27" s="119">
        <v>23</v>
      </c>
      <c r="BD27" s="119" t="str">
        <f t="shared" si="30"/>
        <v/>
      </c>
      <c r="BE27" s="129"/>
      <c r="BF27" s="119" t="str">
        <f>IF('Spectrum 3'!BD27&gt;0,'Spectrum 3'!BD27, "")</f>
        <v/>
      </c>
      <c r="BG27" s="119" t="e">
        <f t="shared" si="31"/>
        <v>#NUM!</v>
      </c>
      <c r="BH27" s="119" t="e">
        <f t="shared" si="32"/>
        <v>#NUM!</v>
      </c>
      <c r="BI27" s="119" t="e">
        <f>LOOKUP((BH27+(('Compiled Assessment'!$D$5/(10^6))*BH27)), BG$5:BG$111)</f>
        <v>#NUM!</v>
      </c>
      <c r="BJ27" s="119" t="str">
        <f t="shared" si="33"/>
        <v/>
      </c>
      <c r="BK27" s="119" t="str">
        <f>IF(ISERROR(1/BH27),"",IF(ISERROR(1/BI27),"",IF(Calculations!$J$3&gt;ABS(((BH27-BI27)/BH27)*1000000),1,0)))</f>
        <v/>
      </c>
    </row>
    <row r="28" spans="6:63" x14ac:dyDescent="0.25">
      <c r="F28" s="189"/>
      <c r="J28" s="5" t="str">
        <f t="shared" si="0"/>
        <v/>
      </c>
      <c r="K28" s="1" t="str">
        <f t="shared" si="1"/>
        <v/>
      </c>
      <c r="L28" s="1" t="str">
        <f t="shared" si="2"/>
        <v/>
      </c>
      <c r="M28" s="1" t="str">
        <f t="shared" si="3"/>
        <v/>
      </c>
      <c r="N28" s="1" t="str">
        <f t="shared" si="4"/>
        <v/>
      </c>
      <c r="O28" s="1" t="str">
        <f t="shared" si="5"/>
        <v/>
      </c>
      <c r="P28" s="1" t="str">
        <f t="shared" si="6"/>
        <v/>
      </c>
      <c r="Q28" s="1" t="str">
        <f t="shared" si="7"/>
        <v/>
      </c>
      <c r="R28" s="1" t="str">
        <f t="shared" si="20"/>
        <v/>
      </c>
      <c r="S28" s="1" t="str">
        <f t="shared" si="8"/>
        <v/>
      </c>
      <c r="T28" s="1" t="str">
        <f t="shared" si="9"/>
        <v/>
      </c>
      <c r="U28" s="1" t="str">
        <f t="shared" si="10"/>
        <v/>
      </c>
      <c r="V28" s="1" t="str">
        <f t="shared" si="11"/>
        <v/>
      </c>
      <c r="W28" s="1" t="str">
        <f t="shared" si="12"/>
        <v/>
      </c>
      <c r="X28" s="1" t="str">
        <f t="shared" si="13"/>
        <v/>
      </c>
      <c r="Y28" s="1" t="str">
        <f t="shared" si="14"/>
        <v/>
      </c>
      <c r="Z28" s="6">
        <v>2.3999999999999998E-3</v>
      </c>
      <c r="AB28" s="5" t="str">
        <f t="shared" si="15"/>
        <v/>
      </c>
      <c r="AC28" s="1" t="str">
        <f t="shared" si="16"/>
        <v/>
      </c>
      <c r="AE28" s="5" t="str">
        <f t="shared" si="21"/>
        <v/>
      </c>
      <c r="AF28" s="1" t="str">
        <f t="shared" si="22"/>
        <v/>
      </c>
      <c r="AJ28" s="5" t="str">
        <f t="shared" si="23"/>
        <v/>
      </c>
      <c r="AL28" s="8" t="str">
        <f t="shared" si="24"/>
        <v/>
      </c>
      <c r="AM28" s="9" t="str">
        <f t="shared" si="25"/>
        <v/>
      </c>
      <c r="AO28" s="113" t="str">
        <f t="shared" si="18"/>
        <v/>
      </c>
      <c r="AP28" s="119" t="str">
        <f t="shared" si="19"/>
        <v/>
      </c>
      <c r="AQ28" s="119" t="str">
        <f t="shared" si="26"/>
        <v/>
      </c>
      <c r="AR28" s="119" t="str">
        <f t="shared" si="27"/>
        <v/>
      </c>
      <c r="AS28" s="143" t="s">
        <v>242</v>
      </c>
      <c r="AT28" s="143" t="str">
        <f>IF(ISBLANK('Spectrum 22'!$A$2)=TRUE,"",'Spectrum 22'!AT$6)</f>
        <v/>
      </c>
      <c r="AU28" s="143" t="s">
        <v>242</v>
      </c>
      <c r="AV28" s="143" t="str">
        <f>IF(ISBLANK('Spectrum 22'!$A$2)=TRUE,"",'Spectrum 22'!AV$6)</f>
        <v/>
      </c>
      <c r="AW28" s="143" t="s">
        <v>242</v>
      </c>
      <c r="AX28" s="143" t="str">
        <f>IF(ISBLANK('Spectrum 22'!$A$2)=TRUE,"",'Spectrum 22'!AX$6)</f>
        <v/>
      </c>
      <c r="AY28" t="str">
        <f t="shared" si="28"/>
        <v>No Data</v>
      </c>
      <c r="AZ28" s="9">
        <f t="shared" si="29"/>
        <v>0</v>
      </c>
      <c r="BA28" s="119" t="str">
        <v>No Data</v>
      </c>
      <c r="BB28" s="119">
        <v>0</v>
      </c>
      <c r="BC28" s="119">
        <v>24</v>
      </c>
      <c r="BD28" s="119" t="str">
        <f t="shared" si="30"/>
        <v/>
      </c>
      <c r="BE28" s="129"/>
      <c r="BF28" s="119" t="str">
        <f>IF('Spectrum 3'!BD28&gt;0,'Spectrum 3'!BD28, "")</f>
        <v/>
      </c>
      <c r="BG28" s="119" t="e">
        <f t="shared" si="31"/>
        <v>#NUM!</v>
      </c>
      <c r="BH28" s="119" t="e">
        <f t="shared" si="32"/>
        <v>#NUM!</v>
      </c>
      <c r="BI28" s="119" t="e">
        <f>LOOKUP((BH28+(('Compiled Assessment'!$D$5/(10^6))*BH28)), BG$5:BG$111)</f>
        <v>#NUM!</v>
      </c>
      <c r="BJ28" s="119" t="str">
        <f t="shared" si="33"/>
        <v/>
      </c>
      <c r="BK28" s="119" t="str">
        <f>IF(ISERROR(1/BH28),"",IF(ISERROR(1/BI28),"",IF(Calculations!$J$3&gt;ABS(((BH28-BI28)/BH28)*1000000),1,0)))</f>
        <v/>
      </c>
    </row>
    <row r="29" spans="6:63" x14ac:dyDescent="0.25">
      <c r="F29" s="189"/>
      <c r="J29" s="5" t="str">
        <f t="shared" si="0"/>
        <v/>
      </c>
      <c r="K29" s="1" t="str">
        <f t="shared" si="1"/>
        <v/>
      </c>
      <c r="L29" s="1" t="str">
        <f t="shared" si="2"/>
        <v/>
      </c>
      <c r="M29" s="1" t="str">
        <f t="shared" si="3"/>
        <v/>
      </c>
      <c r="N29" s="1" t="str">
        <f t="shared" si="4"/>
        <v/>
      </c>
      <c r="O29" s="1" t="str">
        <f t="shared" si="5"/>
        <v/>
      </c>
      <c r="P29" s="1" t="str">
        <f t="shared" si="6"/>
        <v/>
      </c>
      <c r="Q29" s="1" t="str">
        <f t="shared" si="7"/>
        <v/>
      </c>
      <c r="R29" s="1" t="str">
        <f t="shared" si="20"/>
        <v/>
      </c>
      <c r="S29" s="1" t="str">
        <f t="shared" si="8"/>
        <v/>
      </c>
      <c r="T29" s="1" t="str">
        <f t="shared" si="9"/>
        <v/>
      </c>
      <c r="U29" s="1" t="str">
        <f t="shared" si="10"/>
        <v/>
      </c>
      <c r="V29" s="1" t="str">
        <f t="shared" si="11"/>
        <v/>
      </c>
      <c r="W29" s="1" t="str">
        <f t="shared" si="12"/>
        <v/>
      </c>
      <c r="X29" s="1" t="str">
        <f t="shared" si="13"/>
        <v/>
      </c>
      <c r="Y29" s="1" t="str">
        <f t="shared" si="14"/>
        <v/>
      </c>
      <c r="Z29" s="6">
        <v>2.5000000000000001E-3</v>
      </c>
      <c r="AB29" s="5" t="str">
        <f t="shared" si="15"/>
        <v/>
      </c>
      <c r="AC29" s="1" t="str">
        <f t="shared" si="16"/>
        <v/>
      </c>
      <c r="AE29" s="5" t="str">
        <f t="shared" si="21"/>
        <v/>
      </c>
      <c r="AF29" s="1" t="str">
        <f t="shared" si="22"/>
        <v/>
      </c>
      <c r="AJ29" s="5" t="str">
        <f t="shared" si="23"/>
        <v/>
      </c>
      <c r="AL29" s="8" t="str">
        <f t="shared" si="24"/>
        <v/>
      </c>
      <c r="AM29" s="9" t="str">
        <f t="shared" si="25"/>
        <v/>
      </c>
      <c r="AO29" s="113" t="str">
        <f t="shared" si="18"/>
        <v/>
      </c>
      <c r="AP29" s="119" t="str">
        <f t="shared" si="19"/>
        <v/>
      </c>
      <c r="AQ29" s="119" t="str">
        <f t="shared" si="26"/>
        <v/>
      </c>
      <c r="AR29" s="119" t="str">
        <f t="shared" si="27"/>
        <v/>
      </c>
      <c r="AS29" s="143" t="s">
        <v>243</v>
      </c>
      <c r="AT29" s="143" t="str">
        <f>IF(ISBLANK('Spectrum 23'!$A$2)=TRUE,"",'Spectrum 23'!AT$6)</f>
        <v/>
      </c>
      <c r="AU29" s="143" t="s">
        <v>243</v>
      </c>
      <c r="AV29" s="143" t="str">
        <f>IF(ISBLANK('Spectrum 23'!$A$2)=TRUE,"",'Spectrum 23'!AV$6)</f>
        <v/>
      </c>
      <c r="AW29" s="143" t="s">
        <v>243</v>
      </c>
      <c r="AX29" s="143" t="str">
        <f>IF(ISBLANK('Spectrum 23'!$A$2)=TRUE,"",'Spectrum 23'!AX$6)</f>
        <v/>
      </c>
      <c r="AY29" t="str">
        <f t="shared" si="28"/>
        <v>No Data</v>
      </c>
      <c r="AZ29" s="9">
        <f t="shared" si="29"/>
        <v>0</v>
      </c>
      <c r="BA29" s="119" t="str">
        <v>No Data</v>
      </c>
      <c r="BB29" s="119">
        <v>0</v>
      </c>
      <c r="BC29" s="119">
        <v>25</v>
      </c>
      <c r="BD29" s="119" t="str">
        <f t="shared" si="30"/>
        <v/>
      </c>
      <c r="BE29" s="129"/>
      <c r="BF29" s="119" t="str">
        <f>IF('Spectrum 3'!BD29&gt;0,'Spectrum 3'!BD29, "")</f>
        <v/>
      </c>
      <c r="BG29" s="119" t="e">
        <f t="shared" si="31"/>
        <v>#NUM!</v>
      </c>
      <c r="BH29" s="119" t="e">
        <f t="shared" si="32"/>
        <v>#NUM!</v>
      </c>
      <c r="BI29" s="119" t="e">
        <f>LOOKUP((BH29+(('Compiled Assessment'!$D$5/(10^6))*BH29)), BG$5:BG$111)</f>
        <v>#NUM!</v>
      </c>
      <c r="BJ29" s="119" t="str">
        <f t="shared" si="33"/>
        <v/>
      </c>
      <c r="BK29" s="119" t="str">
        <f>IF(ISERROR(1/BH29),"",IF(ISERROR(1/BI29),"",IF(Calculations!$J$3&gt;ABS(((BH29-BI29)/BH29)*1000000),1,0)))</f>
        <v/>
      </c>
    </row>
    <row r="30" spans="6:63" x14ac:dyDescent="0.25">
      <c r="F30" s="189"/>
      <c r="J30" s="5" t="str">
        <f t="shared" si="0"/>
        <v/>
      </c>
      <c r="K30" s="1" t="str">
        <f t="shared" si="1"/>
        <v/>
      </c>
      <c r="L30" s="1" t="str">
        <f t="shared" si="2"/>
        <v/>
      </c>
      <c r="M30" s="1" t="str">
        <f t="shared" si="3"/>
        <v/>
      </c>
      <c r="N30" s="1" t="str">
        <f t="shared" si="4"/>
        <v/>
      </c>
      <c r="O30" s="1" t="str">
        <f t="shared" si="5"/>
        <v/>
      </c>
      <c r="P30" s="1" t="str">
        <f t="shared" si="6"/>
        <v/>
      </c>
      <c r="Q30" s="1" t="str">
        <f t="shared" si="7"/>
        <v/>
      </c>
      <c r="R30" s="1" t="str">
        <f t="shared" si="20"/>
        <v/>
      </c>
      <c r="S30" s="1" t="str">
        <f t="shared" si="8"/>
        <v/>
      </c>
      <c r="T30" s="1" t="str">
        <f t="shared" si="9"/>
        <v/>
      </c>
      <c r="U30" s="1" t="str">
        <f t="shared" si="10"/>
        <v/>
      </c>
      <c r="V30" s="1" t="str">
        <f t="shared" si="11"/>
        <v/>
      </c>
      <c r="W30" s="1" t="str">
        <f t="shared" si="12"/>
        <v/>
      </c>
      <c r="X30" s="1" t="str">
        <f t="shared" si="13"/>
        <v/>
      </c>
      <c r="Y30" s="1" t="str">
        <f t="shared" si="14"/>
        <v/>
      </c>
      <c r="Z30" s="6">
        <v>2.5999999999999999E-3</v>
      </c>
      <c r="AB30" s="5" t="str">
        <f t="shared" si="15"/>
        <v/>
      </c>
      <c r="AC30" s="1" t="str">
        <f t="shared" si="16"/>
        <v/>
      </c>
      <c r="AE30" s="5" t="str">
        <f t="shared" si="21"/>
        <v/>
      </c>
      <c r="AF30" s="1" t="str">
        <f t="shared" si="22"/>
        <v/>
      </c>
      <c r="AJ30" s="5" t="str">
        <f t="shared" si="23"/>
        <v/>
      </c>
      <c r="AL30" s="8" t="str">
        <f t="shared" si="24"/>
        <v/>
      </c>
      <c r="AM30" s="9" t="str">
        <f t="shared" si="25"/>
        <v/>
      </c>
      <c r="AO30" s="113" t="str">
        <f t="shared" si="18"/>
        <v/>
      </c>
      <c r="AP30" s="119" t="str">
        <f t="shared" si="19"/>
        <v/>
      </c>
      <c r="AQ30" s="119" t="str">
        <f t="shared" si="26"/>
        <v/>
      </c>
      <c r="AR30" s="119" t="str">
        <f t="shared" si="27"/>
        <v/>
      </c>
      <c r="AS30" s="143" t="s">
        <v>244</v>
      </c>
      <c r="AT30" s="143" t="str">
        <f>IF(ISBLANK('Spectrum 24'!$A$2)=TRUE,"",'Spectrum 24'!AT$6)</f>
        <v/>
      </c>
      <c r="AU30" s="143" t="s">
        <v>244</v>
      </c>
      <c r="AV30" s="143" t="str">
        <f>IF(ISBLANK('Spectrum 24'!$A$2)=TRUE,"",'Spectrum 24'!AV$6)</f>
        <v/>
      </c>
      <c r="AW30" s="143" t="s">
        <v>244</v>
      </c>
      <c r="AX30" s="143" t="str">
        <f>IF(ISBLANK('Spectrum 24'!$A$2)=TRUE,"",'Spectrum 24'!AX$6)</f>
        <v/>
      </c>
      <c r="AY30" t="str">
        <f t="shared" si="28"/>
        <v>No Data</v>
      </c>
      <c r="AZ30" s="9">
        <f t="shared" si="29"/>
        <v>0</v>
      </c>
      <c r="BA30" s="119" t="str">
        <v>No Data</v>
      </c>
      <c r="BB30" s="119">
        <v>0</v>
      </c>
      <c r="BC30" s="119">
        <v>26</v>
      </c>
      <c r="BD30" s="119" t="str">
        <f t="shared" si="30"/>
        <v/>
      </c>
      <c r="BE30" s="129"/>
      <c r="BF30" s="119" t="str">
        <f>IF('Spectrum 3'!BD30&gt;0,'Spectrum 3'!BD30, "")</f>
        <v/>
      </c>
      <c r="BG30" s="119" t="e">
        <f t="shared" si="31"/>
        <v>#NUM!</v>
      </c>
      <c r="BH30" s="119" t="e">
        <f t="shared" si="32"/>
        <v>#NUM!</v>
      </c>
      <c r="BI30" s="119" t="e">
        <f>LOOKUP((BH30+(('Compiled Assessment'!$D$5/(10^6))*BH30)), BG$5:BG$111)</f>
        <v>#NUM!</v>
      </c>
      <c r="BJ30" s="119" t="str">
        <f t="shared" si="33"/>
        <v/>
      </c>
      <c r="BK30" s="119" t="str">
        <f>IF(ISERROR(1/BH30),"",IF(ISERROR(1/BI30),"",IF(Calculations!$J$3&gt;ABS(((BH30-BI30)/BH30)*1000000),1,0)))</f>
        <v/>
      </c>
    </row>
    <row r="31" spans="6:63" x14ac:dyDescent="0.25">
      <c r="J31" s="5" t="str">
        <f t="shared" si="0"/>
        <v/>
      </c>
      <c r="K31" s="1" t="str">
        <f t="shared" si="1"/>
        <v/>
      </c>
      <c r="L31" s="1" t="str">
        <f t="shared" si="2"/>
        <v/>
      </c>
      <c r="M31" s="1" t="str">
        <f t="shared" si="3"/>
        <v/>
      </c>
      <c r="N31" s="1" t="str">
        <f t="shared" si="4"/>
        <v/>
      </c>
      <c r="O31" s="1" t="str">
        <f t="shared" si="5"/>
        <v/>
      </c>
      <c r="P31" s="1" t="str">
        <f t="shared" si="6"/>
        <v/>
      </c>
      <c r="Q31" s="1" t="str">
        <f t="shared" si="7"/>
        <v/>
      </c>
      <c r="R31" s="1" t="str">
        <f t="shared" si="20"/>
        <v/>
      </c>
      <c r="S31" s="1" t="str">
        <f t="shared" si="8"/>
        <v/>
      </c>
      <c r="T31" s="1" t="str">
        <f t="shared" si="9"/>
        <v/>
      </c>
      <c r="U31" s="1" t="str">
        <f t="shared" si="10"/>
        <v/>
      </c>
      <c r="V31" s="1" t="str">
        <f t="shared" si="11"/>
        <v/>
      </c>
      <c r="W31" s="1" t="str">
        <f t="shared" si="12"/>
        <v/>
      </c>
      <c r="X31" s="1" t="str">
        <f t="shared" si="13"/>
        <v/>
      </c>
      <c r="Y31" s="1" t="str">
        <f t="shared" si="14"/>
        <v/>
      </c>
      <c r="Z31" s="6">
        <v>2.7000000000000001E-3</v>
      </c>
      <c r="AB31" s="5" t="str">
        <f t="shared" si="15"/>
        <v/>
      </c>
      <c r="AC31" s="1" t="str">
        <f t="shared" si="16"/>
        <v/>
      </c>
      <c r="AE31" s="5" t="str">
        <f t="shared" si="21"/>
        <v/>
      </c>
      <c r="AF31" s="1" t="str">
        <f t="shared" si="22"/>
        <v/>
      </c>
      <c r="AJ31" s="5" t="str">
        <f t="shared" si="23"/>
        <v/>
      </c>
      <c r="AL31" s="8" t="str">
        <f t="shared" si="24"/>
        <v/>
      </c>
      <c r="AM31" s="9" t="str">
        <f t="shared" si="25"/>
        <v/>
      </c>
      <c r="AO31" s="113" t="str">
        <f t="shared" si="18"/>
        <v/>
      </c>
      <c r="AP31" s="119" t="str">
        <f t="shared" si="19"/>
        <v/>
      </c>
      <c r="AQ31" s="119" t="str">
        <f t="shared" si="26"/>
        <v/>
      </c>
      <c r="AR31" s="119" t="str">
        <f t="shared" si="27"/>
        <v/>
      </c>
      <c r="AS31" s="143" t="s">
        <v>245</v>
      </c>
      <c r="AT31" s="143" t="str">
        <f>IF(ISBLANK('Spectrum 25'!$A$2)=TRUE,"",'Spectrum 25'!AT$6)</f>
        <v/>
      </c>
      <c r="AU31" s="143" t="s">
        <v>245</v>
      </c>
      <c r="AV31" s="143" t="str">
        <f>IF(ISBLANK('Spectrum 25'!$A$2)=TRUE,"",'Spectrum 25'!AV$6)</f>
        <v/>
      </c>
      <c r="AW31" s="143" t="s">
        <v>245</v>
      </c>
      <c r="AX31" s="143" t="str">
        <f>IF(ISBLANK('Spectrum 25'!$A$2)=TRUE,"",'Spectrum 25'!AX$6)</f>
        <v/>
      </c>
      <c r="AY31" t="str">
        <f t="shared" si="28"/>
        <v>No Data</v>
      </c>
      <c r="AZ31" s="9">
        <f t="shared" si="29"/>
        <v>0</v>
      </c>
      <c r="BA31" s="119" t="str">
        <v>No Data</v>
      </c>
      <c r="BB31" s="119">
        <v>0</v>
      </c>
      <c r="BC31" s="119">
        <v>27</v>
      </c>
      <c r="BD31" s="119" t="str">
        <f t="shared" si="30"/>
        <v/>
      </c>
      <c r="BE31" s="129"/>
      <c r="BF31" s="119" t="str">
        <f>IF('Spectrum 3'!BD31&gt;0,'Spectrum 3'!BD31, "")</f>
        <v/>
      </c>
      <c r="BG31" s="119" t="e">
        <f t="shared" si="31"/>
        <v>#NUM!</v>
      </c>
      <c r="BH31" s="119" t="e">
        <f t="shared" si="32"/>
        <v>#NUM!</v>
      </c>
      <c r="BI31" s="119" t="e">
        <f>LOOKUP((BH31+(('Compiled Assessment'!$D$5/(10^6))*BH31)), BG$5:BG$111)</f>
        <v>#NUM!</v>
      </c>
      <c r="BJ31" s="119" t="str">
        <f t="shared" si="33"/>
        <v/>
      </c>
      <c r="BK31" s="119" t="str">
        <f>IF(ISERROR(1/BH31),"",IF(ISERROR(1/BI31),"",IF(Calculations!$J$3&gt;ABS(((BH31-BI31)/BH31)*1000000),1,0)))</f>
        <v/>
      </c>
    </row>
    <row r="32" spans="6:63" x14ac:dyDescent="0.25">
      <c r="F32" s="189"/>
      <c r="J32" s="5" t="str">
        <f t="shared" si="0"/>
        <v/>
      </c>
      <c r="K32" s="1" t="str">
        <f t="shared" si="1"/>
        <v/>
      </c>
      <c r="L32" s="1" t="str">
        <f t="shared" si="2"/>
        <v/>
      </c>
      <c r="M32" s="1" t="str">
        <f t="shared" si="3"/>
        <v/>
      </c>
      <c r="N32" s="1" t="str">
        <f t="shared" si="4"/>
        <v/>
      </c>
      <c r="O32" s="1" t="str">
        <f t="shared" si="5"/>
        <v/>
      </c>
      <c r="P32" s="1" t="str">
        <f t="shared" si="6"/>
        <v/>
      </c>
      <c r="Q32" s="1" t="str">
        <f t="shared" si="7"/>
        <v/>
      </c>
      <c r="R32" s="1" t="str">
        <f t="shared" si="20"/>
        <v/>
      </c>
      <c r="S32" s="1" t="str">
        <f t="shared" si="8"/>
        <v/>
      </c>
      <c r="T32" s="1" t="str">
        <f t="shared" si="9"/>
        <v/>
      </c>
      <c r="U32" s="1" t="str">
        <f t="shared" si="10"/>
        <v/>
      </c>
      <c r="V32" s="1" t="str">
        <f t="shared" si="11"/>
        <v/>
      </c>
      <c r="W32" s="1" t="str">
        <f t="shared" si="12"/>
        <v/>
      </c>
      <c r="X32" s="1" t="str">
        <f t="shared" si="13"/>
        <v/>
      </c>
      <c r="Y32" s="1" t="str">
        <f t="shared" si="14"/>
        <v/>
      </c>
      <c r="Z32" s="6">
        <v>2.8E-3</v>
      </c>
      <c r="AB32" s="5" t="str">
        <f t="shared" si="15"/>
        <v/>
      </c>
      <c r="AC32" s="1" t="str">
        <f t="shared" si="16"/>
        <v/>
      </c>
      <c r="AE32" s="5" t="str">
        <f t="shared" si="21"/>
        <v/>
      </c>
      <c r="AF32" s="1" t="str">
        <f t="shared" si="22"/>
        <v/>
      </c>
      <c r="AJ32" s="5" t="str">
        <f t="shared" si="23"/>
        <v/>
      </c>
      <c r="AL32" s="8" t="str">
        <f t="shared" si="24"/>
        <v/>
      </c>
      <c r="AM32" s="9" t="str">
        <f t="shared" si="25"/>
        <v/>
      </c>
      <c r="AO32" s="113" t="str">
        <f t="shared" si="18"/>
        <v/>
      </c>
      <c r="AP32" s="119" t="str">
        <f t="shared" si="19"/>
        <v/>
      </c>
      <c r="AQ32" s="119" t="str">
        <f t="shared" si="26"/>
        <v/>
      </c>
      <c r="AR32" s="119" t="str">
        <f t="shared" si="27"/>
        <v/>
      </c>
      <c r="AS32" s="8"/>
      <c r="AT32" s="8"/>
      <c r="AU32" s="8"/>
      <c r="AV32" s="8"/>
      <c r="AW32" s="8"/>
      <c r="AY32" t="str">
        <f t="shared" si="28"/>
        <v>No Data</v>
      </c>
      <c r="AZ32" s="9">
        <f t="shared" si="29"/>
        <v>0</v>
      </c>
      <c r="BA32" s="119" t="str">
        <v>No Data</v>
      </c>
      <c r="BB32" s="119">
        <v>0</v>
      </c>
      <c r="BC32" s="119">
        <v>28</v>
      </c>
      <c r="BD32" s="119" t="str">
        <f t="shared" si="30"/>
        <v/>
      </c>
      <c r="BE32" s="129"/>
      <c r="BF32" s="119" t="str">
        <f>IF('Spectrum 3'!BD32&gt;0,'Spectrum 3'!BD32, "")</f>
        <v/>
      </c>
      <c r="BG32" s="119" t="e">
        <f t="shared" si="31"/>
        <v>#NUM!</v>
      </c>
      <c r="BH32" s="119" t="e">
        <f t="shared" si="32"/>
        <v>#NUM!</v>
      </c>
      <c r="BI32" s="119" t="e">
        <f>LOOKUP((BH32+(('Compiled Assessment'!$D$5/(10^6))*BH32)), BG$5:BG$111)</f>
        <v>#NUM!</v>
      </c>
      <c r="BJ32" s="119" t="str">
        <f t="shared" si="33"/>
        <v/>
      </c>
      <c r="BK32" s="119" t="str">
        <f>IF(ISERROR(1/BH32),"",IF(ISERROR(1/BI32),"",IF(Calculations!$J$3&gt;ABS(((BH32-BI32)/BH32)*1000000),1,0)))</f>
        <v/>
      </c>
    </row>
    <row r="33" spans="6:63" x14ac:dyDescent="0.25">
      <c r="F33" s="189"/>
      <c r="J33" s="5" t="str">
        <f t="shared" si="0"/>
        <v/>
      </c>
      <c r="K33" s="1" t="str">
        <f t="shared" si="1"/>
        <v/>
      </c>
      <c r="L33" s="1" t="str">
        <f t="shared" si="2"/>
        <v/>
      </c>
      <c r="M33" s="1" t="str">
        <f t="shared" si="3"/>
        <v/>
      </c>
      <c r="N33" s="1" t="str">
        <f t="shared" si="4"/>
        <v/>
      </c>
      <c r="O33" s="1" t="str">
        <f t="shared" si="5"/>
        <v/>
      </c>
      <c r="P33" s="1" t="str">
        <f t="shared" si="6"/>
        <v/>
      </c>
      <c r="Q33" s="1" t="str">
        <f t="shared" si="7"/>
        <v/>
      </c>
      <c r="R33" s="1" t="str">
        <f t="shared" si="20"/>
        <v/>
      </c>
      <c r="S33" s="1" t="str">
        <f t="shared" si="8"/>
        <v/>
      </c>
      <c r="T33" s="1" t="str">
        <f t="shared" si="9"/>
        <v/>
      </c>
      <c r="U33" s="1" t="str">
        <f t="shared" si="10"/>
        <v/>
      </c>
      <c r="V33" s="1" t="str">
        <f t="shared" si="11"/>
        <v/>
      </c>
      <c r="W33" s="1" t="str">
        <f t="shared" si="12"/>
        <v/>
      </c>
      <c r="X33" s="1" t="str">
        <f t="shared" si="13"/>
        <v/>
      </c>
      <c r="Y33" s="1" t="str">
        <f t="shared" si="14"/>
        <v/>
      </c>
      <c r="Z33" s="6">
        <v>2.8999999999999998E-3</v>
      </c>
      <c r="AB33" s="5" t="str">
        <f t="shared" si="15"/>
        <v/>
      </c>
      <c r="AC33" s="1" t="str">
        <f t="shared" si="16"/>
        <v/>
      </c>
      <c r="AE33" s="5" t="str">
        <f t="shared" si="21"/>
        <v/>
      </c>
      <c r="AF33" s="1" t="str">
        <f t="shared" si="22"/>
        <v/>
      </c>
      <c r="AJ33" s="5" t="str">
        <f t="shared" si="23"/>
        <v/>
      </c>
      <c r="AL33" s="8" t="str">
        <f t="shared" si="24"/>
        <v/>
      </c>
      <c r="AM33" s="9" t="str">
        <f t="shared" si="25"/>
        <v/>
      </c>
      <c r="AO33" s="113" t="str">
        <f t="shared" si="18"/>
        <v/>
      </c>
      <c r="AP33" s="119" t="str">
        <f t="shared" si="19"/>
        <v/>
      </c>
      <c r="AQ33" s="119" t="str">
        <f t="shared" si="26"/>
        <v/>
      </c>
      <c r="AR33" s="119" t="str">
        <f t="shared" si="27"/>
        <v/>
      </c>
      <c r="AS33" s="8"/>
      <c r="AT33" s="8"/>
      <c r="AU33" s="8"/>
      <c r="AV33" s="8"/>
      <c r="AW33" s="8"/>
      <c r="AY33" t="str">
        <f t="shared" si="28"/>
        <v>No Data</v>
      </c>
      <c r="AZ33" s="9">
        <f t="shared" si="29"/>
        <v>0</v>
      </c>
      <c r="BA33" s="119" t="str">
        <v>No Data</v>
      </c>
      <c r="BB33" s="119">
        <v>0</v>
      </c>
      <c r="BC33" s="119">
        <v>29</v>
      </c>
      <c r="BD33" s="119" t="str">
        <f t="shared" si="30"/>
        <v/>
      </c>
      <c r="BE33" s="129"/>
      <c r="BF33" s="119" t="str">
        <f>IF('Spectrum 3'!BD33&gt;0,'Spectrum 3'!BD33, "")</f>
        <v/>
      </c>
      <c r="BG33" s="119" t="e">
        <f t="shared" si="31"/>
        <v>#NUM!</v>
      </c>
      <c r="BH33" s="119" t="e">
        <f t="shared" si="32"/>
        <v>#NUM!</v>
      </c>
      <c r="BI33" s="119" t="e">
        <f>LOOKUP((BH33+(('Compiled Assessment'!$D$5/(10^6))*BH33)), BG$5:BG$111)</f>
        <v>#NUM!</v>
      </c>
      <c r="BJ33" s="119" t="str">
        <f t="shared" si="33"/>
        <v/>
      </c>
      <c r="BK33" s="119" t="str">
        <f>IF(ISERROR(1/BH33),"",IF(ISERROR(1/BI33),"",IF(Calculations!$J$3&gt;ABS(((BH33-BI33)/BH33)*1000000),1,0)))</f>
        <v/>
      </c>
    </row>
    <row r="34" spans="6:63" x14ac:dyDescent="0.25">
      <c r="J34" s="5" t="str">
        <f t="shared" si="0"/>
        <v/>
      </c>
      <c r="K34" s="1" t="str">
        <f t="shared" si="1"/>
        <v/>
      </c>
      <c r="L34" s="1" t="str">
        <f t="shared" si="2"/>
        <v/>
      </c>
      <c r="M34" s="1" t="str">
        <f t="shared" si="3"/>
        <v/>
      </c>
      <c r="N34" s="1" t="str">
        <f t="shared" si="4"/>
        <v/>
      </c>
      <c r="O34" s="1" t="str">
        <f t="shared" si="5"/>
        <v/>
      </c>
      <c r="P34" s="1" t="str">
        <f t="shared" si="6"/>
        <v/>
      </c>
      <c r="Q34" s="1" t="str">
        <f t="shared" si="7"/>
        <v/>
      </c>
      <c r="R34" s="1" t="str">
        <f t="shared" si="20"/>
        <v/>
      </c>
      <c r="S34" s="1" t="str">
        <f t="shared" si="8"/>
        <v/>
      </c>
      <c r="T34" s="1" t="str">
        <f t="shared" si="9"/>
        <v/>
      </c>
      <c r="U34" s="1" t="str">
        <f t="shared" si="10"/>
        <v/>
      </c>
      <c r="V34" s="1" t="str">
        <f t="shared" si="11"/>
        <v/>
      </c>
      <c r="W34" s="1" t="str">
        <f t="shared" si="12"/>
        <v/>
      </c>
      <c r="X34" s="1" t="str">
        <f t="shared" si="13"/>
        <v/>
      </c>
      <c r="Y34" s="1" t="str">
        <f t="shared" si="14"/>
        <v/>
      </c>
      <c r="Z34" s="6">
        <v>3.0000000000000001E-3</v>
      </c>
      <c r="AB34" s="5" t="str">
        <f t="shared" si="15"/>
        <v/>
      </c>
      <c r="AC34" s="1" t="str">
        <f t="shared" si="16"/>
        <v/>
      </c>
      <c r="AE34" s="5" t="str">
        <f t="shared" si="21"/>
        <v/>
      </c>
      <c r="AF34" s="1" t="str">
        <f t="shared" si="22"/>
        <v/>
      </c>
      <c r="AJ34" s="5" t="str">
        <f t="shared" si="23"/>
        <v/>
      </c>
      <c r="AL34" s="8" t="str">
        <f t="shared" si="24"/>
        <v/>
      </c>
      <c r="AM34" s="9" t="str">
        <f t="shared" si="25"/>
        <v/>
      </c>
      <c r="AO34" s="113" t="str">
        <f t="shared" si="18"/>
        <v/>
      </c>
      <c r="AP34" s="119" t="str">
        <f t="shared" si="19"/>
        <v/>
      </c>
      <c r="AQ34" s="119" t="str">
        <f t="shared" si="26"/>
        <v/>
      </c>
      <c r="AR34" s="119" t="str">
        <f t="shared" si="27"/>
        <v/>
      </c>
      <c r="AS34" s="8"/>
      <c r="AT34" s="8"/>
      <c r="AU34" s="8"/>
      <c r="AV34" s="8"/>
      <c r="AW34" s="8"/>
      <c r="AY34" t="str">
        <f t="shared" si="28"/>
        <v>No Data</v>
      </c>
      <c r="AZ34" s="9">
        <f t="shared" si="29"/>
        <v>0</v>
      </c>
      <c r="BA34" s="119" t="str">
        <v>No Data</v>
      </c>
      <c r="BB34" s="119">
        <v>0</v>
      </c>
      <c r="BC34" s="119">
        <v>30</v>
      </c>
      <c r="BD34" s="119" t="str">
        <f t="shared" si="30"/>
        <v/>
      </c>
      <c r="BE34" s="129"/>
      <c r="BF34" s="119" t="str">
        <f>IF('Spectrum 3'!BD34&gt;0,'Spectrum 3'!BD34, "")</f>
        <v/>
      </c>
      <c r="BG34" s="119" t="e">
        <f t="shared" si="31"/>
        <v>#NUM!</v>
      </c>
      <c r="BH34" s="119" t="e">
        <f t="shared" si="32"/>
        <v>#NUM!</v>
      </c>
      <c r="BI34" s="119" t="e">
        <f>LOOKUP((BH34+(('Compiled Assessment'!$D$5/(10^6))*BH34)), BG$5:BG$111)</f>
        <v>#NUM!</v>
      </c>
      <c r="BJ34" s="119" t="str">
        <f t="shared" si="33"/>
        <v/>
      </c>
      <c r="BK34" s="119" t="str">
        <f>IF(ISERROR(1/BH34),"",IF(ISERROR(1/BI34),"",IF(Calculations!$J$3&gt;ABS(((BH34-BI34)/BH34)*1000000),1,0)))</f>
        <v/>
      </c>
    </row>
    <row r="35" spans="6:63" x14ac:dyDescent="0.25">
      <c r="J35" s="5" t="str">
        <f t="shared" si="0"/>
        <v/>
      </c>
      <c r="K35" s="1" t="str">
        <f t="shared" si="1"/>
        <v/>
      </c>
      <c r="L35" s="1" t="str">
        <f t="shared" si="2"/>
        <v/>
      </c>
      <c r="M35" s="1" t="str">
        <f t="shared" si="3"/>
        <v/>
      </c>
      <c r="N35" s="1" t="str">
        <f t="shared" si="4"/>
        <v/>
      </c>
      <c r="O35" s="1" t="str">
        <f t="shared" si="5"/>
        <v/>
      </c>
      <c r="P35" s="1" t="str">
        <f t="shared" si="6"/>
        <v/>
      </c>
      <c r="Q35" s="1" t="str">
        <f t="shared" si="7"/>
        <v/>
      </c>
      <c r="R35" s="1" t="str">
        <f t="shared" si="20"/>
        <v/>
      </c>
      <c r="S35" s="1" t="str">
        <f t="shared" si="8"/>
        <v/>
      </c>
      <c r="T35" s="1" t="str">
        <f t="shared" si="9"/>
        <v/>
      </c>
      <c r="U35" s="1" t="str">
        <f t="shared" si="10"/>
        <v/>
      </c>
      <c r="V35" s="1" t="str">
        <f t="shared" si="11"/>
        <v/>
      </c>
      <c r="W35" s="1" t="str">
        <f t="shared" si="12"/>
        <v/>
      </c>
      <c r="X35" s="1" t="str">
        <f t="shared" si="13"/>
        <v/>
      </c>
      <c r="Y35" s="1" t="str">
        <f t="shared" si="14"/>
        <v/>
      </c>
      <c r="Z35" s="6">
        <v>3.0999999999999999E-3</v>
      </c>
      <c r="AB35" s="5" t="str">
        <f t="shared" si="15"/>
        <v/>
      </c>
      <c r="AC35" s="1" t="str">
        <f t="shared" si="16"/>
        <v/>
      </c>
      <c r="AE35" s="5" t="str">
        <f t="shared" si="21"/>
        <v/>
      </c>
      <c r="AF35" s="1" t="str">
        <f t="shared" si="22"/>
        <v/>
      </c>
      <c r="AJ35" s="5" t="str">
        <f t="shared" si="23"/>
        <v/>
      </c>
      <c r="AL35" s="8" t="str">
        <f t="shared" si="24"/>
        <v/>
      </c>
      <c r="AM35" s="9" t="str">
        <f t="shared" si="25"/>
        <v/>
      </c>
      <c r="AO35" s="113" t="str">
        <f t="shared" si="18"/>
        <v/>
      </c>
      <c r="AP35" s="119" t="str">
        <f t="shared" si="19"/>
        <v/>
      </c>
      <c r="AQ35" s="119" t="str">
        <f t="shared" si="26"/>
        <v/>
      </c>
      <c r="AR35" s="119" t="str">
        <f t="shared" si="27"/>
        <v/>
      </c>
      <c r="AS35" s="8"/>
      <c r="AT35" s="8"/>
      <c r="AU35" s="8"/>
      <c r="AV35" s="8"/>
      <c r="AW35" s="8"/>
      <c r="AY35" t="str">
        <f t="shared" si="28"/>
        <v>No Data</v>
      </c>
      <c r="AZ35" s="9">
        <f t="shared" si="29"/>
        <v>0</v>
      </c>
      <c r="BA35" s="119" t="str">
        <v>No Data</v>
      </c>
      <c r="BB35" s="119">
        <v>0</v>
      </c>
      <c r="BC35" s="119">
        <v>31</v>
      </c>
      <c r="BD35" s="119" t="str">
        <f t="shared" si="30"/>
        <v/>
      </c>
      <c r="BE35" s="129"/>
      <c r="BF35" s="119" t="str">
        <f>IF('Spectrum 3'!BD35&gt;0,'Spectrum 3'!BD35, "")</f>
        <v/>
      </c>
      <c r="BG35" s="119" t="e">
        <f t="shared" si="31"/>
        <v>#NUM!</v>
      </c>
      <c r="BH35" s="119" t="e">
        <f t="shared" si="32"/>
        <v>#NUM!</v>
      </c>
      <c r="BI35" s="119" t="e">
        <f>LOOKUP((BH35+(('Compiled Assessment'!$D$5/(10^6))*BH35)), BG$5:BG$111)</f>
        <v>#NUM!</v>
      </c>
      <c r="BJ35" s="119" t="str">
        <f t="shared" si="33"/>
        <v/>
      </c>
      <c r="BK35" s="119" t="str">
        <f>IF(ISERROR(1/BH35),"",IF(ISERROR(1/BI35),"",IF(Calculations!$J$3&gt;ABS(((BH35-BI35)/BH35)*1000000),1,0)))</f>
        <v/>
      </c>
    </row>
    <row r="36" spans="6:63" x14ac:dyDescent="0.25">
      <c r="J36" s="5" t="str">
        <f t="shared" si="0"/>
        <v/>
      </c>
      <c r="K36" s="1" t="str">
        <f t="shared" si="1"/>
        <v/>
      </c>
      <c r="L36" s="1" t="str">
        <f t="shared" si="2"/>
        <v/>
      </c>
      <c r="M36" s="1" t="str">
        <f t="shared" si="3"/>
        <v/>
      </c>
      <c r="N36" s="1" t="str">
        <f t="shared" si="4"/>
        <v/>
      </c>
      <c r="O36" s="1" t="str">
        <f t="shared" si="5"/>
        <v/>
      </c>
      <c r="P36" s="1" t="str">
        <f t="shared" si="6"/>
        <v/>
      </c>
      <c r="Q36" s="1" t="str">
        <f t="shared" si="7"/>
        <v/>
      </c>
      <c r="R36" s="1" t="str">
        <f t="shared" si="20"/>
        <v/>
      </c>
      <c r="S36" s="1" t="str">
        <f t="shared" si="8"/>
        <v/>
      </c>
      <c r="T36" s="1" t="str">
        <f t="shared" si="9"/>
        <v/>
      </c>
      <c r="U36" s="1" t="str">
        <f t="shared" si="10"/>
        <v/>
      </c>
      <c r="V36" s="1" t="str">
        <f t="shared" si="11"/>
        <v/>
      </c>
      <c r="W36" s="1" t="str">
        <f t="shared" si="12"/>
        <v/>
      </c>
      <c r="X36" s="1" t="str">
        <f t="shared" si="13"/>
        <v/>
      </c>
      <c r="Y36" s="1" t="str">
        <f t="shared" si="14"/>
        <v/>
      </c>
      <c r="Z36" s="6">
        <v>3.2000000000000002E-3</v>
      </c>
      <c r="AB36" s="5" t="str">
        <f t="shared" si="15"/>
        <v/>
      </c>
      <c r="AC36" s="1" t="str">
        <f t="shared" si="16"/>
        <v/>
      </c>
      <c r="AE36" s="5" t="str">
        <f t="shared" si="21"/>
        <v/>
      </c>
      <c r="AF36" s="1" t="str">
        <f t="shared" si="22"/>
        <v/>
      </c>
      <c r="AJ36" s="5" t="str">
        <f t="shared" si="23"/>
        <v/>
      </c>
      <c r="AL36" s="8" t="str">
        <f t="shared" si="24"/>
        <v/>
      </c>
      <c r="AM36" s="9" t="str">
        <f t="shared" si="25"/>
        <v/>
      </c>
      <c r="AO36" s="113" t="str">
        <f t="shared" si="18"/>
        <v/>
      </c>
      <c r="AP36" s="119" t="str">
        <f t="shared" si="19"/>
        <v/>
      </c>
      <c r="AQ36" s="119" t="str">
        <f t="shared" si="26"/>
        <v/>
      </c>
      <c r="AR36" s="119" t="str">
        <f t="shared" si="27"/>
        <v/>
      </c>
      <c r="AS36" s="8"/>
      <c r="AT36" s="8"/>
      <c r="AU36" s="8"/>
      <c r="AV36" s="8"/>
      <c r="AW36" s="8"/>
      <c r="AY36" t="str">
        <f t="shared" si="28"/>
        <v>No Data</v>
      </c>
      <c r="AZ36" s="9">
        <f t="shared" si="29"/>
        <v>0</v>
      </c>
      <c r="BA36" s="119" t="str">
        <v>No Data</v>
      </c>
      <c r="BB36" s="119">
        <v>0</v>
      </c>
      <c r="BC36" s="119">
        <v>32</v>
      </c>
      <c r="BD36" s="119" t="str">
        <f t="shared" si="30"/>
        <v/>
      </c>
      <c r="BE36" s="129"/>
      <c r="BF36" s="119" t="str">
        <f>IF('Spectrum 3'!BD36&gt;0,'Spectrum 3'!BD36, "")</f>
        <v/>
      </c>
      <c r="BG36" s="119" t="e">
        <f t="shared" si="31"/>
        <v>#NUM!</v>
      </c>
      <c r="BH36" s="119" t="e">
        <f t="shared" si="32"/>
        <v>#NUM!</v>
      </c>
      <c r="BI36" s="119" t="e">
        <f>LOOKUP((BH36+(('Compiled Assessment'!$D$5/(10^6))*BH36)), BG$5:BG$111)</f>
        <v>#NUM!</v>
      </c>
      <c r="BJ36" s="119" t="str">
        <f t="shared" si="33"/>
        <v/>
      </c>
      <c r="BK36" s="119" t="str">
        <f>IF(ISERROR(1/BH36),"",IF(ISERROR(1/BI36),"",IF(Calculations!$J$3&gt;ABS(((BH36-BI36)/BH36)*1000000),1,0)))</f>
        <v/>
      </c>
    </row>
    <row r="37" spans="6:63" x14ac:dyDescent="0.25">
      <c r="J37" s="5" t="str">
        <f t="shared" si="0"/>
        <v/>
      </c>
      <c r="K37" s="1" t="str">
        <f t="shared" si="1"/>
        <v/>
      </c>
      <c r="L37" s="1" t="str">
        <f t="shared" si="2"/>
        <v/>
      </c>
      <c r="M37" s="1" t="str">
        <f t="shared" si="3"/>
        <v/>
      </c>
      <c r="N37" s="1" t="str">
        <f t="shared" si="4"/>
        <v/>
      </c>
      <c r="O37" s="1" t="str">
        <f t="shared" si="5"/>
        <v/>
      </c>
      <c r="P37" s="1" t="str">
        <f t="shared" si="6"/>
        <v/>
      </c>
      <c r="Q37" s="1" t="str">
        <f t="shared" si="7"/>
        <v/>
      </c>
      <c r="R37" s="1" t="str">
        <f t="shared" si="20"/>
        <v/>
      </c>
      <c r="S37" s="1" t="str">
        <f t="shared" si="8"/>
        <v/>
      </c>
      <c r="T37" s="1" t="str">
        <f t="shared" si="9"/>
        <v/>
      </c>
      <c r="U37" s="1" t="str">
        <f t="shared" si="10"/>
        <v/>
      </c>
      <c r="V37" s="1" t="str">
        <f t="shared" si="11"/>
        <v/>
      </c>
      <c r="W37" s="1" t="str">
        <f t="shared" si="12"/>
        <v/>
      </c>
      <c r="X37" s="1" t="str">
        <f t="shared" si="13"/>
        <v/>
      </c>
      <c r="Y37" s="1" t="str">
        <f t="shared" si="14"/>
        <v/>
      </c>
      <c r="Z37" s="6">
        <v>3.3E-3</v>
      </c>
      <c r="AB37" s="5" t="str">
        <f t="shared" si="15"/>
        <v/>
      </c>
      <c r="AC37" s="1" t="str">
        <f t="shared" si="16"/>
        <v/>
      </c>
      <c r="AE37" s="5" t="str">
        <f t="shared" si="21"/>
        <v/>
      </c>
      <c r="AF37" s="1" t="str">
        <f t="shared" si="22"/>
        <v/>
      </c>
      <c r="AJ37" s="5" t="str">
        <f t="shared" si="23"/>
        <v/>
      </c>
      <c r="AL37" s="8" t="str">
        <f t="shared" si="24"/>
        <v/>
      </c>
      <c r="AM37" s="9" t="str">
        <f t="shared" si="25"/>
        <v/>
      </c>
      <c r="AO37" s="113" t="str">
        <f t="shared" si="18"/>
        <v/>
      </c>
      <c r="AP37" s="119" t="str">
        <f t="shared" si="19"/>
        <v/>
      </c>
      <c r="AQ37" s="119" t="str">
        <f t="shared" si="26"/>
        <v/>
      </c>
      <c r="AR37" s="119" t="str">
        <f t="shared" si="27"/>
        <v/>
      </c>
      <c r="AS37" s="8"/>
      <c r="AT37" s="8"/>
      <c r="AU37" s="8"/>
      <c r="AV37" s="8"/>
      <c r="AW37" s="8"/>
      <c r="AY37" t="str">
        <f t="shared" si="28"/>
        <v>No Data</v>
      </c>
      <c r="AZ37" s="9">
        <f t="shared" si="29"/>
        <v>0</v>
      </c>
      <c r="BA37" s="119" t="str">
        <v>No Data</v>
      </c>
      <c r="BB37" s="119">
        <v>0</v>
      </c>
      <c r="BC37" s="119">
        <v>33</v>
      </c>
      <c r="BD37" s="119" t="str">
        <f t="shared" si="30"/>
        <v/>
      </c>
      <c r="BE37" s="129"/>
      <c r="BF37" s="119" t="str">
        <f>IF('Spectrum 3'!BD37&gt;0,'Spectrum 3'!BD37, "")</f>
        <v/>
      </c>
      <c r="BG37" s="119" t="e">
        <f t="shared" si="31"/>
        <v>#NUM!</v>
      </c>
      <c r="BH37" s="119" t="e">
        <f t="shared" si="32"/>
        <v>#NUM!</v>
      </c>
      <c r="BI37" s="119" t="e">
        <f>LOOKUP((BH37+(('Compiled Assessment'!$D$5/(10^6))*BH37)), BG$5:BG$111)</f>
        <v>#NUM!</v>
      </c>
      <c r="BJ37" s="119" t="str">
        <f t="shared" si="33"/>
        <v/>
      </c>
      <c r="BK37" s="119" t="str">
        <f>IF(ISERROR(1/BH37),"",IF(ISERROR(1/BI37),"",IF(Calculations!$J$3&gt;ABS(((BH37-BI37)/BH37)*1000000),1,0)))</f>
        <v/>
      </c>
    </row>
    <row r="38" spans="6:63" x14ac:dyDescent="0.25">
      <c r="J38" s="5" t="str">
        <f t="shared" si="0"/>
        <v/>
      </c>
      <c r="K38" s="1" t="str">
        <f t="shared" si="1"/>
        <v/>
      </c>
      <c r="L38" s="1" t="str">
        <f t="shared" si="2"/>
        <v/>
      </c>
      <c r="M38" s="1" t="str">
        <f t="shared" si="3"/>
        <v/>
      </c>
      <c r="N38" s="1" t="str">
        <f t="shared" si="4"/>
        <v/>
      </c>
      <c r="O38" s="1" t="str">
        <f t="shared" si="5"/>
        <v/>
      </c>
      <c r="P38" s="1" t="str">
        <f t="shared" si="6"/>
        <v/>
      </c>
      <c r="Q38" s="1" t="str">
        <f t="shared" si="7"/>
        <v/>
      </c>
      <c r="R38" s="1" t="str">
        <f t="shared" si="20"/>
        <v/>
      </c>
      <c r="S38" s="1" t="str">
        <f t="shared" si="8"/>
        <v/>
      </c>
      <c r="T38" s="1" t="str">
        <f t="shared" si="9"/>
        <v/>
      </c>
      <c r="U38" s="1" t="str">
        <f t="shared" si="10"/>
        <v/>
      </c>
      <c r="V38" s="1" t="str">
        <f t="shared" si="11"/>
        <v/>
      </c>
      <c r="W38" s="1" t="str">
        <f t="shared" si="12"/>
        <v/>
      </c>
      <c r="X38" s="1" t="str">
        <f t="shared" si="13"/>
        <v/>
      </c>
      <c r="Y38" s="1" t="str">
        <f t="shared" si="14"/>
        <v/>
      </c>
      <c r="Z38" s="6">
        <v>3.3999999999999998E-3</v>
      </c>
      <c r="AB38" s="5" t="str">
        <f t="shared" si="15"/>
        <v/>
      </c>
      <c r="AC38" s="1" t="str">
        <f t="shared" si="16"/>
        <v/>
      </c>
      <c r="AE38" s="5" t="str">
        <f t="shared" si="21"/>
        <v/>
      </c>
      <c r="AF38" s="1" t="str">
        <f t="shared" si="22"/>
        <v/>
      </c>
      <c r="AJ38" s="5" t="str">
        <f t="shared" si="23"/>
        <v/>
      </c>
      <c r="AL38" s="8" t="str">
        <f t="shared" si="24"/>
        <v/>
      </c>
      <c r="AM38" s="9" t="str">
        <f t="shared" si="25"/>
        <v/>
      </c>
      <c r="AO38" s="113" t="str">
        <f t="shared" si="18"/>
        <v/>
      </c>
      <c r="AP38" s="119" t="str">
        <f t="shared" si="19"/>
        <v/>
      </c>
      <c r="AQ38" s="119" t="str">
        <f t="shared" si="26"/>
        <v/>
      </c>
      <c r="AR38" s="119" t="str">
        <f t="shared" si="27"/>
        <v/>
      </c>
      <c r="AS38" s="8"/>
      <c r="AT38" s="8"/>
      <c r="AU38" s="8"/>
      <c r="AV38" s="8"/>
      <c r="AW38" s="8"/>
      <c r="AY38" t="str">
        <f t="shared" si="28"/>
        <v>No Data</v>
      </c>
      <c r="AZ38" s="9">
        <f t="shared" si="29"/>
        <v>0</v>
      </c>
      <c r="BA38" s="119" t="str">
        <v>No Data</v>
      </c>
      <c r="BB38" s="119">
        <v>0</v>
      </c>
      <c r="BC38" s="119">
        <v>34</v>
      </c>
      <c r="BD38" s="119" t="str">
        <f t="shared" si="30"/>
        <v/>
      </c>
      <c r="BE38" s="129"/>
      <c r="BF38" s="119" t="str">
        <f>IF('Spectrum 3'!BD38&gt;0,'Spectrum 3'!BD38, "")</f>
        <v/>
      </c>
      <c r="BG38" s="119" t="e">
        <f t="shared" si="31"/>
        <v>#NUM!</v>
      </c>
      <c r="BH38" s="119" t="e">
        <f t="shared" si="32"/>
        <v>#NUM!</v>
      </c>
      <c r="BI38" s="119" t="e">
        <f>LOOKUP((BH38+(('Compiled Assessment'!$D$5/(10^6))*BH38)), BG$5:BG$111)</f>
        <v>#NUM!</v>
      </c>
      <c r="BJ38" s="119" t="str">
        <f t="shared" si="33"/>
        <v/>
      </c>
      <c r="BK38" s="119" t="str">
        <f>IF(ISERROR(1/BH38),"",IF(ISERROR(1/BI38),"",IF(Calculations!$J$3&gt;ABS(((BH38-BI38)/BH38)*1000000),1,0)))</f>
        <v/>
      </c>
    </row>
    <row r="39" spans="6:63" x14ac:dyDescent="0.25">
      <c r="J39" s="5" t="str">
        <f t="shared" si="0"/>
        <v/>
      </c>
      <c r="K39" s="1" t="str">
        <f t="shared" si="1"/>
        <v/>
      </c>
      <c r="L39" s="1" t="str">
        <f t="shared" si="2"/>
        <v/>
      </c>
      <c r="M39" s="1" t="str">
        <f t="shared" si="3"/>
        <v/>
      </c>
      <c r="N39" s="1" t="str">
        <f t="shared" si="4"/>
        <v/>
      </c>
      <c r="O39" s="1" t="str">
        <f t="shared" si="5"/>
        <v/>
      </c>
      <c r="P39" s="1" t="str">
        <f t="shared" si="6"/>
        <v/>
      </c>
      <c r="Q39" s="1" t="str">
        <f t="shared" si="7"/>
        <v/>
      </c>
      <c r="R39" s="1" t="str">
        <f t="shared" si="20"/>
        <v/>
      </c>
      <c r="S39" s="1" t="str">
        <f t="shared" si="8"/>
        <v/>
      </c>
      <c r="T39" s="1" t="str">
        <f t="shared" si="9"/>
        <v/>
      </c>
      <c r="U39" s="1" t="str">
        <f t="shared" si="10"/>
        <v/>
      </c>
      <c r="V39" s="1" t="str">
        <f t="shared" si="11"/>
        <v/>
      </c>
      <c r="W39" s="1" t="str">
        <f t="shared" si="12"/>
        <v/>
      </c>
      <c r="X39" s="1" t="str">
        <f t="shared" si="13"/>
        <v/>
      </c>
      <c r="Y39" s="1" t="str">
        <f t="shared" si="14"/>
        <v/>
      </c>
      <c r="Z39" s="6">
        <v>3.5000000000000001E-3</v>
      </c>
      <c r="AB39" s="5" t="str">
        <f t="shared" si="15"/>
        <v/>
      </c>
      <c r="AC39" s="1" t="str">
        <f t="shared" si="16"/>
        <v/>
      </c>
      <c r="AE39" s="5" t="str">
        <f t="shared" si="21"/>
        <v/>
      </c>
      <c r="AF39" s="1" t="str">
        <f t="shared" si="22"/>
        <v/>
      </c>
      <c r="AJ39" s="5" t="str">
        <f t="shared" si="23"/>
        <v/>
      </c>
      <c r="AL39" s="8" t="str">
        <f t="shared" si="24"/>
        <v/>
      </c>
      <c r="AM39" s="9" t="str">
        <f t="shared" si="25"/>
        <v/>
      </c>
      <c r="AO39" s="113" t="str">
        <f t="shared" si="18"/>
        <v/>
      </c>
      <c r="AP39" s="119" t="str">
        <f t="shared" si="19"/>
        <v/>
      </c>
      <c r="AQ39" s="119" t="str">
        <f t="shared" si="26"/>
        <v/>
      </c>
      <c r="AR39" s="119" t="str">
        <f t="shared" si="27"/>
        <v/>
      </c>
      <c r="AS39" s="8"/>
      <c r="AT39" s="8"/>
      <c r="AU39" s="8"/>
      <c r="AV39" s="8"/>
      <c r="AW39" s="8"/>
      <c r="AY39" t="str">
        <f t="shared" si="28"/>
        <v>No Data</v>
      </c>
      <c r="AZ39" s="9">
        <f t="shared" si="29"/>
        <v>0</v>
      </c>
      <c r="BA39" s="119" t="str">
        <v>No Data</v>
      </c>
      <c r="BB39" s="119">
        <v>0</v>
      </c>
      <c r="BC39" s="119">
        <v>35</v>
      </c>
      <c r="BD39" s="119" t="str">
        <f t="shared" si="30"/>
        <v/>
      </c>
      <c r="BE39" s="129"/>
      <c r="BF39" s="119" t="str">
        <f>IF('Spectrum 3'!BD39&gt;0,'Spectrum 3'!BD39, "")</f>
        <v/>
      </c>
      <c r="BG39" s="119" t="e">
        <f t="shared" si="31"/>
        <v>#NUM!</v>
      </c>
      <c r="BH39" s="119" t="e">
        <f t="shared" si="32"/>
        <v>#NUM!</v>
      </c>
      <c r="BI39" s="119" t="e">
        <f>LOOKUP((BH39+(('Compiled Assessment'!$D$5/(10^6))*BH39)), BG$5:BG$111)</f>
        <v>#NUM!</v>
      </c>
      <c r="BJ39" s="119" t="str">
        <f t="shared" si="33"/>
        <v/>
      </c>
      <c r="BK39" s="119" t="str">
        <f>IF(ISERROR(1/BH39),"",IF(ISERROR(1/BI39),"",IF(Calculations!$J$3&gt;ABS(((BH39-BI39)/BH39)*1000000),1,0)))</f>
        <v/>
      </c>
    </row>
    <row r="40" spans="6:63" x14ac:dyDescent="0.25">
      <c r="F40" s="189"/>
      <c r="J40" s="5" t="str">
        <f t="shared" si="0"/>
        <v/>
      </c>
      <c r="K40" s="1" t="str">
        <f t="shared" si="1"/>
        <v/>
      </c>
      <c r="L40" s="1" t="str">
        <f t="shared" si="2"/>
        <v/>
      </c>
      <c r="M40" s="1" t="str">
        <f t="shared" si="3"/>
        <v/>
      </c>
      <c r="N40" s="1" t="str">
        <f t="shared" si="4"/>
        <v/>
      </c>
      <c r="O40" s="1" t="str">
        <f t="shared" si="5"/>
        <v/>
      </c>
      <c r="P40" s="1" t="str">
        <f t="shared" si="6"/>
        <v/>
      </c>
      <c r="Q40" s="1" t="str">
        <f t="shared" si="7"/>
        <v/>
      </c>
      <c r="R40" s="1" t="str">
        <f t="shared" si="20"/>
        <v/>
      </c>
      <c r="S40" s="1" t="str">
        <f t="shared" si="8"/>
        <v/>
      </c>
      <c r="T40" s="1" t="str">
        <f t="shared" si="9"/>
        <v/>
      </c>
      <c r="U40" s="1" t="str">
        <f t="shared" si="10"/>
        <v/>
      </c>
      <c r="V40" s="1" t="str">
        <f t="shared" si="11"/>
        <v/>
      </c>
      <c r="W40" s="1" t="str">
        <f t="shared" si="12"/>
        <v/>
      </c>
      <c r="X40" s="1" t="str">
        <f t="shared" si="13"/>
        <v/>
      </c>
      <c r="Y40" s="1" t="str">
        <f t="shared" si="14"/>
        <v/>
      </c>
      <c r="Z40" s="6">
        <v>3.5999999999999999E-3</v>
      </c>
      <c r="AB40" s="5" t="str">
        <f t="shared" si="15"/>
        <v/>
      </c>
      <c r="AC40" s="1" t="str">
        <f t="shared" si="16"/>
        <v/>
      </c>
      <c r="AE40" s="5" t="str">
        <f t="shared" si="21"/>
        <v/>
      </c>
      <c r="AF40" s="1" t="str">
        <f t="shared" si="22"/>
        <v/>
      </c>
      <c r="AJ40" s="5" t="str">
        <f t="shared" si="23"/>
        <v/>
      </c>
      <c r="AL40" s="8" t="str">
        <f t="shared" si="24"/>
        <v/>
      </c>
      <c r="AM40" s="9" t="str">
        <f t="shared" si="25"/>
        <v/>
      </c>
      <c r="AO40" s="113" t="str">
        <f t="shared" si="18"/>
        <v/>
      </c>
      <c r="AP40" s="119" t="str">
        <f t="shared" si="19"/>
        <v/>
      </c>
      <c r="AQ40" s="119" t="str">
        <f t="shared" si="26"/>
        <v/>
      </c>
      <c r="AR40" s="119" t="str">
        <f t="shared" si="27"/>
        <v/>
      </c>
      <c r="AS40" s="8"/>
      <c r="AT40" s="8"/>
      <c r="AU40" s="8"/>
      <c r="AV40" s="8"/>
      <c r="AW40" s="8"/>
      <c r="AY40" t="str">
        <f t="shared" si="28"/>
        <v>No Data</v>
      </c>
      <c r="AZ40" s="9">
        <f t="shared" si="29"/>
        <v>0</v>
      </c>
      <c r="BA40" s="119" t="str">
        <v>No Data</v>
      </c>
      <c r="BB40" s="119">
        <v>0</v>
      </c>
      <c r="BC40" s="119">
        <v>36</v>
      </c>
      <c r="BD40" s="119" t="str">
        <f t="shared" si="30"/>
        <v/>
      </c>
      <c r="BE40" s="129"/>
      <c r="BF40" s="119" t="str">
        <f>IF('Spectrum 3'!BD40&gt;0,'Spectrum 3'!BD40, "")</f>
        <v/>
      </c>
      <c r="BG40" s="119" t="e">
        <f t="shared" si="31"/>
        <v>#NUM!</v>
      </c>
      <c r="BH40" s="119" t="e">
        <f t="shared" si="32"/>
        <v>#NUM!</v>
      </c>
      <c r="BI40" s="119" t="e">
        <f>LOOKUP((BH40+(('Compiled Assessment'!$D$5/(10^6))*BH40)), BG$5:BG$111)</f>
        <v>#NUM!</v>
      </c>
      <c r="BJ40" s="119" t="str">
        <f t="shared" si="33"/>
        <v/>
      </c>
      <c r="BK40" s="119" t="str">
        <f>IF(ISERROR(1/BH40),"",IF(ISERROR(1/BI40),"",IF(Calculations!$J$3&gt;ABS(((BH40-BI40)/BH40)*1000000),1,0)))</f>
        <v/>
      </c>
    </row>
    <row r="41" spans="6:63" x14ac:dyDescent="0.25">
      <c r="F41" s="189"/>
      <c r="J41" s="5" t="str">
        <f t="shared" si="0"/>
        <v/>
      </c>
      <c r="K41" s="1" t="str">
        <f t="shared" si="1"/>
        <v/>
      </c>
      <c r="L41" s="1" t="str">
        <f t="shared" si="2"/>
        <v/>
      </c>
      <c r="M41" s="1" t="str">
        <f t="shared" si="3"/>
        <v/>
      </c>
      <c r="N41" s="1" t="str">
        <f t="shared" si="4"/>
        <v/>
      </c>
      <c r="O41" s="1" t="str">
        <f t="shared" si="5"/>
        <v/>
      </c>
      <c r="P41" s="1" t="str">
        <f t="shared" si="6"/>
        <v/>
      </c>
      <c r="Q41" s="1" t="str">
        <f t="shared" si="7"/>
        <v/>
      </c>
      <c r="R41" s="1" t="str">
        <f t="shared" si="20"/>
        <v/>
      </c>
      <c r="S41" s="1" t="str">
        <f t="shared" si="8"/>
        <v/>
      </c>
      <c r="T41" s="1" t="str">
        <f t="shared" si="9"/>
        <v/>
      </c>
      <c r="U41" s="1" t="str">
        <f t="shared" si="10"/>
        <v/>
      </c>
      <c r="V41" s="1" t="str">
        <f t="shared" si="11"/>
        <v/>
      </c>
      <c r="W41" s="1" t="str">
        <f t="shared" si="12"/>
        <v/>
      </c>
      <c r="X41" s="1" t="str">
        <f t="shared" si="13"/>
        <v/>
      </c>
      <c r="Y41" s="1" t="str">
        <f t="shared" si="14"/>
        <v/>
      </c>
      <c r="Z41" s="6">
        <v>3.7000000000000002E-3</v>
      </c>
      <c r="AB41" s="5" t="str">
        <f t="shared" si="15"/>
        <v/>
      </c>
      <c r="AC41" s="1" t="str">
        <f t="shared" si="16"/>
        <v/>
      </c>
      <c r="AE41" s="5" t="str">
        <f t="shared" si="21"/>
        <v/>
      </c>
      <c r="AF41" s="1" t="str">
        <f t="shared" si="22"/>
        <v/>
      </c>
      <c r="AJ41" s="5" t="str">
        <f t="shared" si="23"/>
        <v/>
      </c>
      <c r="AL41" s="8" t="str">
        <f t="shared" si="24"/>
        <v/>
      </c>
      <c r="AM41" s="9" t="str">
        <f t="shared" si="25"/>
        <v/>
      </c>
      <c r="AO41" s="113" t="str">
        <f t="shared" si="18"/>
        <v/>
      </c>
      <c r="AP41" s="119" t="str">
        <f t="shared" si="19"/>
        <v/>
      </c>
      <c r="AQ41" s="119" t="str">
        <f t="shared" si="26"/>
        <v/>
      </c>
      <c r="AR41" s="119" t="str">
        <f t="shared" si="27"/>
        <v/>
      </c>
      <c r="AS41" s="8"/>
      <c r="AT41" s="8"/>
      <c r="AU41" s="8"/>
      <c r="AV41" s="8"/>
      <c r="AW41" s="8"/>
      <c r="AY41" t="str">
        <f t="shared" si="28"/>
        <v>No Data</v>
      </c>
      <c r="AZ41" s="9">
        <f t="shared" si="29"/>
        <v>0</v>
      </c>
      <c r="BA41" s="119" t="str">
        <v>No Data</v>
      </c>
      <c r="BB41" s="119">
        <v>0</v>
      </c>
      <c r="BC41" s="119">
        <v>37</v>
      </c>
      <c r="BD41" s="119" t="str">
        <f t="shared" si="30"/>
        <v/>
      </c>
      <c r="BE41" s="129"/>
      <c r="BF41" s="119" t="str">
        <f>IF('Spectrum 3'!BD41&gt;0,'Spectrum 3'!BD41, "")</f>
        <v/>
      </c>
      <c r="BG41" s="119" t="e">
        <f t="shared" si="31"/>
        <v>#NUM!</v>
      </c>
      <c r="BH41" s="119" t="e">
        <f t="shared" si="32"/>
        <v>#NUM!</v>
      </c>
      <c r="BI41" s="119" t="e">
        <f>LOOKUP((BH41+(('Compiled Assessment'!$D$5/(10^6))*BH41)), BG$5:BG$111)</f>
        <v>#NUM!</v>
      </c>
      <c r="BJ41" s="119" t="str">
        <f t="shared" si="33"/>
        <v/>
      </c>
      <c r="BK41" s="119" t="str">
        <f>IF(ISERROR(1/BH41),"",IF(ISERROR(1/BI41),"",IF(Calculations!$J$3&gt;ABS(((BH41-BI41)/BH41)*1000000),1,0)))</f>
        <v/>
      </c>
    </row>
    <row r="42" spans="6:63" x14ac:dyDescent="0.25">
      <c r="F42" s="189"/>
      <c r="J42" s="5" t="str">
        <f t="shared" si="0"/>
        <v/>
      </c>
      <c r="K42" s="1" t="str">
        <f t="shared" si="1"/>
        <v/>
      </c>
      <c r="L42" s="1" t="str">
        <f t="shared" si="2"/>
        <v/>
      </c>
      <c r="M42" s="1" t="str">
        <f t="shared" si="3"/>
        <v/>
      </c>
      <c r="N42" s="1" t="str">
        <f t="shared" si="4"/>
        <v/>
      </c>
      <c r="O42" s="1" t="str">
        <f t="shared" si="5"/>
        <v/>
      </c>
      <c r="P42" s="1" t="str">
        <f t="shared" si="6"/>
        <v/>
      </c>
      <c r="Q42" s="1" t="str">
        <f t="shared" si="7"/>
        <v/>
      </c>
      <c r="R42" s="1" t="str">
        <f t="shared" si="20"/>
        <v/>
      </c>
      <c r="S42" s="1" t="str">
        <f t="shared" si="8"/>
        <v/>
      </c>
      <c r="T42" s="1" t="str">
        <f t="shared" si="9"/>
        <v/>
      </c>
      <c r="U42" s="1" t="str">
        <f t="shared" si="10"/>
        <v/>
      </c>
      <c r="V42" s="1" t="str">
        <f t="shared" si="11"/>
        <v/>
      </c>
      <c r="W42" s="1" t="str">
        <f t="shared" si="12"/>
        <v/>
      </c>
      <c r="X42" s="1" t="str">
        <f t="shared" si="13"/>
        <v/>
      </c>
      <c r="Y42" s="1" t="str">
        <f t="shared" si="14"/>
        <v/>
      </c>
      <c r="Z42" s="6">
        <v>3.8E-3</v>
      </c>
      <c r="AB42" s="5" t="str">
        <f t="shared" si="15"/>
        <v/>
      </c>
      <c r="AC42" s="1" t="str">
        <f t="shared" si="16"/>
        <v/>
      </c>
      <c r="AE42" s="5" t="str">
        <f t="shared" si="21"/>
        <v/>
      </c>
      <c r="AF42" s="1" t="str">
        <f t="shared" si="22"/>
        <v/>
      </c>
      <c r="AJ42" s="5" t="str">
        <f t="shared" si="23"/>
        <v/>
      </c>
      <c r="AL42" s="8" t="str">
        <f t="shared" si="24"/>
        <v/>
      </c>
      <c r="AM42" s="9" t="str">
        <f t="shared" si="25"/>
        <v/>
      </c>
      <c r="AO42" s="113" t="str">
        <f t="shared" si="18"/>
        <v/>
      </c>
      <c r="AP42" s="119" t="str">
        <f t="shared" si="19"/>
        <v/>
      </c>
      <c r="AQ42" s="119" t="str">
        <f t="shared" si="26"/>
        <v/>
      </c>
      <c r="AR42" s="119" t="str">
        <f t="shared" si="27"/>
        <v/>
      </c>
      <c r="AS42" s="8"/>
      <c r="AT42" s="8"/>
      <c r="AU42" s="8"/>
      <c r="AV42" s="8"/>
      <c r="AW42" s="8"/>
      <c r="AY42" t="str">
        <f t="shared" si="28"/>
        <v>No Data</v>
      </c>
      <c r="AZ42" s="9">
        <f t="shared" si="29"/>
        <v>0</v>
      </c>
      <c r="BA42" s="119" t="str">
        <v>No Data</v>
      </c>
      <c r="BB42" s="119">
        <v>0</v>
      </c>
      <c r="BC42" s="119">
        <v>38</v>
      </c>
      <c r="BD42" s="119" t="str">
        <f t="shared" si="30"/>
        <v/>
      </c>
      <c r="BE42" s="129"/>
      <c r="BF42" s="119" t="str">
        <f>IF('Spectrum 3'!BD42&gt;0,'Spectrum 3'!BD42, "")</f>
        <v/>
      </c>
      <c r="BG42" s="119" t="e">
        <f t="shared" si="31"/>
        <v>#NUM!</v>
      </c>
      <c r="BH42" s="119" t="e">
        <f t="shared" si="32"/>
        <v>#NUM!</v>
      </c>
      <c r="BI42" s="119" t="e">
        <f>LOOKUP((BH42+(('Compiled Assessment'!$D$5/(10^6))*BH42)), BG$5:BG$111)</f>
        <v>#NUM!</v>
      </c>
      <c r="BJ42" s="119" t="str">
        <f t="shared" si="33"/>
        <v/>
      </c>
      <c r="BK42" s="119" t="str">
        <f>IF(ISERROR(1/BH42),"",IF(ISERROR(1/BI42),"",IF(Calculations!$J$3&gt;ABS(((BH42-BI42)/BH42)*1000000),1,0)))</f>
        <v/>
      </c>
    </row>
    <row r="43" spans="6:63" x14ac:dyDescent="0.25">
      <c r="F43" s="189"/>
      <c r="J43" s="5" t="str">
        <f t="shared" si="0"/>
        <v/>
      </c>
      <c r="K43" s="1" t="str">
        <f t="shared" si="1"/>
        <v/>
      </c>
      <c r="L43" s="1" t="str">
        <f t="shared" si="2"/>
        <v/>
      </c>
      <c r="M43" s="1" t="str">
        <f t="shared" si="3"/>
        <v/>
      </c>
      <c r="N43" s="1" t="str">
        <f t="shared" si="4"/>
        <v/>
      </c>
      <c r="O43" s="1" t="str">
        <f t="shared" si="5"/>
        <v/>
      </c>
      <c r="P43" s="1" t="str">
        <f t="shared" si="6"/>
        <v/>
      </c>
      <c r="Q43" s="1" t="str">
        <f t="shared" si="7"/>
        <v/>
      </c>
      <c r="R43" s="1" t="str">
        <f t="shared" si="20"/>
        <v/>
      </c>
      <c r="S43" s="1" t="str">
        <f t="shared" si="8"/>
        <v/>
      </c>
      <c r="T43" s="1" t="str">
        <f t="shared" si="9"/>
        <v/>
      </c>
      <c r="U43" s="1" t="str">
        <f t="shared" si="10"/>
        <v/>
      </c>
      <c r="V43" s="1" t="str">
        <f t="shared" si="11"/>
        <v/>
      </c>
      <c r="W43" s="1" t="str">
        <f t="shared" si="12"/>
        <v/>
      </c>
      <c r="X43" s="1" t="str">
        <f t="shared" si="13"/>
        <v/>
      </c>
      <c r="Y43" s="1" t="str">
        <f t="shared" si="14"/>
        <v/>
      </c>
      <c r="Z43" s="6">
        <v>3.8999999999999998E-3</v>
      </c>
      <c r="AB43" s="5" t="str">
        <f t="shared" si="15"/>
        <v/>
      </c>
      <c r="AC43" s="1" t="str">
        <f t="shared" si="16"/>
        <v/>
      </c>
      <c r="AE43" s="5" t="str">
        <f t="shared" si="21"/>
        <v/>
      </c>
      <c r="AF43" s="1" t="str">
        <f t="shared" si="22"/>
        <v/>
      </c>
      <c r="AJ43" s="5" t="str">
        <f t="shared" si="23"/>
        <v/>
      </c>
      <c r="AL43" s="8" t="str">
        <f t="shared" si="24"/>
        <v/>
      </c>
      <c r="AM43" s="9" t="str">
        <f t="shared" si="25"/>
        <v/>
      </c>
      <c r="AO43" s="113" t="str">
        <f t="shared" si="18"/>
        <v/>
      </c>
      <c r="AP43" s="119" t="str">
        <f t="shared" si="19"/>
        <v/>
      </c>
      <c r="AQ43" s="119" t="str">
        <f t="shared" si="26"/>
        <v/>
      </c>
      <c r="AR43" s="119" t="str">
        <f t="shared" si="27"/>
        <v/>
      </c>
      <c r="AS43" s="8"/>
      <c r="AT43" s="8"/>
      <c r="AU43" s="8"/>
      <c r="AV43" s="8"/>
      <c r="AW43" s="8"/>
      <c r="AY43" t="str">
        <f t="shared" si="28"/>
        <v>No Data</v>
      </c>
      <c r="AZ43" s="9">
        <f t="shared" si="29"/>
        <v>0</v>
      </c>
      <c r="BA43" s="119" t="str">
        <v>No Data</v>
      </c>
      <c r="BB43" s="119">
        <v>0</v>
      </c>
      <c r="BC43" s="119">
        <v>39</v>
      </c>
      <c r="BD43" s="119" t="str">
        <f t="shared" si="30"/>
        <v/>
      </c>
      <c r="BE43" s="129"/>
      <c r="BF43" s="119" t="str">
        <f>IF('Spectrum 3'!BD43&gt;0,'Spectrum 3'!BD43, "")</f>
        <v/>
      </c>
      <c r="BG43" s="119" t="e">
        <f t="shared" si="31"/>
        <v>#NUM!</v>
      </c>
      <c r="BH43" s="119" t="e">
        <f t="shared" si="32"/>
        <v>#NUM!</v>
      </c>
      <c r="BI43" s="119" t="e">
        <f>LOOKUP((BH43+(('Compiled Assessment'!$D$5/(10^6))*BH43)), BG$5:BG$111)</f>
        <v>#NUM!</v>
      </c>
      <c r="BJ43" s="119" t="str">
        <f t="shared" si="33"/>
        <v/>
      </c>
      <c r="BK43" s="119" t="str">
        <f>IF(ISERROR(1/BH43),"",IF(ISERROR(1/BI43),"",IF(Calculations!$J$3&gt;ABS(((BH43-BI43)/BH43)*1000000),1,0)))</f>
        <v/>
      </c>
    </row>
    <row r="44" spans="6:63" x14ac:dyDescent="0.25">
      <c r="F44" s="189"/>
      <c r="J44" s="5" t="str">
        <f t="shared" si="0"/>
        <v/>
      </c>
      <c r="K44" s="1" t="str">
        <f t="shared" si="1"/>
        <v/>
      </c>
      <c r="L44" s="1" t="str">
        <f t="shared" si="2"/>
        <v/>
      </c>
      <c r="M44" s="1" t="str">
        <f t="shared" si="3"/>
        <v/>
      </c>
      <c r="N44" s="1" t="str">
        <f t="shared" si="4"/>
        <v/>
      </c>
      <c r="O44" s="1" t="str">
        <f t="shared" si="5"/>
        <v/>
      </c>
      <c r="P44" s="1" t="str">
        <f t="shared" si="6"/>
        <v/>
      </c>
      <c r="Q44" s="1" t="str">
        <f t="shared" si="7"/>
        <v/>
      </c>
      <c r="R44" s="1" t="str">
        <f t="shared" si="20"/>
        <v/>
      </c>
      <c r="S44" s="1" t="str">
        <f t="shared" si="8"/>
        <v/>
      </c>
      <c r="T44" s="1" t="str">
        <f t="shared" si="9"/>
        <v/>
      </c>
      <c r="U44" s="1" t="str">
        <f t="shared" si="10"/>
        <v/>
      </c>
      <c r="V44" s="1" t="str">
        <f t="shared" si="11"/>
        <v/>
      </c>
      <c r="W44" s="1" t="str">
        <f t="shared" si="12"/>
        <v/>
      </c>
      <c r="X44" s="1" t="str">
        <f t="shared" si="13"/>
        <v/>
      </c>
      <c r="Y44" s="1" t="str">
        <f t="shared" si="14"/>
        <v/>
      </c>
      <c r="Z44" s="6">
        <v>4.0000000000000001E-3</v>
      </c>
      <c r="AB44" s="5" t="str">
        <f t="shared" si="15"/>
        <v/>
      </c>
      <c r="AC44" s="1" t="str">
        <f t="shared" si="16"/>
        <v/>
      </c>
      <c r="AE44" s="5" t="str">
        <f t="shared" si="21"/>
        <v/>
      </c>
      <c r="AF44" s="1" t="str">
        <f t="shared" si="22"/>
        <v/>
      </c>
      <c r="AJ44" s="5" t="str">
        <f t="shared" si="23"/>
        <v/>
      </c>
      <c r="AL44" s="8" t="str">
        <f t="shared" si="24"/>
        <v/>
      </c>
      <c r="AM44" s="9" t="str">
        <f t="shared" si="25"/>
        <v/>
      </c>
      <c r="AO44" s="113" t="str">
        <f t="shared" si="18"/>
        <v/>
      </c>
      <c r="AP44" s="119" t="str">
        <f t="shared" si="19"/>
        <v/>
      </c>
      <c r="AQ44" s="119" t="str">
        <f t="shared" si="26"/>
        <v/>
      </c>
      <c r="AR44" s="119" t="str">
        <f t="shared" si="27"/>
        <v/>
      </c>
      <c r="AS44" s="8"/>
      <c r="AT44" s="8"/>
      <c r="AU44" s="8"/>
      <c r="AV44" s="8"/>
      <c r="AW44" s="8"/>
      <c r="AY44" t="str">
        <f t="shared" si="28"/>
        <v>No Data</v>
      </c>
      <c r="AZ44" s="9">
        <f t="shared" si="29"/>
        <v>0</v>
      </c>
      <c r="BA44" s="119" t="str">
        <v>No Data</v>
      </c>
      <c r="BB44" s="119">
        <v>0</v>
      </c>
      <c r="BC44" s="119">
        <v>40</v>
      </c>
      <c r="BD44" s="119" t="str">
        <f t="shared" si="30"/>
        <v/>
      </c>
      <c r="BE44" s="129"/>
      <c r="BF44" s="119" t="str">
        <f>IF('Spectrum 3'!BD44&gt;0,'Spectrum 3'!BD44, "")</f>
        <v/>
      </c>
      <c r="BG44" s="119" t="e">
        <f t="shared" si="31"/>
        <v>#NUM!</v>
      </c>
      <c r="BH44" s="119" t="e">
        <f t="shared" si="32"/>
        <v>#NUM!</v>
      </c>
      <c r="BI44" s="119" t="e">
        <f>LOOKUP((BH44+(('Compiled Assessment'!$D$5/(10^6))*BH44)), BG$5:BG$111)</f>
        <v>#NUM!</v>
      </c>
      <c r="BJ44" s="119" t="str">
        <f t="shared" si="33"/>
        <v/>
      </c>
      <c r="BK44" s="119" t="str">
        <f>IF(ISERROR(1/BH44),"",IF(ISERROR(1/BI44),"",IF(Calculations!$J$3&gt;ABS(((BH44-BI44)/BH44)*1000000),1,0)))</f>
        <v/>
      </c>
    </row>
    <row r="45" spans="6:63" x14ac:dyDescent="0.25">
      <c r="J45" s="5" t="str">
        <f t="shared" si="0"/>
        <v/>
      </c>
      <c r="K45" s="1" t="str">
        <f t="shared" si="1"/>
        <v/>
      </c>
      <c r="L45" s="1" t="str">
        <f t="shared" si="2"/>
        <v/>
      </c>
      <c r="M45" s="1" t="str">
        <f t="shared" si="3"/>
        <v/>
      </c>
      <c r="N45" s="1" t="str">
        <f t="shared" si="4"/>
        <v/>
      </c>
      <c r="O45" s="1" t="str">
        <f t="shared" si="5"/>
        <v/>
      </c>
      <c r="P45" s="1" t="str">
        <f t="shared" si="6"/>
        <v/>
      </c>
      <c r="Q45" s="1" t="str">
        <f t="shared" si="7"/>
        <v/>
      </c>
      <c r="R45" s="1" t="str">
        <f t="shared" si="20"/>
        <v/>
      </c>
      <c r="S45" s="1" t="str">
        <f t="shared" si="8"/>
        <v/>
      </c>
      <c r="T45" s="1" t="str">
        <f t="shared" si="9"/>
        <v/>
      </c>
      <c r="U45" s="1" t="str">
        <f t="shared" si="10"/>
        <v/>
      </c>
      <c r="V45" s="1" t="str">
        <f t="shared" si="11"/>
        <v/>
      </c>
      <c r="W45" s="1" t="str">
        <f t="shared" si="12"/>
        <v/>
      </c>
      <c r="X45" s="1" t="str">
        <f t="shared" si="13"/>
        <v/>
      </c>
      <c r="Y45" s="1" t="str">
        <f t="shared" si="14"/>
        <v/>
      </c>
      <c r="Z45" s="6">
        <v>4.1000000000000003E-3</v>
      </c>
      <c r="AB45" s="5" t="str">
        <f t="shared" si="15"/>
        <v/>
      </c>
      <c r="AC45" s="1" t="str">
        <f t="shared" si="16"/>
        <v/>
      </c>
      <c r="AE45" s="5" t="str">
        <f t="shared" si="21"/>
        <v/>
      </c>
      <c r="AF45" s="1" t="str">
        <f t="shared" si="22"/>
        <v/>
      </c>
      <c r="AJ45" s="5" t="str">
        <f t="shared" si="23"/>
        <v/>
      </c>
      <c r="AL45" s="8" t="str">
        <f t="shared" si="24"/>
        <v/>
      </c>
      <c r="AM45" s="9" t="str">
        <f t="shared" si="25"/>
        <v/>
      </c>
      <c r="AO45" s="113" t="str">
        <f t="shared" si="18"/>
        <v/>
      </c>
      <c r="AP45" s="119" t="str">
        <f t="shared" si="19"/>
        <v/>
      </c>
      <c r="AQ45" s="119" t="str">
        <f t="shared" si="26"/>
        <v/>
      </c>
      <c r="AR45" s="119" t="str">
        <f t="shared" si="27"/>
        <v/>
      </c>
      <c r="AS45" s="8"/>
      <c r="AT45" s="8"/>
      <c r="AU45" s="8"/>
      <c r="AV45" s="8"/>
      <c r="AW45" s="8"/>
      <c r="AY45" t="str">
        <f t="shared" si="28"/>
        <v>No Data</v>
      </c>
      <c r="AZ45" s="9">
        <f t="shared" si="29"/>
        <v>0</v>
      </c>
      <c r="BA45" s="119" t="str">
        <v>No Data</v>
      </c>
      <c r="BB45" s="119">
        <v>0</v>
      </c>
      <c r="BC45" s="119">
        <v>41</v>
      </c>
      <c r="BD45" s="119" t="str">
        <f t="shared" si="30"/>
        <v/>
      </c>
      <c r="BE45" s="129"/>
      <c r="BF45" s="119" t="str">
        <f>IF('Spectrum 3'!BD45&gt;0,'Spectrum 3'!BD45, "")</f>
        <v/>
      </c>
      <c r="BG45" s="119" t="e">
        <f t="shared" si="31"/>
        <v>#NUM!</v>
      </c>
      <c r="BH45" s="119" t="e">
        <f t="shared" si="32"/>
        <v>#NUM!</v>
      </c>
      <c r="BI45" s="119" t="e">
        <f>LOOKUP((BH45+(('Compiled Assessment'!$D$5/(10^6))*BH45)), BG$5:BG$111)</f>
        <v>#NUM!</v>
      </c>
      <c r="BJ45" s="119" t="str">
        <f t="shared" si="33"/>
        <v/>
      </c>
      <c r="BK45" s="119" t="str">
        <f>IF(ISERROR(1/BH45),"",IF(ISERROR(1/BI45),"",IF(Calculations!$J$3&gt;ABS(((BH45-BI45)/BH45)*1000000),1,0)))</f>
        <v/>
      </c>
    </row>
    <row r="46" spans="6:63" x14ac:dyDescent="0.25">
      <c r="J46" s="5" t="str">
        <f t="shared" si="0"/>
        <v/>
      </c>
      <c r="K46" s="1" t="str">
        <f t="shared" si="1"/>
        <v/>
      </c>
      <c r="L46" s="1" t="str">
        <f t="shared" si="2"/>
        <v/>
      </c>
      <c r="M46" s="1" t="str">
        <f t="shared" si="3"/>
        <v/>
      </c>
      <c r="N46" s="1" t="str">
        <f t="shared" si="4"/>
        <v/>
      </c>
      <c r="O46" s="1" t="str">
        <f t="shared" si="5"/>
        <v/>
      </c>
      <c r="P46" s="1" t="str">
        <f t="shared" si="6"/>
        <v/>
      </c>
      <c r="Q46" s="1" t="str">
        <f t="shared" si="7"/>
        <v/>
      </c>
      <c r="R46" s="1" t="str">
        <f t="shared" si="20"/>
        <v/>
      </c>
      <c r="S46" s="1" t="str">
        <f t="shared" si="8"/>
        <v/>
      </c>
      <c r="T46" s="1" t="str">
        <f t="shared" si="9"/>
        <v/>
      </c>
      <c r="U46" s="1" t="str">
        <f t="shared" si="10"/>
        <v/>
      </c>
      <c r="V46" s="1" t="str">
        <f t="shared" si="11"/>
        <v/>
      </c>
      <c r="W46" s="1" t="str">
        <f t="shared" si="12"/>
        <v/>
      </c>
      <c r="X46" s="1" t="str">
        <f t="shared" si="13"/>
        <v/>
      </c>
      <c r="Y46" s="1" t="str">
        <f t="shared" si="14"/>
        <v/>
      </c>
      <c r="Z46" s="6">
        <v>4.1999999999999997E-3</v>
      </c>
      <c r="AB46" s="5" t="str">
        <f t="shared" si="15"/>
        <v/>
      </c>
      <c r="AC46" s="1" t="str">
        <f t="shared" si="16"/>
        <v/>
      </c>
      <c r="AE46" s="5" t="str">
        <f t="shared" si="21"/>
        <v/>
      </c>
      <c r="AF46" s="1" t="str">
        <f t="shared" si="22"/>
        <v/>
      </c>
      <c r="AJ46" s="5" t="str">
        <f t="shared" si="23"/>
        <v/>
      </c>
      <c r="AL46" s="8" t="str">
        <f t="shared" si="24"/>
        <v/>
      </c>
      <c r="AM46" s="9" t="str">
        <f t="shared" si="25"/>
        <v/>
      </c>
      <c r="AO46" s="113" t="str">
        <f t="shared" si="18"/>
        <v/>
      </c>
      <c r="AP46" s="119" t="str">
        <f t="shared" si="19"/>
        <v/>
      </c>
      <c r="AQ46" s="119" t="str">
        <f t="shared" si="26"/>
        <v/>
      </c>
      <c r="AR46" s="119" t="str">
        <f t="shared" si="27"/>
        <v/>
      </c>
      <c r="AS46" s="8"/>
      <c r="AT46" s="8"/>
      <c r="AU46" s="8"/>
      <c r="AV46" s="8"/>
      <c r="AW46" s="8"/>
      <c r="AY46" t="str">
        <f t="shared" si="28"/>
        <v>No Data</v>
      </c>
      <c r="AZ46" s="9">
        <f t="shared" si="29"/>
        <v>0</v>
      </c>
      <c r="BA46" s="119" t="str">
        <v>No Data</v>
      </c>
      <c r="BB46" s="119">
        <v>0</v>
      </c>
      <c r="BC46" s="119">
        <v>42</v>
      </c>
      <c r="BD46" s="119" t="str">
        <f t="shared" si="30"/>
        <v/>
      </c>
      <c r="BE46" s="129"/>
      <c r="BF46" s="119" t="str">
        <f>IF('Spectrum 3'!BD46&gt;0,'Spectrum 3'!BD46, "")</f>
        <v/>
      </c>
      <c r="BG46" s="119" t="e">
        <f t="shared" si="31"/>
        <v>#NUM!</v>
      </c>
      <c r="BH46" s="119" t="e">
        <f t="shared" si="32"/>
        <v>#NUM!</v>
      </c>
      <c r="BI46" s="119" t="e">
        <f>LOOKUP((BH46+(('Compiled Assessment'!$D$5/(10^6))*BH46)), BG$5:BG$111)</f>
        <v>#NUM!</v>
      </c>
      <c r="BJ46" s="119" t="str">
        <f t="shared" si="33"/>
        <v/>
      </c>
      <c r="BK46" s="119" t="str">
        <f>IF(ISERROR(1/BH46),"",IF(ISERROR(1/BI46),"",IF(Calculations!$J$3&gt;ABS(((BH46-BI46)/BH46)*1000000),1,0)))</f>
        <v/>
      </c>
    </row>
    <row r="47" spans="6:63" x14ac:dyDescent="0.25">
      <c r="J47" s="5" t="str">
        <f t="shared" si="0"/>
        <v/>
      </c>
      <c r="K47" s="1" t="str">
        <f t="shared" si="1"/>
        <v/>
      </c>
      <c r="L47" s="1" t="str">
        <f t="shared" si="2"/>
        <v/>
      </c>
      <c r="M47" s="1" t="str">
        <f t="shared" si="3"/>
        <v/>
      </c>
      <c r="N47" s="1" t="str">
        <f t="shared" si="4"/>
        <v/>
      </c>
      <c r="O47" s="1" t="str">
        <f t="shared" si="5"/>
        <v/>
      </c>
      <c r="P47" s="1" t="str">
        <f t="shared" si="6"/>
        <v/>
      </c>
      <c r="Q47" s="1" t="str">
        <f t="shared" si="7"/>
        <v/>
      </c>
      <c r="R47" s="1" t="str">
        <f t="shared" si="20"/>
        <v/>
      </c>
      <c r="S47" s="1" t="str">
        <f t="shared" si="8"/>
        <v/>
      </c>
      <c r="T47" s="1" t="str">
        <f t="shared" si="9"/>
        <v/>
      </c>
      <c r="U47" s="1" t="str">
        <f t="shared" si="10"/>
        <v/>
      </c>
      <c r="V47" s="1" t="str">
        <f t="shared" si="11"/>
        <v/>
      </c>
      <c r="W47" s="1" t="str">
        <f t="shared" si="12"/>
        <v/>
      </c>
      <c r="X47" s="1" t="str">
        <f t="shared" si="13"/>
        <v/>
      </c>
      <c r="Y47" s="1" t="str">
        <f t="shared" si="14"/>
        <v/>
      </c>
      <c r="Z47" s="6">
        <v>4.3E-3</v>
      </c>
      <c r="AB47" s="5" t="str">
        <f t="shared" si="15"/>
        <v/>
      </c>
      <c r="AC47" s="1" t="str">
        <f t="shared" si="16"/>
        <v/>
      </c>
      <c r="AE47" s="5" t="str">
        <f t="shared" si="21"/>
        <v/>
      </c>
      <c r="AF47" s="1" t="str">
        <f t="shared" si="22"/>
        <v/>
      </c>
      <c r="AJ47" s="5" t="str">
        <f t="shared" si="23"/>
        <v/>
      </c>
      <c r="AL47" s="8" t="str">
        <f t="shared" si="24"/>
        <v/>
      </c>
      <c r="AM47" s="9" t="str">
        <f t="shared" si="25"/>
        <v/>
      </c>
      <c r="AO47" s="113" t="str">
        <f t="shared" si="18"/>
        <v/>
      </c>
      <c r="AP47" s="119" t="str">
        <f t="shared" si="19"/>
        <v/>
      </c>
      <c r="AQ47" s="119" t="str">
        <f t="shared" si="26"/>
        <v/>
      </c>
      <c r="AR47" s="119" t="str">
        <f t="shared" si="27"/>
        <v/>
      </c>
      <c r="AS47" s="8"/>
      <c r="AT47" s="8"/>
      <c r="AU47" s="8"/>
      <c r="AV47" s="8"/>
      <c r="AW47" s="8"/>
      <c r="AY47" t="str">
        <f t="shared" si="28"/>
        <v>No Data</v>
      </c>
      <c r="AZ47" s="9">
        <f t="shared" si="29"/>
        <v>0</v>
      </c>
      <c r="BA47" s="119" t="str">
        <v>No Data</v>
      </c>
      <c r="BB47" s="119">
        <v>0</v>
      </c>
      <c r="BC47" s="119">
        <v>43</v>
      </c>
      <c r="BD47" s="119" t="str">
        <f t="shared" si="30"/>
        <v/>
      </c>
      <c r="BE47" s="129"/>
      <c r="BF47" s="119" t="str">
        <f>IF('Spectrum 3'!BD47&gt;0,'Spectrum 3'!BD47, "")</f>
        <v/>
      </c>
      <c r="BG47" s="119" t="e">
        <f t="shared" si="31"/>
        <v>#NUM!</v>
      </c>
      <c r="BH47" s="119" t="e">
        <f t="shared" si="32"/>
        <v>#NUM!</v>
      </c>
      <c r="BI47" s="119" t="e">
        <f>LOOKUP((BH47+(('Compiled Assessment'!$D$5/(10^6))*BH47)), BG$5:BG$111)</f>
        <v>#NUM!</v>
      </c>
      <c r="BJ47" s="119" t="str">
        <f t="shared" si="33"/>
        <v/>
      </c>
      <c r="BK47" s="119" t="str">
        <f>IF(ISERROR(1/BH47),"",IF(ISERROR(1/BI47),"",IF(Calculations!$J$3&gt;ABS(((BH47-BI47)/BH47)*1000000),1,0)))</f>
        <v/>
      </c>
    </row>
    <row r="48" spans="6:63" x14ac:dyDescent="0.25">
      <c r="J48" s="5" t="str">
        <f t="shared" si="0"/>
        <v/>
      </c>
      <c r="K48" s="1" t="str">
        <f t="shared" si="1"/>
        <v/>
      </c>
      <c r="L48" s="1" t="str">
        <f t="shared" si="2"/>
        <v/>
      </c>
      <c r="M48" s="1" t="str">
        <f t="shared" si="3"/>
        <v/>
      </c>
      <c r="N48" s="1" t="str">
        <f t="shared" si="4"/>
        <v/>
      </c>
      <c r="O48" s="1" t="str">
        <f t="shared" si="5"/>
        <v/>
      </c>
      <c r="P48" s="1" t="str">
        <f t="shared" si="6"/>
        <v/>
      </c>
      <c r="Q48" s="1" t="str">
        <f t="shared" si="7"/>
        <v/>
      </c>
      <c r="R48" s="1" t="str">
        <f t="shared" si="20"/>
        <v/>
      </c>
      <c r="S48" s="1" t="str">
        <f t="shared" si="8"/>
        <v/>
      </c>
      <c r="T48" s="1" t="str">
        <f t="shared" si="9"/>
        <v/>
      </c>
      <c r="U48" s="1" t="str">
        <f t="shared" si="10"/>
        <v/>
      </c>
      <c r="V48" s="1" t="str">
        <f t="shared" si="11"/>
        <v/>
      </c>
      <c r="W48" s="1" t="str">
        <f t="shared" si="12"/>
        <v/>
      </c>
      <c r="X48" s="1" t="str">
        <f t="shared" si="13"/>
        <v/>
      </c>
      <c r="Y48" s="1" t="str">
        <f t="shared" si="14"/>
        <v/>
      </c>
      <c r="Z48" s="6">
        <v>4.4000000000000003E-3</v>
      </c>
      <c r="AB48" s="5" t="str">
        <f t="shared" si="15"/>
        <v/>
      </c>
      <c r="AC48" s="1" t="str">
        <f t="shared" si="16"/>
        <v/>
      </c>
      <c r="AE48" s="5" t="str">
        <f t="shared" si="21"/>
        <v/>
      </c>
      <c r="AF48" s="1" t="str">
        <f t="shared" si="22"/>
        <v/>
      </c>
      <c r="AJ48" s="5" t="str">
        <f t="shared" si="23"/>
        <v/>
      </c>
      <c r="AL48" s="8" t="str">
        <f t="shared" si="24"/>
        <v/>
      </c>
      <c r="AM48" s="9" t="str">
        <f t="shared" si="25"/>
        <v/>
      </c>
      <c r="AO48" s="113" t="str">
        <f t="shared" si="18"/>
        <v/>
      </c>
      <c r="AP48" s="119" t="str">
        <f t="shared" si="19"/>
        <v/>
      </c>
      <c r="AQ48" s="119" t="str">
        <f t="shared" si="26"/>
        <v/>
      </c>
      <c r="AR48" s="119" t="str">
        <f t="shared" si="27"/>
        <v/>
      </c>
      <c r="AS48" s="8"/>
      <c r="AT48" s="8"/>
      <c r="AU48" s="8"/>
      <c r="AV48" s="8"/>
      <c r="AW48" s="8"/>
      <c r="AY48" t="str">
        <f t="shared" si="28"/>
        <v>No Data</v>
      </c>
      <c r="AZ48" s="9">
        <f t="shared" si="29"/>
        <v>0</v>
      </c>
      <c r="BA48" s="119" t="str">
        <v>No Data</v>
      </c>
      <c r="BB48" s="119">
        <v>0</v>
      </c>
      <c r="BC48" s="119">
        <v>44</v>
      </c>
      <c r="BD48" s="119" t="str">
        <f t="shared" si="30"/>
        <v/>
      </c>
      <c r="BE48" s="129"/>
      <c r="BF48" s="119" t="str">
        <f>IF('Spectrum 3'!BD48&gt;0,'Spectrum 3'!BD48, "")</f>
        <v/>
      </c>
      <c r="BG48" s="119" t="e">
        <f t="shared" si="31"/>
        <v>#NUM!</v>
      </c>
      <c r="BH48" s="119" t="e">
        <f t="shared" si="32"/>
        <v>#NUM!</v>
      </c>
      <c r="BI48" s="119" t="e">
        <f>LOOKUP((BH48+(('Compiled Assessment'!$D$5/(10^6))*BH48)), BG$5:BG$111)</f>
        <v>#NUM!</v>
      </c>
      <c r="BJ48" s="119" t="str">
        <f t="shared" si="33"/>
        <v/>
      </c>
      <c r="BK48" s="119" t="str">
        <f>IF(ISERROR(1/BH48),"",IF(ISERROR(1/BI48),"",IF(Calculations!$J$3&gt;ABS(((BH48-BI48)/BH48)*1000000),1,0)))</f>
        <v/>
      </c>
    </row>
    <row r="49" spans="6:63" x14ac:dyDescent="0.25">
      <c r="J49" s="5" t="str">
        <f t="shared" si="0"/>
        <v/>
      </c>
      <c r="K49" s="1" t="str">
        <f t="shared" si="1"/>
        <v/>
      </c>
      <c r="L49" s="1" t="str">
        <f t="shared" si="2"/>
        <v/>
      </c>
      <c r="M49" s="1" t="str">
        <f t="shared" si="3"/>
        <v/>
      </c>
      <c r="N49" s="1" t="str">
        <f t="shared" si="4"/>
        <v/>
      </c>
      <c r="O49" s="1" t="str">
        <f t="shared" si="5"/>
        <v/>
      </c>
      <c r="P49" s="1" t="str">
        <f t="shared" si="6"/>
        <v/>
      </c>
      <c r="Q49" s="1" t="str">
        <f t="shared" si="7"/>
        <v/>
      </c>
      <c r="R49" s="1" t="str">
        <f t="shared" si="20"/>
        <v/>
      </c>
      <c r="S49" s="1" t="str">
        <f t="shared" si="8"/>
        <v/>
      </c>
      <c r="T49" s="1" t="str">
        <f t="shared" si="9"/>
        <v/>
      </c>
      <c r="U49" s="1" t="str">
        <f t="shared" si="10"/>
        <v/>
      </c>
      <c r="V49" s="1" t="str">
        <f t="shared" si="11"/>
        <v/>
      </c>
      <c r="W49" s="1" t="str">
        <f t="shared" si="12"/>
        <v/>
      </c>
      <c r="X49" s="1" t="str">
        <f t="shared" si="13"/>
        <v/>
      </c>
      <c r="Y49" s="1" t="str">
        <f t="shared" si="14"/>
        <v/>
      </c>
      <c r="Z49" s="6">
        <v>4.4999999999999997E-3</v>
      </c>
      <c r="AB49" s="5" t="str">
        <f t="shared" si="15"/>
        <v/>
      </c>
      <c r="AC49" s="1" t="str">
        <f t="shared" si="16"/>
        <v/>
      </c>
      <c r="AE49" s="5" t="str">
        <f t="shared" si="21"/>
        <v/>
      </c>
      <c r="AF49" s="1" t="str">
        <f t="shared" si="22"/>
        <v/>
      </c>
      <c r="AJ49" s="5" t="str">
        <f t="shared" si="23"/>
        <v/>
      </c>
      <c r="AL49" s="8" t="str">
        <f t="shared" si="24"/>
        <v/>
      </c>
      <c r="AM49" s="9" t="str">
        <f t="shared" si="25"/>
        <v/>
      </c>
      <c r="AO49" s="113" t="str">
        <f t="shared" si="18"/>
        <v/>
      </c>
      <c r="AP49" s="119" t="str">
        <f t="shared" si="19"/>
        <v/>
      </c>
      <c r="AQ49" s="119" t="str">
        <f t="shared" si="26"/>
        <v/>
      </c>
      <c r="AR49" s="119" t="str">
        <f t="shared" si="27"/>
        <v/>
      </c>
      <c r="AS49" s="8"/>
      <c r="AT49" s="8"/>
      <c r="AU49" s="8"/>
      <c r="AV49" s="8"/>
      <c r="AW49" s="8"/>
      <c r="AY49" t="str">
        <f t="shared" si="28"/>
        <v>No Data</v>
      </c>
      <c r="AZ49" s="9">
        <f t="shared" si="29"/>
        <v>0</v>
      </c>
      <c r="BA49" s="119" t="str">
        <v>No Data</v>
      </c>
      <c r="BB49" s="119">
        <v>0</v>
      </c>
      <c r="BC49" s="119">
        <v>45</v>
      </c>
      <c r="BD49" s="119" t="str">
        <f t="shared" si="30"/>
        <v/>
      </c>
      <c r="BE49" s="129"/>
      <c r="BF49" s="119" t="str">
        <f>IF('Spectrum 3'!BD49&gt;0,'Spectrum 3'!BD49, "")</f>
        <v/>
      </c>
      <c r="BG49" s="119" t="e">
        <f t="shared" si="31"/>
        <v>#NUM!</v>
      </c>
      <c r="BH49" s="119" t="e">
        <f t="shared" si="32"/>
        <v>#NUM!</v>
      </c>
      <c r="BI49" s="119" t="e">
        <f>LOOKUP((BH49+(('Compiled Assessment'!$D$5/(10^6))*BH49)), BG$5:BG$111)</f>
        <v>#NUM!</v>
      </c>
      <c r="BJ49" s="119" t="str">
        <f t="shared" si="33"/>
        <v/>
      </c>
      <c r="BK49" s="119" t="str">
        <f>IF(ISERROR(1/BH49),"",IF(ISERROR(1/BI49),"",IF(Calculations!$J$3&gt;ABS(((BH49-BI49)/BH49)*1000000),1,0)))</f>
        <v/>
      </c>
    </row>
    <row r="50" spans="6:63" x14ac:dyDescent="0.25">
      <c r="J50" s="5" t="str">
        <f t="shared" si="0"/>
        <v/>
      </c>
      <c r="K50" s="1" t="str">
        <f t="shared" si="1"/>
        <v/>
      </c>
      <c r="L50" s="1" t="str">
        <f t="shared" si="2"/>
        <v/>
      </c>
      <c r="M50" s="1" t="str">
        <f t="shared" si="3"/>
        <v/>
      </c>
      <c r="N50" s="1" t="str">
        <f t="shared" si="4"/>
        <v/>
      </c>
      <c r="O50" s="1" t="str">
        <f t="shared" si="5"/>
        <v/>
      </c>
      <c r="P50" s="1" t="str">
        <f t="shared" si="6"/>
        <v/>
      </c>
      <c r="Q50" s="1" t="str">
        <f t="shared" si="7"/>
        <v/>
      </c>
      <c r="R50" s="1" t="str">
        <f t="shared" si="20"/>
        <v/>
      </c>
      <c r="S50" s="1" t="str">
        <f t="shared" si="8"/>
        <v/>
      </c>
      <c r="T50" s="1" t="str">
        <f t="shared" si="9"/>
        <v/>
      </c>
      <c r="U50" s="1" t="str">
        <f t="shared" si="10"/>
        <v/>
      </c>
      <c r="V50" s="1" t="str">
        <f t="shared" si="11"/>
        <v/>
      </c>
      <c r="W50" s="1" t="str">
        <f t="shared" si="12"/>
        <v/>
      </c>
      <c r="X50" s="1" t="str">
        <f t="shared" si="13"/>
        <v/>
      </c>
      <c r="Y50" s="1" t="str">
        <f t="shared" si="14"/>
        <v/>
      </c>
      <c r="Z50" s="6">
        <v>4.5999999999999999E-3</v>
      </c>
      <c r="AB50" s="5" t="str">
        <f t="shared" si="15"/>
        <v/>
      </c>
      <c r="AC50" s="1" t="str">
        <f t="shared" si="16"/>
        <v/>
      </c>
      <c r="AE50" s="5" t="str">
        <f t="shared" si="21"/>
        <v/>
      </c>
      <c r="AF50" s="1" t="str">
        <f t="shared" si="22"/>
        <v/>
      </c>
      <c r="AJ50" s="5" t="str">
        <f t="shared" si="23"/>
        <v/>
      </c>
      <c r="AL50" s="8" t="str">
        <f t="shared" si="24"/>
        <v/>
      </c>
      <c r="AM50" s="9" t="str">
        <f t="shared" si="25"/>
        <v/>
      </c>
      <c r="AO50" s="113" t="str">
        <f t="shared" si="18"/>
        <v/>
      </c>
      <c r="AP50" s="119" t="str">
        <f t="shared" si="19"/>
        <v/>
      </c>
      <c r="AQ50" s="119" t="str">
        <f t="shared" si="26"/>
        <v/>
      </c>
      <c r="AR50" s="119" t="str">
        <f t="shared" si="27"/>
        <v/>
      </c>
      <c r="AS50" s="8"/>
      <c r="AT50" s="8"/>
      <c r="AU50" s="8"/>
      <c r="AV50" s="8"/>
      <c r="AW50" s="8"/>
      <c r="AY50" t="str">
        <f t="shared" si="28"/>
        <v>No Data</v>
      </c>
      <c r="AZ50" s="9">
        <f t="shared" si="29"/>
        <v>0</v>
      </c>
      <c r="BA50" s="119" t="str">
        <v>No Data</v>
      </c>
      <c r="BB50" s="119">
        <v>0</v>
      </c>
      <c r="BC50" s="119">
        <v>46</v>
      </c>
      <c r="BD50" s="119" t="str">
        <f t="shared" si="30"/>
        <v/>
      </c>
      <c r="BE50" s="129"/>
      <c r="BF50" s="119" t="str">
        <f>IF('Spectrum 3'!BD50&gt;0,'Spectrum 3'!BD50, "")</f>
        <v/>
      </c>
      <c r="BG50" s="119" t="e">
        <f t="shared" si="31"/>
        <v>#NUM!</v>
      </c>
      <c r="BH50" s="119" t="e">
        <f t="shared" si="32"/>
        <v>#NUM!</v>
      </c>
      <c r="BI50" s="119" t="e">
        <f>LOOKUP((BH50+(('Compiled Assessment'!$D$5/(10^6))*BH50)), BG$5:BG$111)</f>
        <v>#NUM!</v>
      </c>
      <c r="BJ50" s="119" t="str">
        <f t="shared" si="33"/>
        <v/>
      </c>
      <c r="BK50" s="119" t="str">
        <f>IF(ISERROR(1/BH50),"",IF(ISERROR(1/BI50),"",IF(Calculations!$J$3&gt;ABS(((BH50-BI50)/BH50)*1000000),1,0)))</f>
        <v/>
      </c>
    </row>
    <row r="51" spans="6:63" x14ac:dyDescent="0.25">
      <c r="J51" s="5" t="str">
        <f t="shared" si="0"/>
        <v/>
      </c>
      <c r="K51" s="1" t="str">
        <f t="shared" si="1"/>
        <v/>
      </c>
      <c r="L51" s="1" t="str">
        <f t="shared" si="2"/>
        <v/>
      </c>
      <c r="M51" s="1" t="str">
        <f t="shared" si="3"/>
        <v/>
      </c>
      <c r="N51" s="1" t="str">
        <f t="shared" si="4"/>
        <v/>
      </c>
      <c r="O51" s="1" t="str">
        <f t="shared" si="5"/>
        <v/>
      </c>
      <c r="P51" s="1" t="str">
        <f t="shared" si="6"/>
        <v/>
      </c>
      <c r="Q51" s="1" t="str">
        <f t="shared" si="7"/>
        <v/>
      </c>
      <c r="R51" s="1" t="str">
        <f t="shared" si="20"/>
        <v/>
      </c>
      <c r="S51" s="1" t="str">
        <f t="shared" si="8"/>
        <v/>
      </c>
      <c r="T51" s="1" t="str">
        <f t="shared" si="9"/>
        <v/>
      </c>
      <c r="U51" s="1" t="str">
        <f t="shared" si="10"/>
        <v/>
      </c>
      <c r="V51" s="1" t="str">
        <f t="shared" si="11"/>
        <v/>
      </c>
      <c r="W51" s="1" t="str">
        <f t="shared" si="12"/>
        <v/>
      </c>
      <c r="X51" s="1" t="str">
        <f t="shared" si="13"/>
        <v/>
      </c>
      <c r="Y51" s="1" t="str">
        <f t="shared" si="14"/>
        <v/>
      </c>
      <c r="Z51" s="6">
        <v>4.7000000000000002E-3</v>
      </c>
      <c r="AB51" s="5" t="str">
        <f t="shared" si="15"/>
        <v/>
      </c>
      <c r="AC51" s="1" t="str">
        <f t="shared" si="16"/>
        <v/>
      </c>
      <c r="AE51" s="5" t="str">
        <f t="shared" si="21"/>
        <v/>
      </c>
      <c r="AF51" s="1" t="str">
        <f t="shared" si="22"/>
        <v/>
      </c>
      <c r="AJ51" s="5" t="str">
        <f t="shared" si="23"/>
        <v/>
      </c>
      <c r="AL51" s="8" t="str">
        <f t="shared" si="24"/>
        <v/>
      </c>
      <c r="AM51" s="9" t="str">
        <f t="shared" si="25"/>
        <v/>
      </c>
      <c r="AO51" s="113" t="str">
        <f t="shared" si="18"/>
        <v/>
      </c>
      <c r="AP51" s="119" t="str">
        <f t="shared" si="19"/>
        <v/>
      </c>
      <c r="AQ51" s="119" t="str">
        <f t="shared" si="26"/>
        <v/>
      </c>
      <c r="AR51" s="119" t="str">
        <f t="shared" si="27"/>
        <v/>
      </c>
      <c r="AS51" s="8"/>
      <c r="AT51" s="8"/>
      <c r="AU51" s="8"/>
      <c r="AV51" s="8"/>
      <c r="AW51" s="8"/>
      <c r="AY51" t="str">
        <f t="shared" si="28"/>
        <v>No Data</v>
      </c>
      <c r="AZ51" s="9">
        <f t="shared" si="29"/>
        <v>0</v>
      </c>
      <c r="BA51" s="119" t="str">
        <v>No Data</v>
      </c>
      <c r="BB51" s="119">
        <v>0</v>
      </c>
      <c r="BC51" s="119">
        <v>47</v>
      </c>
      <c r="BD51" s="119" t="str">
        <f t="shared" si="30"/>
        <v/>
      </c>
      <c r="BE51" s="129"/>
      <c r="BF51" s="119" t="str">
        <f>IF('Spectrum 3'!BD51&gt;0,'Spectrum 3'!BD51, "")</f>
        <v/>
      </c>
      <c r="BG51" s="119" t="e">
        <f t="shared" si="31"/>
        <v>#NUM!</v>
      </c>
      <c r="BH51" s="119" t="e">
        <f t="shared" si="32"/>
        <v>#NUM!</v>
      </c>
      <c r="BI51" s="119" t="e">
        <f>LOOKUP((BH51+(('Compiled Assessment'!$D$5/(10^6))*BH51)), BG$5:BG$111)</f>
        <v>#NUM!</v>
      </c>
      <c r="BJ51" s="119" t="str">
        <f t="shared" si="33"/>
        <v/>
      </c>
      <c r="BK51" s="119" t="str">
        <f>IF(ISERROR(1/BH51),"",IF(ISERROR(1/BI51),"",IF(Calculations!$J$3&gt;ABS(((BH51-BI51)/BH51)*1000000),1,0)))</f>
        <v/>
      </c>
    </row>
    <row r="52" spans="6:63" x14ac:dyDescent="0.25">
      <c r="F52" s="189"/>
      <c r="J52" s="5" t="str">
        <f t="shared" si="0"/>
        <v/>
      </c>
      <c r="K52" s="1" t="str">
        <f t="shared" si="1"/>
        <v/>
      </c>
      <c r="L52" s="1" t="str">
        <f t="shared" si="2"/>
        <v/>
      </c>
      <c r="M52" s="1" t="str">
        <f t="shared" si="3"/>
        <v/>
      </c>
      <c r="N52" s="1" t="str">
        <f t="shared" si="4"/>
        <v/>
      </c>
      <c r="O52" s="1" t="str">
        <f t="shared" si="5"/>
        <v/>
      </c>
      <c r="P52" s="1" t="str">
        <f t="shared" si="6"/>
        <v/>
      </c>
      <c r="Q52" s="1" t="str">
        <f t="shared" si="7"/>
        <v/>
      </c>
      <c r="R52" s="1" t="str">
        <f t="shared" si="20"/>
        <v/>
      </c>
      <c r="S52" s="1" t="str">
        <f t="shared" si="8"/>
        <v/>
      </c>
      <c r="T52" s="1" t="str">
        <f t="shared" si="9"/>
        <v/>
      </c>
      <c r="U52" s="1" t="str">
        <f t="shared" si="10"/>
        <v/>
      </c>
      <c r="V52" s="1" t="str">
        <f t="shared" si="11"/>
        <v/>
      </c>
      <c r="W52" s="1" t="str">
        <f t="shared" si="12"/>
        <v/>
      </c>
      <c r="X52" s="1" t="str">
        <f t="shared" si="13"/>
        <v/>
      </c>
      <c r="Y52" s="1" t="str">
        <f t="shared" si="14"/>
        <v/>
      </c>
      <c r="Z52" s="6">
        <v>4.7999999999999996E-3</v>
      </c>
      <c r="AB52" s="5" t="str">
        <f t="shared" si="15"/>
        <v/>
      </c>
      <c r="AC52" s="1" t="str">
        <f t="shared" si="16"/>
        <v/>
      </c>
      <c r="AE52" s="5" t="str">
        <f t="shared" si="21"/>
        <v/>
      </c>
      <c r="AF52" s="1" t="str">
        <f t="shared" si="22"/>
        <v/>
      </c>
      <c r="AJ52" s="5" t="str">
        <f t="shared" si="23"/>
        <v/>
      </c>
      <c r="AL52" s="8" t="str">
        <f t="shared" si="24"/>
        <v/>
      </c>
      <c r="AM52" s="9" t="str">
        <f t="shared" si="25"/>
        <v/>
      </c>
      <c r="AO52" s="113" t="str">
        <f t="shared" si="18"/>
        <v/>
      </c>
      <c r="AP52" s="119" t="str">
        <f t="shared" si="19"/>
        <v/>
      </c>
      <c r="AQ52" s="119" t="str">
        <f t="shared" si="26"/>
        <v/>
      </c>
      <c r="AR52" s="119" t="str">
        <f t="shared" si="27"/>
        <v/>
      </c>
      <c r="AS52" s="8"/>
      <c r="AT52" s="8"/>
      <c r="AU52" s="8"/>
      <c r="AV52" s="8"/>
      <c r="AW52" s="8"/>
      <c r="AY52" t="str">
        <f t="shared" si="28"/>
        <v>No Data</v>
      </c>
      <c r="AZ52" s="9">
        <f t="shared" si="29"/>
        <v>0</v>
      </c>
      <c r="BA52" s="119" t="str">
        <v>No Data</v>
      </c>
      <c r="BB52" s="119">
        <v>0</v>
      </c>
      <c r="BC52" s="119">
        <v>48</v>
      </c>
      <c r="BD52" s="119" t="str">
        <f t="shared" si="30"/>
        <v/>
      </c>
      <c r="BE52" s="129"/>
      <c r="BF52" s="119" t="str">
        <f>IF('Spectrum 3'!BD52&gt;0,'Spectrum 3'!BD52, "")</f>
        <v/>
      </c>
      <c r="BG52" s="119" t="e">
        <f t="shared" si="31"/>
        <v>#NUM!</v>
      </c>
      <c r="BH52" s="119" t="e">
        <f t="shared" si="32"/>
        <v>#NUM!</v>
      </c>
      <c r="BI52" s="119" t="e">
        <f>LOOKUP((BH52+(('Compiled Assessment'!$D$5/(10^6))*BH52)), BG$5:BG$111)</f>
        <v>#NUM!</v>
      </c>
      <c r="BJ52" s="119" t="str">
        <f t="shared" si="33"/>
        <v/>
      </c>
      <c r="BK52" s="119" t="str">
        <f>IF(ISERROR(1/BH52),"",IF(ISERROR(1/BI52),"",IF(Calculations!$J$3&gt;ABS(((BH52-BI52)/BH52)*1000000),1,0)))</f>
        <v/>
      </c>
    </row>
    <row r="53" spans="6:63" x14ac:dyDescent="0.25">
      <c r="J53" s="5" t="str">
        <f t="shared" si="0"/>
        <v/>
      </c>
      <c r="K53" s="1" t="str">
        <f t="shared" si="1"/>
        <v/>
      </c>
      <c r="L53" s="1" t="str">
        <f t="shared" si="2"/>
        <v/>
      </c>
      <c r="M53" s="1" t="str">
        <f t="shared" si="3"/>
        <v/>
      </c>
      <c r="N53" s="1" t="str">
        <f t="shared" si="4"/>
        <v/>
      </c>
      <c r="O53" s="1" t="str">
        <f t="shared" si="5"/>
        <v/>
      </c>
      <c r="P53" s="1" t="str">
        <f t="shared" si="6"/>
        <v/>
      </c>
      <c r="Q53" s="1" t="str">
        <f t="shared" si="7"/>
        <v/>
      </c>
      <c r="R53" s="1" t="str">
        <f t="shared" si="20"/>
        <v/>
      </c>
      <c r="S53" s="1" t="str">
        <f t="shared" si="8"/>
        <v/>
      </c>
      <c r="T53" s="1" t="str">
        <f t="shared" si="9"/>
        <v/>
      </c>
      <c r="U53" s="1" t="str">
        <f t="shared" si="10"/>
        <v/>
      </c>
      <c r="V53" s="1" t="str">
        <f t="shared" si="11"/>
        <v/>
      </c>
      <c r="W53" s="1" t="str">
        <f t="shared" si="12"/>
        <v/>
      </c>
      <c r="X53" s="1" t="str">
        <f t="shared" si="13"/>
        <v/>
      </c>
      <c r="Y53" s="1" t="str">
        <f t="shared" si="14"/>
        <v/>
      </c>
      <c r="Z53" s="6">
        <v>4.8999999999999998E-3</v>
      </c>
      <c r="AB53" s="5" t="str">
        <f t="shared" si="15"/>
        <v/>
      </c>
      <c r="AC53" s="1" t="str">
        <f t="shared" si="16"/>
        <v/>
      </c>
      <c r="AE53" s="5" t="str">
        <f t="shared" si="21"/>
        <v/>
      </c>
      <c r="AF53" s="1" t="str">
        <f t="shared" si="22"/>
        <v/>
      </c>
      <c r="AJ53" s="5" t="str">
        <f t="shared" si="23"/>
        <v/>
      </c>
      <c r="AL53" s="8" t="str">
        <f t="shared" si="24"/>
        <v/>
      </c>
      <c r="AM53" s="9" t="str">
        <f t="shared" si="25"/>
        <v/>
      </c>
      <c r="AO53" s="113" t="str">
        <f t="shared" si="18"/>
        <v/>
      </c>
      <c r="AP53" s="119" t="str">
        <f t="shared" si="19"/>
        <v/>
      </c>
      <c r="AQ53" s="119" t="str">
        <f t="shared" si="26"/>
        <v/>
      </c>
      <c r="AR53" s="119" t="str">
        <f t="shared" si="27"/>
        <v/>
      </c>
      <c r="AS53" s="8"/>
      <c r="AT53" s="8"/>
      <c r="AU53" s="8"/>
      <c r="AV53" s="8"/>
      <c r="AW53" s="8"/>
      <c r="AY53" t="str">
        <f t="shared" si="28"/>
        <v>No Data</v>
      </c>
      <c r="AZ53" s="9">
        <f t="shared" si="29"/>
        <v>0</v>
      </c>
      <c r="BA53" s="119" t="str">
        <v>No Data</v>
      </c>
      <c r="BB53" s="119">
        <v>0</v>
      </c>
      <c r="BC53" s="119">
        <v>49</v>
      </c>
      <c r="BD53" s="119" t="str">
        <f t="shared" si="30"/>
        <v/>
      </c>
      <c r="BE53" s="129"/>
      <c r="BF53" s="119" t="str">
        <f>IF('Spectrum 3'!BD53&gt;0,'Spectrum 3'!BD53, "")</f>
        <v/>
      </c>
      <c r="BG53" s="119" t="e">
        <f t="shared" si="31"/>
        <v>#NUM!</v>
      </c>
      <c r="BH53" s="119" t="e">
        <f t="shared" si="32"/>
        <v>#NUM!</v>
      </c>
      <c r="BI53" s="119" t="e">
        <f>LOOKUP((BH53+(('Compiled Assessment'!$D$5/(10^6))*BH53)), BG$5:BG$111)</f>
        <v>#NUM!</v>
      </c>
      <c r="BJ53" s="119" t="str">
        <f t="shared" si="33"/>
        <v/>
      </c>
      <c r="BK53" s="119" t="str">
        <f>IF(ISERROR(1/BH53),"",IF(ISERROR(1/BI53),"",IF(Calculations!$J$3&gt;ABS(((BH53-BI53)/BH53)*1000000),1,0)))</f>
        <v/>
      </c>
    </row>
    <row r="54" spans="6:63" x14ac:dyDescent="0.25">
      <c r="J54" s="5" t="str">
        <f t="shared" si="0"/>
        <v/>
      </c>
      <c r="K54" s="1" t="str">
        <f t="shared" si="1"/>
        <v/>
      </c>
      <c r="L54" s="1" t="str">
        <f t="shared" si="2"/>
        <v/>
      </c>
      <c r="M54" s="1" t="str">
        <f t="shared" si="3"/>
        <v/>
      </c>
      <c r="N54" s="1" t="str">
        <f t="shared" si="4"/>
        <v/>
      </c>
      <c r="O54" s="1" t="str">
        <f t="shared" si="5"/>
        <v/>
      </c>
      <c r="P54" s="1" t="str">
        <f t="shared" si="6"/>
        <v/>
      </c>
      <c r="Q54" s="1" t="str">
        <f t="shared" si="7"/>
        <v/>
      </c>
      <c r="R54" s="1" t="str">
        <f t="shared" si="20"/>
        <v/>
      </c>
      <c r="S54" s="1" t="str">
        <f t="shared" si="8"/>
        <v/>
      </c>
      <c r="T54" s="1" t="str">
        <f t="shared" si="9"/>
        <v/>
      </c>
      <c r="U54" s="1" t="str">
        <f t="shared" si="10"/>
        <v/>
      </c>
      <c r="V54" s="1" t="str">
        <f t="shared" si="11"/>
        <v/>
      </c>
      <c r="W54" s="1" t="str">
        <f t="shared" si="12"/>
        <v/>
      </c>
      <c r="X54" s="1" t="str">
        <f t="shared" si="13"/>
        <v/>
      </c>
      <c r="Y54" s="1" t="str">
        <f t="shared" si="14"/>
        <v/>
      </c>
      <c r="Z54" s="6">
        <v>5.0000000000000001E-3</v>
      </c>
      <c r="AB54" s="5" t="str">
        <f t="shared" si="15"/>
        <v/>
      </c>
      <c r="AC54" s="1" t="str">
        <f t="shared" si="16"/>
        <v/>
      </c>
      <c r="AE54" s="5" t="str">
        <f t="shared" si="21"/>
        <v/>
      </c>
      <c r="AF54" s="1" t="str">
        <f t="shared" si="22"/>
        <v/>
      </c>
      <c r="AJ54" s="5" t="str">
        <f t="shared" si="23"/>
        <v/>
      </c>
      <c r="AL54" s="8" t="str">
        <f t="shared" si="24"/>
        <v/>
      </c>
      <c r="AM54" s="9" t="str">
        <f t="shared" si="25"/>
        <v/>
      </c>
      <c r="AO54" s="113" t="str">
        <f t="shared" si="18"/>
        <v/>
      </c>
      <c r="AP54" s="119" t="str">
        <f t="shared" si="19"/>
        <v/>
      </c>
      <c r="AQ54" s="119" t="str">
        <f t="shared" si="26"/>
        <v/>
      </c>
      <c r="AR54" s="119" t="str">
        <f t="shared" si="27"/>
        <v/>
      </c>
      <c r="AS54" s="8"/>
      <c r="AT54" s="8"/>
      <c r="AU54" s="8"/>
      <c r="AV54" s="8"/>
      <c r="AW54" s="8"/>
      <c r="AY54" t="str">
        <f t="shared" si="28"/>
        <v>No Data</v>
      </c>
      <c r="AZ54" s="9">
        <f t="shared" si="29"/>
        <v>0</v>
      </c>
      <c r="BA54" s="119" t="str">
        <v>No Data</v>
      </c>
      <c r="BB54" s="119">
        <v>0</v>
      </c>
      <c r="BC54" s="119">
        <v>50</v>
      </c>
      <c r="BD54" s="119" t="str">
        <f t="shared" si="30"/>
        <v/>
      </c>
      <c r="BE54" s="129"/>
      <c r="BF54" s="119" t="str">
        <f>IF('Spectrum 3'!BD54&gt;0,'Spectrum 3'!BD54, "")</f>
        <v/>
      </c>
      <c r="BG54" s="119" t="e">
        <f t="shared" si="31"/>
        <v>#NUM!</v>
      </c>
      <c r="BH54" s="119" t="e">
        <f t="shared" si="32"/>
        <v>#NUM!</v>
      </c>
      <c r="BI54" s="119" t="e">
        <f>LOOKUP((BH54+(('Compiled Assessment'!$D$5/(10^6))*BH54)), BG$5:BG$111)</f>
        <v>#NUM!</v>
      </c>
      <c r="BJ54" s="119" t="str">
        <f t="shared" si="33"/>
        <v/>
      </c>
      <c r="BK54" s="119" t="str">
        <f>IF(ISERROR(1/BH54),"",IF(ISERROR(1/BI54),"",IF(Calculations!$J$3&gt;ABS(((BH54-BI54)/BH54)*1000000),1,0)))</f>
        <v/>
      </c>
    </row>
    <row r="55" spans="6:63" x14ac:dyDescent="0.25">
      <c r="J55" s="5" t="str">
        <f t="shared" si="0"/>
        <v/>
      </c>
      <c r="K55" s="1" t="str">
        <f t="shared" si="1"/>
        <v/>
      </c>
      <c r="L55" s="1" t="str">
        <f t="shared" si="2"/>
        <v/>
      </c>
      <c r="M55" s="1" t="str">
        <f t="shared" si="3"/>
        <v/>
      </c>
      <c r="N55" s="1" t="str">
        <f t="shared" si="4"/>
        <v/>
      </c>
      <c r="O55" s="1" t="str">
        <f t="shared" si="5"/>
        <v/>
      </c>
      <c r="P55" s="1" t="str">
        <f t="shared" si="6"/>
        <v/>
      </c>
      <c r="Q55" s="1" t="str">
        <f t="shared" si="7"/>
        <v/>
      </c>
      <c r="R55" s="1" t="str">
        <f t="shared" si="20"/>
        <v/>
      </c>
      <c r="S55" s="1" t="str">
        <f t="shared" si="8"/>
        <v/>
      </c>
      <c r="T55" s="1" t="str">
        <f t="shared" si="9"/>
        <v/>
      </c>
      <c r="U55" s="1" t="str">
        <f t="shared" si="10"/>
        <v/>
      </c>
      <c r="V55" s="1" t="str">
        <f t="shared" si="11"/>
        <v/>
      </c>
      <c r="W55" s="1" t="str">
        <f t="shared" si="12"/>
        <v/>
      </c>
      <c r="X55" s="1" t="str">
        <f t="shared" si="13"/>
        <v/>
      </c>
      <c r="Y55" s="1" t="str">
        <f t="shared" si="14"/>
        <v/>
      </c>
      <c r="Z55" s="6">
        <v>5.1000000000000004E-3</v>
      </c>
      <c r="AB55" s="5" t="str">
        <f t="shared" si="15"/>
        <v/>
      </c>
      <c r="AC55" s="1" t="str">
        <f t="shared" si="16"/>
        <v/>
      </c>
      <c r="AE55" s="5" t="str">
        <f t="shared" si="21"/>
        <v/>
      </c>
      <c r="AF55" s="1" t="str">
        <f t="shared" si="22"/>
        <v/>
      </c>
      <c r="AJ55" s="5" t="str">
        <f t="shared" si="23"/>
        <v/>
      </c>
      <c r="AL55" s="8" t="str">
        <f t="shared" si="24"/>
        <v/>
      </c>
      <c r="AM55" s="9" t="str">
        <f t="shared" si="25"/>
        <v/>
      </c>
      <c r="AO55" s="113" t="str">
        <f t="shared" si="18"/>
        <v/>
      </c>
      <c r="AP55" s="119" t="str">
        <f t="shared" si="19"/>
        <v/>
      </c>
      <c r="AQ55" s="119" t="str">
        <f t="shared" si="26"/>
        <v/>
      </c>
      <c r="AR55" s="119" t="str">
        <f t="shared" si="27"/>
        <v/>
      </c>
      <c r="AS55" s="8"/>
      <c r="AT55" s="8"/>
      <c r="AU55" s="8"/>
      <c r="AV55" s="8"/>
      <c r="AW55" s="8"/>
      <c r="AY55" t="str">
        <f t="shared" si="28"/>
        <v>No Data</v>
      </c>
      <c r="AZ55" s="9">
        <f t="shared" si="29"/>
        <v>0</v>
      </c>
      <c r="BA55" s="119" t="str">
        <v>No Data</v>
      </c>
      <c r="BB55" s="119">
        <v>0</v>
      </c>
      <c r="BC55" s="119">
        <v>51</v>
      </c>
      <c r="BD55" s="119" t="str">
        <f t="shared" si="30"/>
        <v/>
      </c>
      <c r="BE55" s="129"/>
      <c r="BF55" s="119" t="str">
        <f>IF('Spectrum 3'!BD55&gt;0,'Spectrum 3'!BD55, "")</f>
        <v/>
      </c>
      <c r="BG55" s="119" t="e">
        <f t="shared" si="31"/>
        <v>#NUM!</v>
      </c>
      <c r="BH55" s="119" t="e">
        <f t="shared" si="32"/>
        <v>#NUM!</v>
      </c>
      <c r="BI55" s="119" t="e">
        <f>LOOKUP((BH55+(('Compiled Assessment'!$D$5/(10^6))*BH55)), BG$5:BG$111)</f>
        <v>#NUM!</v>
      </c>
      <c r="BJ55" s="119" t="str">
        <f t="shared" si="33"/>
        <v/>
      </c>
      <c r="BK55" s="119" t="str">
        <f>IF(ISERROR(1/BH55),"",IF(ISERROR(1/BI55),"",IF(Calculations!$J$3&gt;ABS(((BH55-BI55)/BH55)*1000000),1,0)))</f>
        <v/>
      </c>
    </row>
    <row r="56" spans="6:63" x14ac:dyDescent="0.25">
      <c r="J56" s="5" t="str">
        <f t="shared" si="0"/>
        <v/>
      </c>
      <c r="K56" s="1" t="str">
        <f t="shared" si="1"/>
        <v/>
      </c>
      <c r="L56" s="1" t="str">
        <f t="shared" si="2"/>
        <v/>
      </c>
      <c r="M56" s="1" t="str">
        <f t="shared" si="3"/>
        <v/>
      </c>
      <c r="N56" s="1" t="str">
        <f t="shared" si="4"/>
        <v/>
      </c>
      <c r="O56" s="1" t="str">
        <f t="shared" si="5"/>
        <v/>
      </c>
      <c r="P56" s="1" t="str">
        <f t="shared" si="6"/>
        <v/>
      </c>
      <c r="Q56" s="1" t="str">
        <f t="shared" si="7"/>
        <v/>
      </c>
      <c r="R56" s="1" t="str">
        <f t="shared" si="20"/>
        <v/>
      </c>
      <c r="S56" s="1" t="str">
        <f t="shared" si="8"/>
        <v/>
      </c>
      <c r="T56" s="1" t="str">
        <f t="shared" si="9"/>
        <v/>
      </c>
      <c r="U56" s="1" t="str">
        <f t="shared" si="10"/>
        <v/>
      </c>
      <c r="V56" s="1" t="str">
        <f t="shared" si="11"/>
        <v/>
      </c>
      <c r="W56" s="1" t="str">
        <f t="shared" si="12"/>
        <v/>
      </c>
      <c r="X56" s="1" t="str">
        <f t="shared" si="13"/>
        <v/>
      </c>
      <c r="Y56" s="1" t="str">
        <f t="shared" si="14"/>
        <v/>
      </c>
      <c r="Z56" s="6">
        <v>5.1999999999999998E-3</v>
      </c>
      <c r="AB56" s="5" t="str">
        <f t="shared" si="15"/>
        <v/>
      </c>
      <c r="AC56" s="1" t="str">
        <f t="shared" si="16"/>
        <v/>
      </c>
      <c r="AE56" s="5" t="str">
        <f t="shared" si="21"/>
        <v/>
      </c>
      <c r="AF56" s="1" t="str">
        <f t="shared" si="22"/>
        <v/>
      </c>
      <c r="AJ56" s="5" t="str">
        <f t="shared" si="23"/>
        <v/>
      </c>
      <c r="AL56" s="8" t="str">
        <f t="shared" si="24"/>
        <v/>
      </c>
      <c r="AM56" s="9" t="str">
        <f t="shared" si="25"/>
        <v/>
      </c>
      <c r="AO56" s="113" t="str">
        <f t="shared" si="18"/>
        <v/>
      </c>
      <c r="AP56" s="119" t="str">
        <f t="shared" si="19"/>
        <v/>
      </c>
      <c r="AQ56" s="119" t="str">
        <f t="shared" si="26"/>
        <v/>
      </c>
      <c r="AR56" s="119" t="str">
        <f t="shared" si="27"/>
        <v/>
      </c>
      <c r="AS56" s="8"/>
      <c r="AT56" s="8"/>
      <c r="AU56" s="8"/>
      <c r="AV56" s="8"/>
      <c r="AW56" s="8"/>
      <c r="AY56" t="str">
        <f t="shared" si="28"/>
        <v>No Data</v>
      </c>
      <c r="AZ56" s="9">
        <f t="shared" si="29"/>
        <v>0</v>
      </c>
      <c r="BA56" s="119" t="str">
        <v>No Data</v>
      </c>
      <c r="BB56" s="119">
        <v>0</v>
      </c>
      <c r="BC56" s="119">
        <v>52</v>
      </c>
      <c r="BD56" s="119" t="str">
        <f t="shared" si="30"/>
        <v/>
      </c>
      <c r="BE56" s="129"/>
      <c r="BF56" s="119" t="str">
        <f>IF('Spectrum 3'!BD56&gt;0,'Spectrum 3'!BD56, "")</f>
        <v/>
      </c>
      <c r="BG56" s="119" t="e">
        <f t="shared" si="31"/>
        <v>#NUM!</v>
      </c>
      <c r="BH56" s="119" t="e">
        <f t="shared" si="32"/>
        <v>#NUM!</v>
      </c>
      <c r="BI56" s="119" t="e">
        <f>LOOKUP((BH56+(('Compiled Assessment'!$D$5/(10^6))*BH56)), BG$5:BG$111)</f>
        <v>#NUM!</v>
      </c>
      <c r="BJ56" s="119" t="str">
        <f t="shared" si="33"/>
        <v/>
      </c>
      <c r="BK56" s="119" t="str">
        <f>IF(ISERROR(1/BH56),"",IF(ISERROR(1/BI56),"",IF(Calculations!$J$3&gt;ABS(((BH56-BI56)/BH56)*1000000),1,0)))</f>
        <v/>
      </c>
    </row>
    <row r="57" spans="6:63" x14ac:dyDescent="0.25">
      <c r="J57" s="5" t="str">
        <f t="shared" si="0"/>
        <v/>
      </c>
      <c r="K57" s="1" t="str">
        <f t="shared" si="1"/>
        <v/>
      </c>
      <c r="L57" s="1" t="str">
        <f t="shared" si="2"/>
        <v/>
      </c>
      <c r="M57" s="1" t="str">
        <f t="shared" si="3"/>
        <v/>
      </c>
      <c r="N57" s="1" t="str">
        <f t="shared" si="4"/>
        <v/>
      </c>
      <c r="O57" s="1" t="str">
        <f t="shared" si="5"/>
        <v/>
      </c>
      <c r="P57" s="1" t="str">
        <f t="shared" si="6"/>
        <v/>
      </c>
      <c r="Q57" s="1" t="str">
        <f t="shared" si="7"/>
        <v/>
      </c>
      <c r="R57" s="1" t="str">
        <f t="shared" si="20"/>
        <v/>
      </c>
      <c r="S57" s="1" t="str">
        <f t="shared" si="8"/>
        <v/>
      </c>
      <c r="T57" s="1" t="str">
        <f t="shared" si="9"/>
        <v/>
      </c>
      <c r="U57" s="1" t="str">
        <f t="shared" si="10"/>
        <v/>
      </c>
      <c r="V57" s="1" t="str">
        <f t="shared" si="11"/>
        <v/>
      </c>
      <c r="W57" s="1" t="str">
        <f t="shared" si="12"/>
        <v/>
      </c>
      <c r="X57" s="1" t="str">
        <f t="shared" si="13"/>
        <v/>
      </c>
      <c r="Y57" s="1" t="str">
        <f t="shared" si="14"/>
        <v/>
      </c>
      <c r="Z57" s="6">
        <v>5.3E-3</v>
      </c>
      <c r="AB57" s="5" t="str">
        <f t="shared" si="15"/>
        <v/>
      </c>
      <c r="AC57" s="1" t="str">
        <f t="shared" si="16"/>
        <v/>
      </c>
      <c r="AE57" s="5" t="str">
        <f t="shared" si="21"/>
        <v/>
      </c>
      <c r="AF57" s="1" t="str">
        <f t="shared" si="22"/>
        <v/>
      </c>
      <c r="AJ57" s="5" t="str">
        <f t="shared" si="23"/>
        <v/>
      </c>
      <c r="AL57" s="8" t="str">
        <f t="shared" si="24"/>
        <v/>
      </c>
      <c r="AM57" s="9" t="str">
        <f t="shared" si="25"/>
        <v/>
      </c>
      <c r="AO57" s="113" t="str">
        <f t="shared" si="18"/>
        <v/>
      </c>
      <c r="AP57" s="119" t="str">
        <f t="shared" si="19"/>
        <v/>
      </c>
      <c r="AQ57" s="119" t="str">
        <f t="shared" si="26"/>
        <v/>
      </c>
      <c r="AR57" s="119" t="str">
        <f t="shared" si="27"/>
        <v/>
      </c>
      <c r="AS57" s="8"/>
      <c r="AT57" s="8"/>
      <c r="AU57" s="8"/>
      <c r="AV57" s="8"/>
      <c r="AW57" s="8"/>
      <c r="AY57" t="str">
        <f t="shared" si="28"/>
        <v>No Data</v>
      </c>
      <c r="AZ57" s="9">
        <f t="shared" si="29"/>
        <v>0</v>
      </c>
      <c r="BA57" s="119" t="str">
        <v>No Data</v>
      </c>
      <c r="BB57" s="119">
        <v>0</v>
      </c>
      <c r="BC57" s="119">
        <v>53</v>
      </c>
      <c r="BD57" s="119" t="str">
        <f t="shared" si="30"/>
        <v/>
      </c>
      <c r="BE57" s="129"/>
      <c r="BF57" s="119" t="str">
        <f>IF('Spectrum 3'!BD57&gt;0,'Spectrum 3'!BD57, "")</f>
        <v/>
      </c>
      <c r="BG57" s="119" t="e">
        <f t="shared" si="31"/>
        <v>#NUM!</v>
      </c>
      <c r="BH57" s="119" t="e">
        <f t="shared" si="32"/>
        <v>#NUM!</v>
      </c>
      <c r="BI57" s="119" t="e">
        <f>LOOKUP((BH57+(('Compiled Assessment'!$D$5/(10^6))*BH57)), BG$5:BG$111)</f>
        <v>#NUM!</v>
      </c>
      <c r="BJ57" s="119" t="str">
        <f t="shared" si="33"/>
        <v/>
      </c>
      <c r="BK57" s="119" t="str">
        <f>IF(ISERROR(1/BH57),"",IF(ISERROR(1/BI57),"",IF(Calculations!$J$3&gt;ABS(((BH57-BI57)/BH57)*1000000),1,0)))</f>
        <v/>
      </c>
    </row>
    <row r="58" spans="6:63" x14ac:dyDescent="0.25">
      <c r="J58" s="5" t="str">
        <f t="shared" si="0"/>
        <v/>
      </c>
      <c r="K58" s="1" t="str">
        <f t="shared" si="1"/>
        <v/>
      </c>
      <c r="L58" s="1" t="str">
        <f t="shared" si="2"/>
        <v/>
      </c>
      <c r="M58" s="1" t="str">
        <f t="shared" si="3"/>
        <v/>
      </c>
      <c r="N58" s="1" t="str">
        <f t="shared" si="4"/>
        <v/>
      </c>
      <c r="O58" s="1" t="str">
        <f t="shared" si="5"/>
        <v/>
      </c>
      <c r="P58" s="1" t="str">
        <f t="shared" si="6"/>
        <v/>
      </c>
      <c r="Q58" s="1" t="str">
        <f t="shared" si="7"/>
        <v/>
      </c>
      <c r="R58" s="1" t="str">
        <f t="shared" si="20"/>
        <v/>
      </c>
      <c r="S58" s="1" t="str">
        <f t="shared" si="8"/>
        <v/>
      </c>
      <c r="T58" s="1" t="str">
        <f t="shared" si="9"/>
        <v/>
      </c>
      <c r="U58" s="1" t="str">
        <f t="shared" si="10"/>
        <v/>
      </c>
      <c r="V58" s="1" t="str">
        <f t="shared" si="11"/>
        <v/>
      </c>
      <c r="W58" s="1" t="str">
        <f t="shared" si="12"/>
        <v/>
      </c>
      <c r="X58" s="1" t="str">
        <f t="shared" si="13"/>
        <v/>
      </c>
      <c r="Y58" s="1" t="str">
        <f t="shared" si="14"/>
        <v/>
      </c>
      <c r="Z58" s="6">
        <v>5.4000000000000003E-3</v>
      </c>
      <c r="AB58" s="5" t="str">
        <f t="shared" si="15"/>
        <v/>
      </c>
      <c r="AC58" s="1" t="str">
        <f t="shared" si="16"/>
        <v/>
      </c>
      <c r="AE58" s="5" t="str">
        <f t="shared" si="21"/>
        <v/>
      </c>
      <c r="AF58" s="1" t="str">
        <f t="shared" si="22"/>
        <v/>
      </c>
      <c r="AJ58" s="5" t="str">
        <f t="shared" si="23"/>
        <v/>
      </c>
      <c r="AL58" s="8" t="str">
        <f t="shared" si="24"/>
        <v/>
      </c>
      <c r="AM58" s="9" t="str">
        <f t="shared" si="25"/>
        <v/>
      </c>
      <c r="AO58" s="113" t="str">
        <f t="shared" si="18"/>
        <v/>
      </c>
      <c r="AP58" s="119" t="str">
        <f t="shared" si="19"/>
        <v/>
      </c>
      <c r="AQ58" s="119" t="str">
        <f t="shared" si="26"/>
        <v/>
      </c>
      <c r="AR58" s="119" t="str">
        <f t="shared" si="27"/>
        <v/>
      </c>
      <c r="AS58" s="8"/>
      <c r="AT58" s="8"/>
      <c r="AU58" s="8"/>
      <c r="AV58" s="8"/>
      <c r="AW58" s="8"/>
      <c r="AY58" t="str">
        <f t="shared" si="28"/>
        <v>No Data</v>
      </c>
      <c r="AZ58" s="9">
        <f t="shared" si="29"/>
        <v>0</v>
      </c>
      <c r="BA58" s="119" t="str">
        <v>No Data</v>
      </c>
      <c r="BB58" s="119">
        <v>0</v>
      </c>
      <c r="BC58" s="119">
        <v>54</v>
      </c>
      <c r="BD58" s="119" t="str">
        <f t="shared" si="30"/>
        <v/>
      </c>
      <c r="BE58" s="129"/>
      <c r="BF58" s="119" t="str">
        <f>IF('Spectrum 3'!BD58&gt;0,'Spectrum 3'!BD58, "")</f>
        <v/>
      </c>
      <c r="BG58" s="119" t="e">
        <f t="shared" si="31"/>
        <v>#NUM!</v>
      </c>
      <c r="BH58" s="119" t="e">
        <f t="shared" si="32"/>
        <v>#NUM!</v>
      </c>
      <c r="BI58" s="119" t="e">
        <f>LOOKUP((BH58+(('Compiled Assessment'!$D$5/(10^6))*BH58)), BG$5:BG$111)</f>
        <v>#NUM!</v>
      </c>
      <c r="BJ58" s="119" t="str">
        <f t="shared" si="33"/>
        <v/>
      </c>
      <c r="BK58" s="119" t="str">
        <f>IF(ISERROR(1/BH58),"",IF(ISERROR(1/BI58),"",IF(Calculations!$J$3&gt;ABS(((BH58-BI58)/BH58)*1000000),1,0)))</f>
        <v/>
      </c>
    </row>
    <row r="59" spans="6:63" x14ac:dyDescent="0.25">
      <c r="J59" s="5" t="str">
        <f t="shared" si="0"/>
        <v/>
      </c>
      <c r="K59" s="1" t="str">
        <f t="shared" si="1"/>
        <v/>
      </c>
      <c r="L59" s="1" t="str">
        <f t="shared" si="2"/>
        <v/>
      </c>
      <c r="M59" s="1" t="str">
        <f t="shared" si="3"/>
        <v/>
      </c>
      <c r="N59" s="1" t="str">
        <f t="shared" si="4"/>
        <v/>
      </c>
      <c r="O59" s="1" t="str">
        <f t="shared" si="5"/>
        <v/>
      </c>
      <c r="P59" s="1" t="str">
        <f t="shared" si="6"/>
        <v/>
      </c>
      <c r="Q59" s="1" t="str">
        <f t="shared" si="7"/>
        <v/>
      </c>
      <c r="R59" s="1" t="str">
        <f t="shared" si="20"/>
        <v/>
      </c>
      <c r="S59" s="1" t="str">
        <f t="shared" si="8"/>
        <v/>
      </c>
      <c r="T59" s="1" t="str">
        <f t="shared" si="9"/>
        <v/>
      </c>
      <c r="U59" s="1" t="str">
        <f t="shared" si="10"/>
        <v/>
      </c>
      <c r="V59" s="1" t="str">
        <f t="shared" si="11"/>
        <v/>
      </c>
      <c r="W59" s="1" t="str">
        <f t="shared" si="12"/>
        <v/>
      </c>
      <c r="X59" s="1" t="str">
        <f t="shared" si="13"/>
        <v/>
      </c>
      <c r="Y59" s="1" t="str">
        <f t="shared" si="14"/>
        <v/>
      </c>
      <c r="Z59" s="6">
        <v>5.4999999999999997E-3</v>
      </c>
      <c r="AB59" s="5" t="str">
        <f t="shared" si="15"/>
        <v/>
      </c>
      <c r="AC59" s="1" t="str">
        <f t="shared" si="16"/>
        <v/>
      </c>
      <c r="AE59" s="5" t="str">
        <f t="shared" si="21"/>
        <v/>
      </c>
      <c r="AF59" s="1" t="str">
        <f t="shared" si="22"/>
        <v/>
      </c>
      <c r="AJ59" s="5" t="str">
        <f t="shared" si="23"/>
        <v/>
      </c>
      <c r="AL59" s="8" t="str">
        <f t="shared" si="24"/>
        <v/>
      </c>
      <c r="AM59" s="9" t="str">
        <f t="shared" si="25"/>
        <v/>
      </c>
      <c r="AO59" s="113" t="str">
        <f t="shared" si="18"/>
        <v/>
      </c>
      <c r="AP59" s="119" t="str">
        <f t="shared" si="19"/>
        <v/>
      </c>
      <c r="AQ59" s="119" t="str">
        <f t="shared" si="26"/>
        <v/>
      </c>
      <c r="AR59" s="119" t="str">
        <f t="shared" si="27"/>
        <v/>
      </c>
      <c r="AS59" s="8"/>
      <c r="AT59" s="8"/>
      <c r="AU59" s="8"/>
      <c r="AV59" s="8"/>
      <c r="AW59" s="8"/>
      <c r="AY59" t="str">
        <f t="shared" si="28"/>
        <v>No Data</v>
      </c>
      <c r="AZ59" s="9">
        <f t="shared" si="29"/>
        <v>0</v>
      </c>
      <c r="BA59" s="119" t="str">
        <v>No Data</v>
      </c>
      <c r="BB59" s="119">
        <v>0</v>
      </c>
      <c r="BC59" s="119">
        <v>55</v>
      </c>
      <c r="BD59" s="119" t="str">
        <f t="shared" si="30"/>
        <v/>
      </c>
      <c r="BE59" s="129"/>
      <c r="BF59" s="119" t="str">
        <f>IF('Spectrum 3'!BD59&gt;0,'Spectrum 3'!BD59, "")</f>
        <v/>
      </c>
      <c r="BG59" s="119" t="e">
        <f t="shared" si="31"/>
        <v>#NUM!</v>
      </c>
      <c r="BH59" s="119" t="e">
        <f t="shared" si="32"/>
        <v>#NUM!</v>
      </c>
      <c r="BI59" s="119" t="e">
        <f>LOOKUP((BH59+(('Compiled Assessment'!$D$5/(10^6))*BH59)), BG$5:BG$111)</f>
        <v>#NUM!</v>
      </c>
      <c r="BJ59" s="119" t="str">
        <f t="shared" si="33"/>
        <v/>
      </c>
      <c r="BK59" s="119" t="str">
        <f>IF(ISERROR(1/BH59),"",IF(ISERROR(1/BI59),"",IF(Calculations!$J$3&gt;ABS(((BH59-BI59)/BH59)*1000000),1,0)))</f>
        <v/>
      </c>
    </row>
    <row r="60" spans="6:63" x14ac:dyDescent="0.25">
      <c r="J60" s="5" t="str">
        <f t="shared" si="0"/>
        <v/>
      </c>
      <c r="K60" s="1" t="str">
        <f t="shared" si="1"/>
        <v/>
      </c>
      <c r="L60" s="1" t="str">
        <f t="shared" si="2"/>
        <v/>
      </c>
      <c r="M60" s="1" t="str">
        <f t="shared" si="3"/>
        <v/>
      </c>
      <c r="N60" s="1" t="str">
        <f t="shared" si="4"/>
        <v/>
      </c>
      <c r="O60" s="1" t="str">
        <f t="shared" si="5"/>
        <v/>
      </c>
      <c r="P60" s="1" t="str">
        <f t="shared" si="6"/>
        <v/>
      </c>
      <c r="Q60" s="1" t="str">
        <f t="shared" si="7"/>
        <v/>
      </c>
      <c r="R60" s="1" t="str">
        <f t="shared" si="20"/>
        <v/>
      </c>
      <c r="S60" s="1" t="str">
        <f t="shared" si="8"/>
        <v/>
      </c>
      <c r="T60" s="1" t="str">
        <f t="shared" si="9"/>
        <v/>
      </c>
      <c r="U60" s="1" t="str">
        <f t="shared" si="10"/>
        <v/>
      </c>
      <c r="V60" s="1" t="str">
        <f t="shared" si="11"/>
        <v/>
      </c>
      <c r="W60" s="1" t="str">
        <f t="shared" si="12"/>
        <v/>
      </c>
      <c r="X60" s="1" t="str">
        <f t="shared" si="13"/>
        <v/>
      </c>
      <c r="Y60" s="1" t="str">
        <f t="shared" si="14"/>
        <v/>
      </c>
      <c r="Z60" s="6">
        <v>5.5999999999999999E-3</v>
      </c>
      <c r="AB60" s="5" t="str">
        <f t="shared" si="15"/>
        <v/>
      </c>
      <c r="AC60" s="1" t="str">
        <f t="shared" si="16"/>
        <v/>
      </c>
      <c r="AE60" s="5" t="str">
        <f t="shared" si="21"/>
        <v/>
      </c>
      <c r="AF60" s="1" t="str">
        <f t="shared" si="22"/>
        <v/>
      </c>
      <c r="AJ60" s="5" t="str">
        <f t="shared" si="23"/>
        <v/>
      </c>
      <c r="AL60" s="8" t="str">
        <f t="shared" si="24"/>
        <v/>
      </c>
      <c r="AM60" s="9" t="str">
        <f t="shared" si="25"/>
        <v/>
      </c>
      <c r="AO60" s="113" t="str">
        <f t="shared" si="18"/>
        <v/>
      </c>
      <c r="AP60" s="119" t="str">
        <f t="shared" si="19"/>
        <v/>
      </c>
      <c r="AQ60" s="119" t="str">
        <f t="shared" si="26"/>
        <v/>
      </c>
      <c r="AR60" s="119" t="str">
        <f t="shared" si="27"/>
        <v/>
      </c>
      <c r="AS60" s="8"/>
      <c r="AT60" s="8"/>
      <c r="AU60" s="8"/>
      <c r="AV60" s="8"/>
      <c r="AW60" s="8"/>
      <c r="AY60" t="str">
        <f t="shared" si="28"/>
        <v>No Data</v>
      </c>
      <c r="AZ60" s="9">
        <f t="shared" si="29"/>
        <v>0</v>
      </c>
      <c r="BA60" s="119" t="str">
        <v>No Data</v>
      </c>
      <c r="BB60" s="119">
        <v>0</v>
      </c>
      <c r="BC60" s="119">
        <v>56</v>
      </c>
      <c r="BD60" s="119" t="str">
        <f t="shared" si="30"/>
        <v/>
      </c>
      <c r="BE60" s="129"/>
      <c r="BF60" s="119" t="str">
        <f>IF('Spectrum 3'!BD60&gt;0,'Spectrum 3'!BD60, "")</f>
        <v/>
      </c>
      <c r="BG60" s="119" t="e">
        <f t="shared" si="31"/>
        <v>#NUM!</v>
      </c>
      <c r="BH60" s="119" t="e">
        <f t="shared" si="32"/>
        <v>#NUM!</v>
      </c>
      <c r="BI60" s="119" t="e">
        <f>LOOKUP((BH60+(('Compiled Assessment'!$D$5/(10^6))*BH60)), BG$5:BG$111)</f>
        <v>#NUM!</v>
      </c>
      <c r="BJ60" s="119" t="str">
        <f t="shared" si="33"/>
        <v/>
      </c>
      <c r="BK60" s="119" t="str">
        <f>IF(ISERROR(1/BH60),"",IF(ISERROR(1/BI60),"",IF(Calculations!$J$3&gt;ABS(((BH60-BI60)/BH60)*1000000),1,0)))</f>
        <v/>
      </c>
    </row>
    <row r="61" spans="6:63" x14ac:dyDescent="0.25">
      <c r="J61" s="5" t="str">
        <f t="shared" si="0"/>
        <v/>
      </c>
      <c r="K61" s="1" t="str">
        <f t="shared" si="1"/>
        <v/>
      </c>
      <c r="L61" s="1" t="str">
        <f t="shared" si="2"/>
        <v/>
      </c>
      <c r="M61" s="1" t="str">
        <f t="shared" si="3"/>
        <v/>
      </c>
      <c r="N61" s="1" t="str">
        <f t="shared" si="4"/>
        <v/>
      </c>
      <c r="O61" s="1" t="str">
        <f t="shared" si="5"/>
        <v/>
      </c>
      <c r="P61" s="1" t="str">
        <f t="shared" si="6"/>
        <v/>
      </c>
      <c r="Q61" s="1" t="str">
        <f t="shared" si="7"/>
        <v/>
      </c>
      <c r="R61" s="1" t="str">
        <f t="shared" si="20"/>
        <v/>
      </c>
      <c r="S61" s="1" t="str">
        <f t="shared" si="8"/>
        <v/>
      </c>
      <c r="T61" s="1" t="str">
        <f t="shared" si="9"/>
        <v/>
      </c>
      <c r="U61" s="1" t="str">
        <f t="shared" si="10"/>
        <v/>
      </c>
      <c r="V61" s="1" t="str">
        <f t="shared" si="11"/>
        <v/>
      </c>
      <c r="W61" s="1" t="str">
        <f t="shared" si="12"/>
        <v/>
      </c>
      <c r="X61" s="1" t="str">
        <f t="shared" si="13"/>
        <v/>
      </c>
      <c r="Y61" s="1" t="str">
        <f t="shared" si="14"/>
        <v/>
      </c>
      <c r="Z61" s="6">
        <v>5.7000000000000002E-3</v>
      </c>
      <c r="AB61" s="5" t="str">
        <f t="shared" si="15"/>
        <v/>
      </c>
      <c r="AC61" s="1" t="str">
        <f t="shared" si="16"/>
        <v/>
      </c>
      <c r="AE61" s="5" t="str">
        <f t="shared" si="21"/>
        <v/>
      </c>
      <c r="AF61" s="1" t="str">
        <f t="shared" si="22"/>
        <v/>
      </c>
      <c r="AJ61" s="5" t="str">
        <f t="shared" si="23"/>
        <v/>
      </c>
      <c r="AL61" s="8" t="str">
        <f t="shared" si="24"/>
        <v/>
      </c>
      <c r="AM61" s="9" t="str">
        <f t="shared" si="25"/>
        <v/>
      </c>
      <c r="AO61" s="113" t="str">
        <f t="shared" si="18"/>
        <v/>
      </c>
      <c r="AP61" s="119" t="str">
        <f t="shared" si="19"/>
        <v/>
      </c>
      <c r="AQ61" s="119" t="str">
        <f t="shared" si="26"/>
        <v/>
      </c>
      <c r="AR61" s="119" t="str">
        <f t="shared" si="27"/>
        <v/>
      </c>
      <c r="AS61" s="8"/>
      <c r="AT61" s="8"/>
      <c r="AU61" s="8"/>
      <c r="AV61" s="8"/>
      <c r="AW61" s="8"/>
      <c r="AY61" t="str">
        <f t="shared" si="28"/>
        <v>No Data</v>
      </c>
      <c r="AZ61" s="9">
        <f t="shared" si="29"/>
        <v>0</v>
      </c>
      <c r="BA61" s="119" t="str">
        <v>No Data</v>
      </c>
      <c r="BB61" s="119">
        <v>0</v>
      </c>
      <c r="BC61" s="119">
        <v>57</v>
      </c>
      <c r="BD61" s="119" t="str">
        <f t="shared" si="30"/>
        <v/>
      </c>
      <c r="BE61" s="129"/>
      <c r="BF61" s="119" t="str">
        <f>IF('Spectrum 3'!BD61&gt;0,'Spectrum 3'!BD61, "")</f>
        <v/>
      </c>
      <c r="BG61" s="119" t="e">
        <f t="shared" si="31"/>
        <v>#NUM!</v>
      </c>
      <c r="BH61" s="119" t="e">
        <f t="shared" si="32"/>
        <v>#NUM!</v>
      </c>
      <c r="BI61" s="119" t="e">
        <f>LOOKUP((BH61+(('Compiled Assessment'!$D$5/(10^6))*BH61)), BG$5:BG$111)</f>
        <v>#NUM!</v>
      </c>
      <c r="BJ61" s="119" t="str">
        <f t="shared" si="33"/>
        <v/>
      </c>
      <c r="BK61" s="119" t="str">
        <f>IF(ISERROR(1/BH61),"",IF(ISERROR(1/BI61),"",IF(Calculations!$J$3&gt;ABS(((BH61-BI61)/BH61)*1000000),1,0)))</f>
        <v/>
      </c>
    </row>
    <row r="62" spans="6:63" x14ac:dyDescent="0.25">
      <c r="J62" s="5" t="str">
        <f t="shared" si="0"/>
        <v/>
      </c>
      <c r="K62" s="1" t="str">
        <f t="shared" si="1"/>
        <v/>
      </c>
      <c r="L62" s="1" t="str">
        <f t="shared" si="2"/>
        <v/>
      </c>
      <c r="M62" s="1" t="str">
        <f t="shared" si="3"/>
        <v/>
      </c>
      <c r="N62" s="1" t="str">
        <f t="shared" si="4"/>
        <v/>
      </c>
      <c r="O62" s="1" t="str">
        <f t="shared" si="5"/>
        <v/>
      </c>
      <c r="P62" s="1" t="str">
        <f t="shared" si="6"/>
        <v/>
      </c>
      <c r="Q62" s="1" t="str">
        <f t="shared" si="7"/>
        <v/>
      </c>
      <c r="R62" s="1" t="str">
        <f t="shared" si="20"/>
        <v/>
      </c>
      <c r="S62" s="1" t="str">
        <f t="shared" si="8"/>
        <v/>
      </c>
      <c r="T62" s="1" t="str">
        <f t="shared" si="9"/>
        <v/>
      </c>
      <c r="U62" s="1" t="str">
        <f t="shared" si="10"/>
        <v/>
      </c>
      <c r="V62" s="1" t="str">
        <f t="shared" si="11"/>
        <v/>
      </c>
      <c r="W62" s="1" t="str">
        <f t="shared" si="12"/>
        <v/>
      </c>
      <c r="X62" s="1" t="str">
        <f t="shared" si="13"/>
        <v/>
      </c>
      <c r="Y62" s="1" t="str">
        <f t="shared" si="14"/>
        <v/>
      </c>
      <c r="Z62" s="6">
        <v>5.7999999999999996E-3</v>
      </c>
      <c r="AB62" s="5" t="str">
        <f t="shared" si="15"/>
        <v/>
      </c>
      <c r="AC62" s="1" t="str">
        <f t="shared" si="16"/>
        <v/>
      </c>
      <c r="AE62" s="5" t="str">
        <f t="shared" si="21"/>
        <v/>
      </c>
      <c r="AF62" s="1" t="str">
        <f t="shared" si="22"/>
        <v/>
      </c>
      <c r="AJ62" s="5" t="str">
        <f t="shared" si="23"/>
        <v/>
      </c>
      <c r="AL62" s="8" t="str">
        <f t="shared" si="24"/>
        <v/>
      </c>
      <c r="AM62" s="9" t="str">
        <f t="shared" si="25"/>
        <v/>
      </c>
      <c r="AO62" s="113" t="str">
        <f t="shared" si="18"/>
        <v/>
      </c>
      <c r="AP62" s="119" t="str">
        <f t="shared" si="19"/>
        <v/>
      </c>
      <c r="AQ62" s="119" t="str">
        <f t="shared" si="26"/>
        <v/>
      </c>
      <c r="AR62" s="119" t="str">
        <f t="shared" si="27"/>
        <v/>
      </c>
      <c r="AS62" s="8"/>
      <c r="AT62" s="8"/>
      <c r="AU62" s="8"/>
      <c r="AV62" s="8"/>
      <c r="AW62" s="8"/>
      <c r="AY62" t="str">
        <f t="shared" si="28"/>
        <v>No Data</v>
      </c>
      <c r="AZ62" s="9">
        <f t="shared" si="29"/>
        <v>0</v>
      </c>
      <c r="BA62" s="119" t="str">
        <v>No Data</v>
      </c>
      <c r="BB62" s="119">
        <v>0</v>
      </c>
      <c r="BC62" s="119">
        <v>58</v>
      </c>
      <c r="BD62" s="119" t="str">
        <f t="shared" si="30"/>
        <v/>
      </c>
      <c r="BE62" s="129"/>
      <c r="BF62" s="119" t="str">
        <f>IF('Spectrum 3'!BD62&gt;0,'Spectrum 3'!BD62, "")</f>
        <v/>
      </c>
      <c r="BG62" s="119" t="e">
        <f t="shared" si="31"/>
        <v>#NUM!</v>
      </c>
      <c r="BH62" s="119" t="e">
        <f t="shared" si="32"/>
        <v>#NUM!</v>
      </c>
      <c r="BI62" s="119" t="e">
        <f>LOOKUP((BH62+(('Compiled Assessment'!$D$5/(10^6))*BH62)), BG$5:BG$111)</f>
        <v>#NUM!</v>
      </c>
      <c r="BJ62" s="119" t="str">
        <f t="shared" si="33"/>
        <v/>
      </c>
      <c r="BK62" s="119" t="str">
        <f>IF(ISERROR(1/BH62),"",IF(ISERROR(1/BI62),"",IF(Calculations!$J$3&gt;ABS(((BH62-BI62)/BH62)*1000000),1,0)))</f>
        <v/>
      </c>
    </row>
    <row r="63" spans="6:63" x14ac:dyDescent="0.25">
      <c r="J63" s="5" t="str">
        <f t="shared" si="0"/>
        <v/>
      </c>
      <c r="K63" s="1" t="str">
        <f t="shared" si="1"/>
        <v/>
      </c>
      <c r="L63" s="1" t="str">
        <f t="shared" si="2"/>
        <v/>
      </c>
      <c r="M63" s="1" t="str">
        <f t="shared" si="3"/>
        <v/>
      </c>
      <c r="N63" s="1" t="str">
        <f t="shared" si="4"/>
        <v/>
      </c>
      <c r="O63" s="1" t="str">
        <f t="shared" si="5"/>
        <v/>
      </c>
      <c r="P63" s="1" t="str">
        <f t="shared" si="6"/>
        <v/>
      </c>
      <c r="Q63" s="1" t="str">
        <f t="shared" si="7"/>
        <v/>
      </c>
      <c r="R63" s="1" t="str">
        <f t="shared" si="20"/>
        <v/>
      </c>
      <c r="S63" s="1" t="str">
        <f t="shared" si="8"/>
        <v/>
      </c>
      <c r="T63" s="1" t="str">
        <f t="shared" si="9"/>
        <v/>
      </c>
      <c r="U63" s="1" t="str">
        <f t="shared" si="10"/>
        <v/>
      </c>
      <c r="V63" s="1" t="str">
        <f t="shared" si="11"/>
        <v/>
      </c>
      <c r="W63" s="1" t="str">
        <f t="shared" si="12"/>
        <v/>
      </c>
      <c r="X63" s="1" t="str">
        <f t="shared" si="13"/>
        <v/>
      </c>
      <c r="Y63" s="1" t="str">
        <f t="shared" si="14"/>
        <v/>
      </c>
      <c r="Z63" s="6">
        <v>5.8999999999999999E-3</v>
      </c>
      <c r="AB63" s="5" t="str">
        <f t="shared" si="15"/>
        <v/>
      </c>
      <c r="AC63" s="1" t="str">
        <f t="shared" si="16"/>
        <v/>
      </c>
      <c r="AE63" s="5" t="str">
        <f t="shared" si="21"/>
        <v/>
      </c>
      <c r="AF63" s="1" t="str">
        <f t="shared" si="22"/>
        <v/>
      </c>
      <c r="AJ63" s="5" t="str">
        <f t="shared" si="23"/>
        <v/>
      </c>
      <c r="AL63" s="8" t="str">
        <f t="shared" si="24"/>
        <v/>
      </c>
      <c r="AM63" s="9" t="str">
        <f t="shared" si="25"/>
        <v/>
      </c>
      <c r="AO63" s="113" t="str">
        <f t="shared" si="18"/>
        <v/>
      </c>
      <c r="AP63" s="119" t="str">
        <f t="shared" si="19"/>
        <v/>
      </c>
      <c r="AQ63" s="119" t="str">
        <f t="shared" si="26"/>
        <v/>
      </c>
      <c r="AR63" s="119" t="str">
        <f t="shared" si="27"/>
        <v/>
      </c>
      <c r="AS63" s="8"/>
      <c r="AT63" s="8"/>
      <c r="AU63" s="8"/>
      <c r="AV63" s="8"/>
      <c r="AW63" s="8"/>
      <c r="AY63" t="str">
        <f t="shared" si="28"/>
        <v>No Data</v>
      </c>
      <c r="AZ63" s="9">
        <f t="shared" si="29"/>
        <v>0</v>
      </c>
      <c r="BA63" s="119" t="str">
        <v>No Data</v>
      </c>
      <c r="BB63" s="119">
        <v>0</v>
      </c>
      <c r="BC63" s="119">
        <v>59</v>
      </c>
      <c r="BD63" s="119" t="str">
        <f t="shared" si="30"/>
        <v/>
      </c>
      <c r="BE63" s="129"/>
      <c r="BF63" s="119" t="str">
        <f>IF('Spectrum 3'!BD63&gt;0,'Spectrum 3'!BD63, "")</f>
        <v/>
      </c>
      <c r="BG63" s="119" t="e">
        <f t="shared" si="31"/>
        <v>#NUM!</v>
      </c>
      <c r="BH63" s="119" t="e">
        <f t="shared" si="32"/>
        <v>#NUM!</v>
      </c>
      <c r="BI63" s="119" t="e">
        <f>LOOKUP((BH63+(('Compiled Assessment'!$D$5/(10^6))*BH63)), BG$5:BG$111)</f>
        <v>#NUM!</v>
      </c>
      <c r="BJ63" s="119" t="str">
        <f t="shared" si="33"/>
        <v/>
      </c>
      <c r="BK63" s="119" t="str">
        <f>IF(ISERROR(1/BH63),"",IF(ISERROR(1/BI63),"",IF(Calculations!$J$3&gt;ABS(((BH63-BI63)/BH63)*1000000),1,0)))</f>
        <v/>
      </c>
    </row>
    <row r="64" spans="6:63" x14ac:dyDescent="0.25">
      <c r="J64" s="5" t="str">
        <f t="shared" si="0"/>
        <v/>
      </c>
      <c r="K64" s="1" t="str">
        <f t="shared" si="1"/>
        <v/>
      </c>
      <c r="L64" s="1" t="str">
        <f t="shared" si="2"/>
        <v/>
      </c>
      <c r="M64" s="1" t="str">
        <f t="shared" si="3"/>
        <v/>
      </c>
      <c r="N64" s="1" t="str">
        <f t="shared" si="4"/>
        <v/>
      </c>
      <c r="O64" s="1" t="str">
        <f t="shared" si="5"/>
        <v/>
      </c>
      <c r="P64" s="1" t="str">
        <f t="shared" si="6"/>
        <v/>
      </c>
      <c r="Q64" s="1" t="str">
        <f t="shared" si="7"/>
        <v/>
      </c>
      <c r="R64" s="1" t="str">
        <f t="shared" si="20"/>
        <v/>
      </c>
      <c r="S64" s="1" t="str">
        <f t="shared" si="8"/>
        <v/>
      </c>
      <c r="T64" s="1" t="str">
        <f t="shared" si="9"/>
        <v/>
      </c>
      <c r="U64" s="1" t="str">
        <f t="shared" si="10"/>
        <v/>
      </c>
      <c r="V64" s="1" t="str">
        <f t="shared" si="11"/>
        <v/>
      </c>
      <c r="W64" s="1" t="str">
        <f t="shared" si="12"/>
        <v/>
      </c>
      <c r="X64" s="1" t="str">
        <f t="shared" si="13"/>
        <v/>
      </c>
      <c r="Y64" s="1" t="str">
        <f t="shared" si="14"/>
        <v/>
      </c>
      <c r="Z64" s="6">
        <v>6.0000000000000001E-3</v>
      </c>
      <c r="AB64" s="5" t="str">
        <f t="shared" si="15"/>
        <v/>
      </c>
      <c r="AC64" s="1" t="str">
        <f t="shared" si="16"/>
        <v/>
      </c>
      <c r="AE64" s="5" t="str">
        <f t="shared" si="21"/>
        <v/>
      </c>
      <c r="AF64" s="1" t="str">
        <f t="shared" si="22"/>
        <v/>
      </c>
      <c r="AJ64" s="5" t="str">
        <f t="shared" si="23"/>
        <v/>
      </c>
      <c r="AL64" s="8" t="str">
        <f t="shared" si="24"/>
        <v/>
      </c>
      <c r="AM64" s="9" t="str">
        <f t="shared" si="25"/>
        <v/>
      </c>
      <c r="AO64" s="113" t="str">
        <f t="shared" si="18"/>
        <v/>
      </c>
      <c r="AP64" s="119" t="str">
        <f t="shared" si="19"/>
        <v/>
      </c>
      <c r="AQ64" s="119" t="str">
        <f t="shared" si="26"/>
        <v/>
      </c>
      <c r="AR64" s="119" t="str">
        <f t="shared" si="27"/>
        <v/>
      </c>
      <c r="AS64" s="8"/>
      <c r="AT64" s="8"/>
      <c r="AU64" s="8"/>
      <c r="AV64" s="8"/>
      <c r="AW64" s="8"/>
      <c r="AY64" t="str">
        <f t="shared" si="28"/>
        <v>No Data</v>
      </c>
      <c r="AZ64" s="9">
        <f t="shared" si="29"/>
        <v>0</v>
      </c>
      <c r="BA64" s="119" t="str">
        <v>No Data</v>
      </c>
      <c r="BB64" s="119">
        <v>0</v>
      </c>
      <c r="BC64" s="119">
        <v>60</v>
      </c>
      <c r="BD64" s="119" t="str">
        <f t="shared" si="30"/>
        <v/>
      </c>
      <c r="BE64" s="129"/>
      <c r="BF64" s="119" t="str">
        <f>IF('Spectrum 3'!BD64&gt;0,'Spectrum 3'!BD64, "")</f>
        <v/>
      </c>
      <c r="BG64" s="119" t="e">
        <f t="shared" si="31"/>
        <v>#NUM!</v>
      </c>
      <c r="BH64" s="119" t="e">
        <f t="shared" si="32"/>
        <v>#NUM!</v>
      </c>
      <c r="BI64" s="119" t="e">
        <f>LOOKUP((BH64+(('Compiled Assessment'!$D$5/(10^6))*BH64)), BG$5:BG$111)</f>
        <v>#NUM!</v>
      </c>
      <c r="BJ64" s="119" t="str">
        <f t="shared" si="33"/>
        <v/>
      </c>
      <c r="BK64" s="119" t="str">
        <f>IF(ISERROR(1/BH64),"",IF(ISERROR(1/BI64),"",IF(Calculations!$J$3&gt;ABS(((BH64-BI64)/BH64)*1000000),1,0)))</f>
        <v/>
      </c>
    </row>
    <row r="65" spans="10:63" x14ac:dyDescent="0.25">
      <c r="J65" s="5" t="str">
        <f t="shared" si="0"/>
        <v/>
      </c>
      <c r="K65" s="1" t="str">
        <f t="shared" si="1"/>
        <v/>
      </c>
      <c r="L65" s="1" t="str">
        <f t="shared" si="2"/>
        <v/>
      </c>
      <c r="M65" s="1" t="str">
        <f t="shared" si="3"/>
        <v/>
      </c>
      <c r="N65" s="1" t="str">
        <f t="shared" si="4"/>
        <v/>
      </c>
      <c r="O65" s="1" t="str">
        <f t="shared" si="5"/>
        <v/>
      </c>
      <c r="P65" s="1" t="str">
        <f t="shared" si="6"/>
        <v/>
      </c>
      <c r="Q65" s="1" t="str">
        <f t="shared" si="7"/>
        <v/>
      </c>
      <c r="R65" s="1" t="str">
        <f t="shared" si="20"/>
        <v/>
      </c>
      <c r="S65" s="1" t="str">
        <f t="shared" si="8"/>
        <v/>
      </c>
      <c r="T65" s="1" t="str">
        <f t="shared" si="9"/>
        <v/>
      </c>
      <c r="U65" s="1" t="str">
        <f t="shared" si="10"/>
        <v/>
      </c>
      <c r="V65" s="1" t="str">
        <f t="shared" si="11"/>
        <v/>
      </c>
      <c r="W65" s="1" t="str">
        <f t="shared" si="12"/>
        <v/>
      </c>
      <c r="X65" s="1" t="str">
        <f t="shared" si="13"/>
        <v/>
      </c>
      <c r="Y65" s="1" t="str">
        <f t="shared" si="14"/>
        <v/>
      </c>
      <c r="Z65" s="6">
        <v>6.1000000000000004E-3</v>
      </c>
      <c r="AB65" s="5" t="str">
        <f t="shared" si="15"/>
        <v/>
      </c>
      <c r="AC65" s="1" t="str">
        <f t="shared" si="16"/>
        <v/>
      </c>
      <c r="AE65" s="5" t="str">
        <f t="shared" si="21"/>
        <v/>
      </c>
      <c r="AF65" s="1" t="str">
        <f t="shared" si="22"/>
        <v/>
      </c>
      <c r="AJ65" s="5" t="str">
        <f t="shared" si="23"/>
        <v/>
      </c>
      <c r="AL65" s="8" t="str">
        <f t="shared" si="24"/>
        <v/>
      </c>
      <c r="AM65" s="9" t="str">
        <f t="shared" si="25"/>
        <v/>
      </c>
      <c r="AO65" s="113" t="str">
        <f t="shared" si="18"/>
        <v/>
      </c>
      <c r="AP65" s="119" t="str">
        <f t="shared" si="19"/>
        <v/>
      </c>
      <c r="AQ65" s="119" t="str">
        <f t="shared" si="26"/>
        <v/>
      </c>
      <c r="AR65" s="119" t="str">
        <f t="shared" si="27"/>
        <v/>
      </c>
      <c r="AS65" s="8"/>
      <c r="AT65" s="8"/>
      <c r="AU65" s="8"/>
      <c r="AV65" s="8"/>
      <c r="AW65" s="8"/>
      <c r="AY65" t="str">
        <f t="shared" si="28"/>
        <v>No Data</v>
      </c>
      <c r="AZ65" s="9">
        <f t="shared" si="29"/>
        <v>0</v>
      </c>
      <c r="BA65" s="119" t="str">
        <v>No Data</v>
      </c>
      <c r="BB65" s="119">
        <v>0</v>
      </c>
      <c r="BC65" s="119">
        <v>61</v>
      </c>
      <c r="BD65" s="119" t="str">
        <f t="shared" si="30"/>
        <v/>
      </c>
      <c r="BE65" s="129"/>
      <c r="BF65" s="119" t="str">
        <f>IF('Spectrum 3'!BD65&gt;0,'Spectrum 3'!BD65, "")</f>
        <v/>
      </c>
      <c r="BG65" s="119" t="e">
        <f t="shared" si="31"/>
        <v>#NUM!</v>
      </c>
      <c r="BH65" s="119" t="e">
        <f t="shared" si="32"/>
        <v>#NUM!</v>
      </c>
      <c r="BI65" s="119" t="e">
        <f>LOOKUP((BH65+(('Compiled Assessment'!$D$5/(10^6))*BH65)), BG$5:BG$111)</f>
        <v>#NUM!</v>
      </c>
      <c r="BJ65" s="119" t="str">
        <f t="shared" si="33"/>
        <v/>
      </c>
      <c r="BK65" s="119" t="str">
        <f>IF(ISERROR(1/BH65),"",IF(ISERROR(1/BI65),"",IF(Calculations!$J$3&gt;ABS(((BH65-BI65)/BH65)*1000000),1,0)))</f>
        <v/>
      </c>
    </row>
    <row r="66" spans="10:63" x14ac:dyDescent="0.25">
      <c r="J66" s="5" t="str">
        <f t="shared" si="0"/>
        <v/>
      </c>
      <c r="K66" s="1" t="str">
        <f t="shared" si="1"/>
        <v/>
      </c>
      <c r="L66" s="1" t="str">
        <f t="shared" si="2"/>
        <v/>
      </c>
      <c r="M66" s="1" t="str">
        <f t="shared" si="3"/>
        <v/>
      </c>
      <c r="N66" s="1" t="str">
        <f t="shared" si="4"/>
        <v/>
      </c>
      <c r="O66" s="1" t="str">
        <f t="shared" si="5"/>
        <v/>
      </c>
      <c r="P66" s="1" t="str">
        <f t="shared" si="6"/>
        <v/>
      </c>
      <c r="Q66" s="1" t="str">
        <f t="shared" si="7"/>
        <v/>
      </c>
      <c r="R66" s="1" t="str">
        <f t="shared" si="20"/>
        <v/>
      </c>
      <c r="S66" s="1" t="str">
        <f t="shared" si="8"/>
        <v/>
      </c>
      <c r="T66" s="1" t="str">
        <f t="shared" si="9"/>
        <v/>
      </c>
      <c r="U66" s="1" t="str">
        <f t="shared" si="10"/>
        <v/>
      </c>
      <c r="V66" s="1" t="str">
        <f t="shared" si="11"/>
        <v/>
      </c>
      <c r="W66" s="1" t="str">
        <f t="shared" si="12"/>
        <v/>
      </c>
      <c r="X66" s="1" t="str">
        <f t="shared" si="13"/>
        <v/>
      </c>
      <c r="Y66" s="1" t="str">
        <f t="shared" si="14"/>
        <v/>
      </c>
      <c r="Z66" s="6">
        <v>6.1999999999999998E-3</v>
      </c>
      <c r="AB66" s="5" t="str">
        <f t="shared" si="15"/>
        <v/>
      </c>
      <c r="AC66" s="1" t="str">
        <f t="shared" si="16"/>
        <v/>
      </c>
      <c r="AE66" s="5" t="str">
        <f t="shared" si="21"/>
        <v/>
      </c>
      <c r="AF66" s="1" t="str">
        <f t="shared" si="22"/>
        <v/>
      </c>
      <c r="AJ66" s="5" t="str">
        <f t="shared" si="23"/>
        <v/>
      </c>
      <c r="AL66" s="8" t="str">
        <f t="shared" si="24"/>
        <v/>
      </c>
      <c r="AM66" s="9" t="str">
        <f t="shared" si="25"/>
        <v/>
      </c>
      <c r="AO66" s="113" t="str">
        <f t="shared" si="18"/>
        <v/>
      </c>
      <c r="AP66" s="119" t="str">
        <f t="shared" si="19"/>
        <v/>
      </c>
      <c r="AQ66" s="119" t="str">
        <f t="shared" si="26"/>
        <v/>
      </c>
      <c r="AR66" s="119" t="str">
        <f t="shared" si="27"/>
        <v/>
      </c>
      <c r="AS66" s="8"/>
      <c r="AT66" s="8"/>
      <c r="AU66" s="8"/>
      <c r="AV66" s="8"/>
      <c r="AW66" s="8"/>
      <c r="AY66" t="str">
        <f t="shared" si="28"/>
        <v>No Data</v>
      </c>
      <c r="AZ66" s="9">
        <f t="shared" si="29"/>
        <v>0</v>
      </c>
      <c r="BA66" s="119" t="str">
        <v>No Data</v>
      </c>
      <c r="BB66" s="119">
        <v>0</v>
      </c>
      <c r="BC66" s="119">
        <v>62</v>
      </c>
      <c r="BD66" s="119" t="str">
        <f t="shared" si="30"/>
        <v/>
      </c>
      <c r="BE66" s="129"/>
      <c r="BF66" s="119" t="str">
        <f>IF('Spectrum 3'!BD66&gt;0,'Spectrum 3'!BD66, "")</f>
        <v/>
      </c>
      <c r="BG66" s="119" t="e">
        <f t="shared" si="31"/>
        <v>#NUM!</v>
      </c>
      <c r="BH66" s="119" t="e">
        <f t="shared" si="32"/>
        <v>#NUM!</v>
      </c>
      <c r="BI66" s="119" t="e">
        <f>LOOKUP((BH66+(('Compiled Assessment'!$D$5/(10^6))*BH66)), BG$5:BG$111)</f>
        <v>#NUM!</v>
      </c>
      <c r="BJ66" s="119" t="str">
        <f t="shared" si="33"/>
        <v/>
      </c>
      <c r="BK66" s="119" t="str">
        <f>IF(ISERROR(1/BH66),"",IF(ISERROR(1/BI66),"",IF(Calculations!$J$3&gt;ABS(((BH66-BI66)/BH66)*1000000),1,0)))</f>
        <v/>
      </c>
    </row>
    <row r="67" spans="10:63" x14ac:dyDescent="0.25">
      <c r="J67" s="5" t="str">
        <f t="shared" si="0"/>
        <v/>
      </c>
      <c r="K67" s="1" t="str">
        <f t="shared" si="1"/>
        <v/>
      </c>
      <c r="L67" s="1" t="str">
        <f t="shared" si="2"/>
        <v/>
      </c>
      <c r="M67" s="1" t="str">
        <f t="shared" si="3"/>
        <v/>
      </c>
      <c r="N67" s="1" t="str">
        <f t="shared" si="4"/>
        <v/>
      </c>
      <c r="O67" s="1" t="str">
        <f t="shared" si="5"/>
        <v/>
      </c>
      <c r="P67" s="1" t="str">
        <f t="shared" si="6"/>
        <v/>
      </c>
      <c r="Q67" s="1" t="str">
        <f t="shared" si="7"/>
        <v/>
      </c>
      <c r="R67" s="1" t="str">
        <f t="shared" si="20"/>
        <v/>
      </c>
      <c r="S67" s="1" t="str">
        <f t="shared" si="8"/>
        <v/>
      </c>
      <c r="T67" s="1" t="str">
        <f t="shared" si="9"/>
        <v/>
      </c>
      <c r="U67" s="1" t="str">
        <f t="shared" si="10"/>
        <v/>
      </c>
      <c r="V67" s="1" t="str">
        <f t="shared" si="11"/>
        <v/>
      </c>
      <c r="W67" s="1" t="str">
        <f t="shared" si="12"/>
        <v/>
      </c>
      <c r="X67" s="1" t="str">
        <f t="shared" si="13"/>
        <v/>
      </c>
      <c r="Y67" s="1" t="str">
        <f t="shared" si="14"/>
        <v/>
      </c>
      <c r="Z67" s="6">
        <v>6.3E-3</v>
      </c>
      <c r="AB67" s="5" t="str">
        <f t="shared" si="15"/>
        <v/>
      </c>
      <c r="AC67" s="1" t="str">
        <f t="shared" si="16"/>
        <v/>
      </c>
      <c r="AE67" s="5" t="str">
        <f t="shared" si="21"/>
        <v/>
      </c>
      <c r="AF67" s="1" t="str">
        <f t="shared" si="22"/>
        <v/>
      </c>
      <c r="AJ67" s="5" t="str">
        <f t="shared" si="23"/>
        <v/>
      </c>
      <c r="AL67" s="8" t="str">
        <f t="shared" si="24"/>
        <v/>
      </c>
      <c r="AM67" s="9" t="str">
        <f t="shared" si="25"/>
        <v/>
      </c>
      <c r="AO67" s="113" t="str">
        <f t="shared" si="18"/>
        <v/>
      </c>
      <c r="AP67" s="119" t="str">
        <f t="shared" si="19"/>
        <v/>
      </c>
      <c r="AQ67" s="119" t="str">
        <f t="shared" si="26"/>
        <v/>
      </c>
      <c r="AR67" s="119" t="str">
        <f t="shared" si="27"/>
        <v/>
      </c>
      <c r="AS67" s="8"/>
      <c r="AT67" s="8"/>
      <c r="AU67" s="8"/>
      <c r="AV67" s="8"/>
      <c r="AW67" s="8"/>
      <c r="AY67" t="str">
        <f t="shared" si="28"/>
        <v>No Data</v>
      </c>
      <c r="AZ67" s="9">
        <f t="shared" si="29"/>
        <v>0</v>
      </c>
      <c r="BA67" s="119" t="str">
        <v>No Data</v>
      </c>
      <c r="BB67" s="119">
        <v>0</v>
      </c>
      <c r="BC67" s="119">
        <v>63</v>
      </c>
      <c r="BD67" s="119" t="str">
        <f t="shared" si="30"/>
        <v/>
      </c>
      <c r="BE67" s="129"/>
      <c r="BF67" s="119" t="str">
        <f>IF('Spectrum 3'!BD67&gt;0,'Spectrum 3'!BD67, "")</f>
        <v/>
      </c>
      <c r="BG67" s="119" t="e">
        <f t="shared" si="31"/>
        <v>#NUM!</v>
      </c>
      <c r="BH67" s="119" t="e">
        <f t="shared" si="32"/>
        <v>#NUM!</v>
      </c>
      <c r="BI67" s="119" t="e">
        <f>LOOKUP((BH67+(('Compiled Assessment'!$D$5/(10^6))*BH67)), BG$5:BG$111)</f>
        <v>#NUM!</v>
      </c>
      <c r="BJ67" s="119" t="str">
        <f t="shared" si="33"/>
        <v/>
      </c>
      <c r="BK67" s="119" t="str">
        <f>IF(ISERROR(1/BH67),"",IF(ISERROR(1/BI67),"",IF(Calculations!$J$3&gt;ABS(((BH67-BI67)/BH67)*1000000),1,0)))</f>
        <v/>
      </c>
    </row>
    <row r="68" spans="10:63" x14ac:dyDescent="0.25">
      <c r="J68" s="5" t="str">
        <f t="shared" si="0"/>
        <v/>
      </c>
      <c r="K68" s="1" t="str">
        <f t="shared" si="1"/>
        <v/>
      </c>
      <c r="L68" s="1" t="str">
        <f t="shared" si="2"/>
        <v/>
      </c>
      <c r="M68" s="1" t="str">
        <f t="shared" si="3"/>
        <v/>
      </c>
      <c r="N68" s="1" t="str">
        <f t="shared" si="4"/>
        <v/>
      </c>
      <c r="O68" s="1" t="str">
        <f t="shared" si="5"/>
        <v/>
      </c>
      <c r="P68" s="1" t="str">
        <f t="shared" si="6"/>
        <v/>
      </c>
      <c r="Q68" s="1" t="str">
        <f t="shared" si="7"/>
        <v/>
      </c>
      <c r="R68" s="1" t="str">
        <f t="shared" si="20"/>
        <v/>
      </c>
      <c r="S68" s="1" t="str">
        <f t="shared" si="8"/>
        <v/>
      </c>
      <c r="T68" s="1" t="str">
        <f t="shared" si="9"/>
        <v/>
      </c>
      <c r="U68" s="1" t="str">
        <f t="shared" si="10"/>
        <v/>
      </c>
      <c r="V68" s="1" t="str">
        <f t="shared" si="11"/>
        <v/>
      </c>
      <c r="W68" s="1" t="str">
        <f t="shared" si="12"/>
        <v/>
      </c>
      <c r="X68" s="1" t="str">
        <f t="shared" si="13"/>
        <v/>
      </c>
      <c r="Y68" s="1" t="str">
        <f t="shared" si="14"/>
        <v/>
      </c>
      <c r="Z68" s="6">
        <v>6.4000000000000003E-3</v>
      </c>
      <c r="AB68" s="5" t="str">
        <f t="shared" si="15"/>
        <v/>
      </c>
      <c r="AC68" s="1" t="str">
        <f t="shared" si="16"/>
        <v/>
      </c>
      <c r="AE68" s="5" t="str">
        <f t="shared" si="21"/>
        <v/>
      </c>
      <c r="AF68" s="1" t="str">
        <f t="shared" si="22"/>
        <v/>
      </c>
      <c r="AJ68" s="5" t="str">
        <f t="shared" si="23"/>
        <v/>
      </c>
      <c r="AL68" s="8" t="str">
        <f t="shared" si="24"/>
        <v/>
      </c>
      <c r="AM68" s="9" t="str">
        <f t="shared" si="25"/>
        <v/>
      </c>
      <c r="AO68" s="113" t="str">
        <f t="shared" si="18"/>
        <v/>
      </c>
      <c r="AP68" s="119" t="str">
        <f t="shared" si="19"/>
        <v/>
      </c>
      <c r="AQ68" s="119" t="str">
        <f t="shared" si="26"/>
        <v/>
      </c>
      <c r="AR68" s="119" t="str">
        <f t="shared" si="27"/>
        <v/>
      </c>
      <c r="AS68" s="8"/>
      <c r="AT68" s="8"/>
      <c r="AU68" s="8"/>
      <c r="AV68" s="8"/>
      <c r="AW68" s="8"/>
      <c r="AY68" t="str">
        <f t="shared" si="28"/>
        <v>No Data</v>
      </c>
      <c r="AZ68" s="9">
        <f t="shared" si="29"/>
        <v>0</v>
      </c>
      <c r="BA68" s="119" t="str">
        <v>No Data</v>
      </c>
      <c r="BB68" s="119">
        <v>0</v>
      </c>
      <c r="BC68" s="119">
        <v>64</v>
      </c>
      <c r="BD68" s="119" t="str">
        <f t="shared" si="30"/>
        <v/>
      </c>
      <c r="BE68" s="129"/>
      <c r="BF68" s="119" t="str">
        <f>IF('Spectrum 3'!BD68&gt;0,'Spectrum 3'!BD68, "")</f>
        <v/>
      </c>
      <c r="BG68" s="119" t="e">
        <f t="shared" si="31"/>
        <v>#NUM!</v>
      </c>
      <c r="BH68" s="119" t="e">
        <f t="shared" si="32"/>
        <v>#NUM!</v>
      </c>
      <c r="BI68" s="119" t="e">
        <f>LOOKUP((BH68+(('Compiled Assessment'!$D$5/(10^6))*BH68)), BG$5:BG$111)</f>
        <v>#NUM!</v>
      </c>
      <c r="BJ68" s="119" t="str">
        <f t="shared" si="33"/>
        <v/>
      </c>
      <c r="BK68" s="119" t="str">
        <f>IF(ISERROR(1/BH68),"",IF(ISERROR(1/BI68),"",IF(Calculations!$J$3&gt;ABS(((BH68-BI68)/BH68)*1000000),1,0)))</f>
        <v/>
      </c>
    </row>
    <row r="69" spans="10:63" x14ac:dyDescent="0.25">
      <c r="J69" s="5" t="str">
        <f t="shared" ref="J69:J111" si="34">IF(ISNUMBER($A66)=TRUE, IF($A66&gt;(J$4), IF($A66&lt;(K$4), $A66, ""), ""), "")</f>
        <v/>
      </c>
      <c r="K69" s="1" t="str">
        <f t="shared" ref="K69:K111" si="35">IF(ISNUMBER(J69)=TRUE, $B66+$Z69, "")</f>
        <v/>
      </c>
      <c r="L69" s="1" t="str">
        <f t="shared" ref="L69:L111" si="36">IF(ISNUMBER($A66)=TRUE,IF($A66&gt;(L$4), IF($A66&lt;(M$4), $A66, ""), ""), "")</f>
        <v/>
      </c>
      <c r="M69" s="1" t="str">
        <f t="shared" ref="M69:M111" si="37">IF(ISNUMBER(L69)=TRUE, $B66+$Z69, "")</f>
        <v/>
      </c>
      <c r="N69" s="1" t="str">
        <f t="shared" ref="N69:N111" si="38">IF(ISNUMBER($A66)=TRUE,IF($A66&gt;(N$4), IF($A66&lt;(O$4), $A66, ""), ""), "")</f>
        <v/>
      </c>
      <c r="O69" s="1" t="str">
        <f t="shared" ref="O69:O111" si="39">IF(ISNUMBER(N69)=TRUE, $B66+$Z69, "")</f>
        <v/>
      </c>
      <c r="P69" s="1" t="str">
        <f t="shared" ref="P69:P111" si="40">IF(ISNUMBER($A66)=TRUE,IF($A66&gt;(P$4), IF($A66&lt;(Q$4), $A66, ""), ""), "")</f>
        <v/>
      </c>
      <c r="Q69" s="1" t="str">
        <f t="shared" ref="Q69:Q111" si="41">IF(ISNUMBER(P69)=TRUE, $B66+$Z69, "")</f>
        <v/>
      </c>
      <c r="R69" s="1" t="str">
        <f t="shared" si="20"/>
        <v/>
      </c>
      <c r="S69" s="1" t="str">
        <f t="shared" ref="S69:S111" si="42">IF(ISNUMBER(R69)=TRUE, $B66+$Z69, "")</f>
        <v/>
      </c>
      <c r="T69" s="1" t="str">
        <f t="shared" ref="T69:T111" si="43">IF(ISNUMBER($A66)=TRUE,IF($A66&gt;(T$4), IF($A66&lt;(U$4), $A66, ""), ""), "")</f>
        <v/>
      </c>
      <c r="U69" s="1" t="str">
        <f t="shared" ref="U69:U111" si="44">IF(ISNUMBER(T69)=TRUE, $B66+$Z69, "")</f>
        <v/>
      </c>
      <c r="V69" s="1" t="str">
        <f t="shared" ref="V69:V111" si="45">IF(ISNUMBER($A66)=TRUE,IF($A66&gt;(V$4), IF($A66&lt;(W$4), $A66, ""), ""), "")</f>
        <v/>
      </c>
      <c r="W69" s="1" t="str">
        <f t="shared" ref="W69:W111" si="46">IF(ISNUMBER(V69)=TRUE, $B66+$Z69, "")</f>
        <v/>
      </c>
      <c r="X69" s="1" t="str">
        <f t="shared" ref="X69:X111" si="47">IF(ISNUMBER($A66)=TRUE,IF($A66&gt;(X$4), IF($A66&lt;(Y$4), $A66, ""), ""), "")</f>
        <v/>
      </c>
      <c r="Y69" s="1" t="str">
        <f t="shared" ref="Y69:Y111" si="48">IF(ISNUMBER(X69)=TRUE, $B66+$Z69, "")</f>
        <v/>
      </c>
      <c r="Z69" s="6">
        <v>6.4999999999999997E-3</v>
      </c>
      <c r="AB69" s="5" t="str">
        <f t="shared" ref="AB69:AB111" si="49">IF(ISNUMBER($A66)=TRUE,IF($A66&lt;3000, $E66, ""), "")</f>
        <v/>
      </c>
      <c r="AC69" s="1" t="str">
        <f t="shared" ref="AC69:AC111" si="50">IF(ISNUMBER($A66)=TRUE,IF($A66&gt;3000, IF($A66&lt;15000, $E66, ""),""), "")</f>
        <v/>
      </c>
      <c r="AE69" s="5" t="str">
        <f t="shared" si="21"/>
        <v/>
      </c>
      <c r="AF69" s="1" t="str">
        <f t="shared" si="22"/>
        <v/>
      </c>
      <c r="AJ69" s="5" t="str">
        <f t="shared" ref="AJ69:AJ111" si="51">IF(ISNUMBER($A66)=TRUE,IF($A66&gt;3000, IF($A66&lt;15000, $B66, ""),""), "")</f>
        <v/>
      </c>
      <c r="AL69" s="8" t="str">
        <f t="shared" si="24"/>
        <v/>
      </c>
      <c r="AM69" s="9" t="str">
        <f t="shared" si="25"/>
        <v/>
      </c>
      <c r="AO69" s="113" t="str">
        <f t="shared" ref="AO69:AO111" si="52">IF(ISBLANK($A66)=TRUE, "", IF(A66&gt;3000, IF(A66&lt;15000, E66/MAX(E:E), ""), ""))</f>
        <v/>
      </c>
      <c r="AP69" s="119" t="str">
        <f t="shared" ref="AP69:AP111" si="53">IF(ISBLANK($A66)=TRUE,"",IF(BC69&lt;=$AP$4,BC69,0))</f>
        <v/>
      </c>
      <c r="AQ69" s="119" t="str">
        <f t="shared" si="26"/>
        <v/>
      </c>
      <c r="AR69" s="119" t="str">
        <f t="shared" si="27"/>
        <v/>
      </c>
      <c r="AS69" s="8"/>
      <c r="AT69" s="8"/>
      <c r="AU69" s="8"/>
      <c r="AV69" s="8"/>
      <c r="AW69" s="8"/>
      <c r="AY69" t="str">
        <f t="shared" si="28"/>
        <v>No Data</v>
      </c>
      <c r="AZ69" s="9">
        <f t="shared" si="29"/>
        <v>0</v>
      </c>
      <c r="BA69" s="119" t="str">
        <v>No Data</v>
      </c>
      <c r="BB69" s="119">
        <v>0</v>
      </c>
      <c r="BC69" s="119">
        <v>65</v>
      </c>
      <c r="BD69" s="119" t="str">
        <f t="shared" si="30"/>
        <v/>
      </c>
      <c r="BE69" s="129"/>
      <c r="BF69" s="119" t="str">
        <f>IF('Spectrum 3'!BD69&gt;0,'Spectrum 3'!BD69, "")</f>
        <v/>
      </c>
      <c r="BG69" s="119" t="e">
        <f t="shared" si="31"/>
        <v>#NUM!</v>
      </c>
      <c r="BH69" s="119" t="e">
        <f t="shared" si="32"/>
        <v>#NUM!</v>
      </c>
      <c r="BI69" s="119" t="e">
        <f>LOOKUP((BH69+(('Compiled Assessment'!$D$5/(10^6))*BH69)), BG$5:BG$111)</f>
        <v>#NUM!</v>
      </c>
      <c r="BJ69" s="119" t="str">
        <f t="shared" si="33"/>
        <v/>
      </c>
      <c r="BK69" s="119" t="str">
        <f>IF(ISERROR(1/BH69),"",IF(ISERROR(1/BI69),"",IF(Calculations!$J$3&gt;ABS(((BH69-BI69)/BH69)*1000000),1,0)))</f>
        <v/>
      </c>
    </row>
    <row r="70" spans="10:63" x14ac:dyDescent="0.25">
      <c r="J70" s="5" t="str">
        <f t="shared" si="34"/>
        <v/>
      </c>
      <c r="K70" s="1" t="str">
        <f t="shared" si="35"/>
        <v/>
      </c>
      <c r="L70" s="1" t="str">
        <f t="shared" si="36"/>
        <v/>
      </c>
      <c r="M70" s="1" t="str">
        <f t="shared" si="37"/>
        <v/>
      </c>
      <c r="N70" s="1" t="str">
        <f t="shared" si="38"/>
        <v/>
      </c>
      <c r="O70" s="1" t="str">
        <f t="shared" si="39"/>
        <v/>
      </c>
      <c r="P70" s="1" t="str">
        <f t="shared" si="40"/>
        <v/>
      </c>
      <c r="Q70" s="1" t="str">
        <f t="shared" si="41"/>
        <v/>
      </c>
      <c r="R70" s="1" t="str">
        <f t="shared" ref="R70:R111" si="54">IF(ISNUMBER($A67)=TRUE,IF($A67&gt;(R$4), IF($A67&lt;(S$4), $A67, ""), ""), "")</f>
        <v/>
      </c>
      <c r="S70" s="1" t="str">
        <f t="shared" si="42"/>
        <v/>
      </c>
      <c r="T70" s="1" t="str">
        <f t="shared" si="43"/>
        <v/>
      </c>
      <c r="U70" s="1" t="str">
        <f t="shared" si="44"/>
        <v/>
      </c>
      <c r="V70" s="1" t="str">
        <f t="shared" si="45"/>
        <v/>
      </c>
      <c r="W70" s="1" t="str">
        <f t="shared" si="46"/>
        <v/>
      </c>
      <c r="X70" s="1" t="str">
        <f t="shared" si="47"/>
        <v/>
      </c>
      <c r="Y70" s="1" t="str">
        <f t="shared" si="48"/>
        <v/>
      </c>
      <c r="Z70" s="6">
        <v>6.6E-3</v>
      </c>
      <c r="AB70" s="5" t="str">
        <f t="shared" si="49"/>
        <v/>
      </c>
      <c r="AC70" s="1" t="str">
        <f t="shared" si="50"/>
        <v/>
      </c>
      <c r="AE70" s="5" t="str">
        <f t="shared" ref="AE70:AE111" si="55">IF(ISNUMBER(A66)=TRUE, IF(ISNUMBER(A67)=TRUE, IF($A67-($F67/$E67) &lt; ($A66+($F66/$E66)), 1, 0), ""), "")</f>
        <v/>
      </c>
      <c r="AF70" s="1" t="str">
        <f t="shared" ref="AF70:AF111" si="56">IF(AE70=1, IF(MIN($B:$B)*2 &lt; MIN($B66:$B67), 1, 0), "")</f>
        <v/>
      </c>
      <c r="AJ70" s="5" t="str">
        <f t="shared" si="51"/>
        <v/>
      </c>
      <c r="AL70" s="8" t="str">
        <f t="shared" ref="AL70:AL111" si="57">IF(ISNUMBER($A65)=TRUE, IF($A65&lt;3000, $F65/$E65, ""), "")</f>
        <v/>
      </c>
      <c r="AM70" s="9" t="str">
        <f t="shared" ref="AM70:AM111" si="58">IF(ISNUMBER($A65)=TRUE, IF($A65&gt;3000, IF($A65&lt;15000, $F65/$E65, ""), ""), "")</f>
        <v/>
      </c>
      <c r="AO70" s="113" t="str">
        <f t="shared" si="52"/>
        <v/>
      </c>
      <c r="AP70" s="119" t="str">
        <f t="shared" si="53"/>
        <v/>
      </c>
      <c r="AQ70" s="119" t="str">
        <f t="shared" ref="AQ70:AQ111" si="59">IF(ISBLANK($A67)=TRUE,"",IF(AP70&lt;1,"",LARGE($B$2:$B$101,AP70)))</f>
        <v/>
      </c>
      <c r="AR70" s="119" t="str">
        <f t="shared" ref="AR70:AR111" si="60">IF(ISBLANK($A67)=TRUE, "", IF($B67&gt;9.9, 1, ""))</f>
        <v/>
      </c>
      <c r="AS70" s="8"/>
      <c r="AT70" s="8"/>
      <c r="AU70" s="8"/>
      <c r="AV70" s="8"/>
      <c r="AW70" s="8"/>
      <c r="AY70" t="str">
        <f t="shared" ref="AY70:AY104" si="61">IF(ISNUMBER($A67)=TRUE,IF($A67&gt;(2999.99), IF($A67&lt;(15000.01), $A67, "Above diagnostic range"), "Below diagnostic range"), "No Data")</f>
        <v>No Data</v>
      </c>
      <c r="AZ70" s="9">
        <f t="shared" ref="AZ70:AZ104" si="62">IF(ISNUMBER($A67)=TRUE,IF(ISNUMBER($AY70)=TRUE, E67, 0), 0)</f>
        <v>0</v>
      </c>
      <c r="BA70" s="119" t="str">
        <v>No Data</v>
      </c>
      <c r="BB70" s="119">
        <v>0</v>
      </c>
      <c r="BC70" s="119">
        <v>66</v>
      </c>
      <c r="BD70" s="119" t="str">
        <f t="shared" ref="BD70:BD104" si="63">IF(BC70&lt;=$BD$4, BA70, "")</f>
        <v/>
      </c>
      <c r="BE70" s="129"/>
      <c r="BF70" s="119" t="str">
        <f>IF('Spectrum 3'!BD70&gt;0,'Spectrum 3'!BD70, "")</f>
        <v/>
      </c>
      <c r="BG70" s="119" t="e">
        <f t="shared" ref="BG70:BG111" si="64">SMALL(BF$5:BF$110,BC70)</f>
        <v>#NUM!</v>
      </c>
      <c r="BH70" s="119" t="e">
        <f t="shared" ref="BH70:BH111" si="65">SMALL(BD$5:BD$110,BC70)</f>
        <v>#NUM!</v>
      </c>
      <c r="BI70" s="119" t="e">
        <f>LOOKUP((BH70+(('Compiled Assessment'!$D$5/(10^6))*BH70)), BG$5:BG$111)</f>
        <v>#NUM!</v>
      </c>
      <c r="BJ70" s="119" t="str">
        <f t="shared" ref="BJ70:BJ111" si="66">IF(ISERROR(BH70-BI70)=TRUE, "", IF(ABS(BH70-BI70)&lt;5, 1, 0))</f>
        <v/>
      </c>
      <c r="BK70" s="119" t="str">
        <f>IF(ISERROR(1/BH70),"",IF(ISERROR(1/BI70),"",IF(Calculations!$J$3&gt;ABS(((BH70-BI70)/BH70)*1000000),1,0)))</f>
        <v/>
      </c>
    </row>
    <row r="71" spans="10:63" x14ac:dyDescent="0.25">
      <c r="J71" s="5" t="str">
        <f t="shared" si="34"/>
        <v/>
      </c>
      <c r="K71" s="1" t="str">
        <f t="shared" si="35"/>
        <v/>
      </c>
      <c r="L71" s="1" t="str">
        <f t="shared" si="36"/>
        <v/>
      </c>
      <c r="M71" s="1" t="str">
        <f t="shared" si="37"/>
        <v/>
      </c>
      <c r="N71" s="1" t="str">
        <f t="shared" si="38"/>
        <v/>
      </c>
      <c r="O71" s="1" t="str">
        <f t="shared" si="39"/>
        <v/>
      </c>
      <c r="P71" s="1" t="str">
        <f t="shared" si="40"/>
        <v/>
      </c>
      <c r="Q71" s="1" t="str">
        <f t="shared" si="41"/>
        <v/>
      </c>
      <c r="R71" s="1" t="str">
        <f t="shared" si="54"/>
        <v/>
      </c>
      <c r="S71" s="1" t="str">
        <f t="shared" si="42"/>
        <v/>
      </c>
      <c r="T71" s="1" t="str">
        <f t="shared" si="43"/>
        <v/>
      </c>
      <c r="U71" s="1" t="str">
        <f t="shared" si="44"/>
        <v/>
      </c>
      <c r="V71" s="1" t="str">
        <f t="shared" si="45"/>
        <v/>
      </c>
      <c r="W71" s="1" t="str">
        <f t="shared" si="46"/>
        <v/>
      </c>
      <c r="X71" s="1" t="str">
        <f t="shared" si="47"/>
        <v/>
      </c>
      <c r="Y71" s="1" t="str">
        <f t="shared" si="48"/>
        <v/>
      </c>
      <c r="Z71" s="6">
        <v>6.7000000000000002E-3</v>
      </c>
      <c r="AB71" s="5" t="str">
        <f t="shared" si="49"/>
        <v/>
      </c>
      <c r="AC71" s="1" t="str">
        <f t="shared" si="50"/>
        <v/>
      </c>
      <c r="AE71" s="5" t="str">
        <f t="shared" si="55"/>
        <v/>
      </c>
      <c r="AF71" s="1" t="str">
        <f t="shared" si="56"/>
        <v/>
      </c>
      <c r="AJ71" s="5" t="str">
        <f t="shared" si="51"/>
        <v/>
      </c>
      <c r="AL71" s="8" t="str">
        <f t="shared" si="57"/>
        <v/>
      </c>
      <c r="AM71" s="9" t="str">
        <f t="shared" si="58"/>
        <v/>
      </c>
      <c r="AO71" s="113" t="str">
        <f t="shared" si="52"/>
        <v/>
      </c>
      <c r="AP71" s="119" t="str">
        <f t="shared" si="53"/>
        <v/>
      </c>
      <c r="AQ71" s="119" t="str">
        <f t="shared" si="59"/>
        <v/>
      </c>
      <c r="AR71" s="119" t="str">
        <f t="shared" si="60"/>
        <v/>
      </c>
      <c r="AS71" s="8"/>
      <c r="AT71" s="8"/>
      <c r="AU71" s="8"/>
      <c r="AV71" s="8"/>
      <c r="AW71" s="8"/>
      <c r="AY71" t="str">
        <f t="shared" si="61"/>
        <v>No Data</v>
      </c>
      <c r="AZ71" s="9">
        <f t="shared" si="62"/>
        <v>0</v>
      </c>
      <c r="BA71" s="119" t="str">
        <v>No Data</v>
      </c>
      <c r="BB71" s="119">
        <v>0</v>
      </c>
      <c r="BC71" s="119">
        <v>67</v>
      </c>
      <c r="BD71" s="119" t="str">
        <f t="shared" si="63"/>
        <v/>
      </c>
      <c r="BE71" s="129"/>
      <c r="BF71" s="119" t="str">
        <f>IF('Spectrum 3'!BD71&gt;0,'Spectrum 3'!BD71, "")</f>
        <v/>
      </c>
      <c r="BG71" s="119" t="e">
        <f t="shared" si="64"/>
        <v>#NUM!</v>
      </c>
      <c r="BH71" s="119" t="e">
        <f t="shared" si="65"/>
        <v>#NUM!</v>
      </c>
      <c r="BI71" s="119" t="e">
        <f>LOOKUP((BH71+(('Compiled Assessment'!$D$5/(10^6))*BH71)), BG$5:BG$111)</f>
        <v>#NUM!</v>
      </c>
      <c r="BJ71" s="119" t="str">
        <f t="shared" si="66"/>
        <v/>
      </c>
      <c r="BK71" s="119" t="str">
        <f>IF(ISERROR(1/BH71),"",IF(ISERROR(1/BI71),"",IF(Calculations!$J$3&gt;ABS(((BH71-BI71)/BH71)*1000000),1,0)))</f>
        <v/>
      </c>
    </row>
    <row r="72" spans="10:63" x14ac:dyDescent="0.25">
      <c r="J72" s="5" t="str">
        <f t="shared" si="34"/>
        <v/>
      </c>
      <c r="K72" s="1" t="str">
        <f t="shared" si="35"/>
        <v/>
      </c>
      <c r="L72" s="1" t="str">
        <f t="shared" si="36"/>
        <v/>
      </c>
      <c r="M72" s="1" t="str">
        <f t="shared" si="37"/>
        <v/>
      </c>
      <c r="N72" s="1" t="str">
        <f t="shared" si="38"/>
        <v/>
      </c>
      <c r="O72" s="1" t="str">
        <f t="shared" si="39"/>
        <v/>
      </c>
      <c r="P72" s="1" t="str">
        <f t="shared" si="40"/>
        <v/>
      </c>
      <c r="Q72" s="1" t="str">
        <f t="shared" si="41"/>
        <v/>
      </c>
      <c r="R72" s="1" t="str">
        <f t="shared" si="54"/>
        <v/>
      </c>
      <c r="S72" s="1" t="str">
        <f t="shared" si="42"/>
        <v/>
      </c>
      <c r="T72" s="1" t="str">
        <f t="shared" si="43"/>
        <v/>
      </c>
      <c r="U72" s="1" t="str">
        <f t="shared" si="44"/>
        <v/>
      </c>
      <c r="V72" s="1" t="str">
        <f t="shared" si="45"/>
        <v/>
      </c>
      <c r="W72" s="1" t="str">
        <f t="shared" si="46"/>
        <v/>
      </c>
      <c r="X72" s="1" t="str">
        <f t="shared" si="47"/>
        <v/>
      </c>
      <c r="Y72" s="1" t="str">
        <f t="shared" si="48"/>
        <v/>
      </c>
      <c r="Z72" s="6">
        <v>6.7999999999999996E-3</v>
      </c>
      <c r="AB72" s="5" t="str">
        <f t="shared" si="49"/>
        <v/>
      </c>
      <c r="AC72" s="1" t="str">
        <f t="shared" si="50"/>
        <v/>
      </c>
      <c r="AE72" s="5" t="str">
        <f t="shared" si="55"/>
        <v/>
      </c>
      <c r="AF72" s="1" t="str">
        <f t="shared" si="56"/>
        <v/>
      </c>
      <c r="AJ72" s="5" t="str">
        <f t="shared" si="51"/>
        <v/>
      </c>
      <c r="AL72" s="8" t="str">
        <f t="shared" si="57"/>
        <v/>
      </c>
      <c r="AM72" s="9" t="str">
        <f t="shared" si="58"/>
        <v/>
      </c>
      <c r="AO72" s="113" t="str">
        <f t="shared" si="52"/>
        <v/>
      </c>
      <c r="AP72" s="119" t="str">
        <f t="shared" si="53"/>
        <v/>
      </c>
      <c r="AQ72" s="119" t="str">
        <f t="shared" si="59"/>
        <v/>
      </c>
      <c r="AR72" s="119" t="str">
        <f t="shared" si="60"/>
        <v/>
      </c>
      <c r="AS72" s="8"/>
      <c r="AT72" s="8"/>
      <c r="AU72" s="8"/>
      <c r="AV72" s="8"/>
      <c r="AW72" s="8"/>
      <c r="AY72" t="str">
        <f t="shared" si="61"/>
        <v>No Data</v>
      </c>
      <c r="AZ72" s="9">
        <f t="shared" si="62"/>
        <v>0</v>
      </c>
      <c r="BA72" s="119" t="str">
        <v>No Data</v>
      </c>
      <c r="BB72" s="119">
        <v>0</v>
      </c>
      <c r="BC72" s="119">
        <v>68</v>
      </c>
      <c r="BD72" s="119" t="str">
        <f t="shared" si="63"/>
        <v/>
      </c>
      <c r="BE72" s="129"/>
      <c r="BF72" s="119" t="str">
        <f>IF('Spectrum 3'!BD72&gt;0,'Spectrum 3'!BD72, "")</f>
        <v/>
      </c>
      <c r="BG72" s="119" t="e">
        <f t="shared" si="64"/>
        <v>#NUM!</v>
      </c>
      <c r="BH72" s="119" t="e">
        <f t="shared" si="65"/>
        <v>#NUM!</v>
      </c>
      <c r="BI72" s="119" t="e">
        <f>LOOKUP((BH72+(('Compiled Assessment'!$D$5/(10^6))*BH72)), BG$5:BG$111)</f>
        <v>#NUM!</v>
      </c>
      <c r="BJ72" s="119" t="str">
        <f t="shared" si="66"/>
        <v/>
      </c>
      <c r="BK72" s="119" t="str">
        <f>IF(ISERROR(1/BH72),"",IF(ISERROR(1/BI72),"",IF(Calculations!$J$3&gt;ABS(((BH72-BI72)/BH72)*1000000),1,0)))</f>
        <v/>
      </c>
    </row>
    <row r="73" spans="10:63" x14ac:dyDescent="0.25">
      <c r="J73" s="5" t="str">
        <f t="shared" si="34"/>
        <v/>
      </c>
      <c r="K73" s="1" t="str">
        <f t="shared" si="35"/>
        <v/>
      </c>
      <c r="L73" s="1" t="str">
        <f t="shared" si="36"/>
        <v/>
      </c>
      <c r="M73" s="1" t="str">
        <f t="shared" si="37"/>
        <v/>
      </c>
      <c r="N73" s="1" t="str">
        <f t="shared" si="38"/>
        <v/>
      </c>
      <c r="O73" s="1" t="str">
        <f t="shared" si="39"/>
        <v/>
      </c>
      <c r="P73" s="1" t="str">
        <f t="shared" si="40"/>
        <v/>
      </c>
      <c r="Q73" s="1" t="str">
        <f t="shared" si="41"/>
        <v/>
      </c>
      <c r="R73" s="1" t="str">
        <f t="shared" si="54"/>
        <v/>
      </c>
      <c r="S73" s="1" t="str">
        <f t="shared" si="42"/>
        <v/>
      </c>
      <c r="T73" s="1" t="str">
        <f t="shared" si="43"/>
        <v/>
      </c>
      <c r="U73" s="1" t="str">
        <f t="shared" si="44"/>
        <v/>
      </c>
      <c r="V73" s="1" t="str">
        <f t="shared" si="45"/>
        <v/>
      </c>
      <c r="W73" s="1" t="str">
        <f t="shared" si="46"/>
        <v/>
      </c>
      <c r="X73" s="1" t="str">
        <f t="shared" si="47"/>
        <v/>
      </c>
      <c r="Y73" s="1" t="str">
        <f t="shared" si="48"/>
        <v/>
      </c>
      <c r="Z73" s="6">
        <v>6.8999999999999999E-3</v>
      </c>
      <c r="AB73" s="5" t="str">
        <f t="shared" si="49"/>
        <v/>
      </c>
      <c r="AC73" s="1" t="str">
        <f t="shared" si="50"/>
        <v/>
      </c>
      <c r="AE73" s="5" t="str">
        <f t="shared" si="55"/>
        <v/>
      </c>
      <c r="AF73" s="1" t="str">
        <f t="shared" si="56"/>
        <v/>
      </c>
      <c r="AJ73" s="5" t="str">
        <f t="shared" si="51"/>
        <v/>
      </c>
      <c r="AL73" s="8" t="str">
        <f t="shared" si="57"/>
        <v/>
      </c>
      <c r="AM73" s="9" t="str">
        <f t="shared" si="58"/>
        <v/>
      </c>
      <c r="AO73" s="113" t="str">
        <f t="shared" si="52"/>
        <v/>
      </c>
      <c r="AP73" s="119" t="str">
        <f t="shared" si="53"/>
        <v/>
      </c>
      <c r="AQ73" s="119" t="str">
        <f t="shared" si="59"/>
        <v/>
      </c>
      <c r="AR73" s="119" t="str">
        <f t="shared" si="60"/>
        <v/>
      </c>
      <c r="AS73" s="8"/>
      <c r="AT73" s="8"/>
      <c r="AU73" s="8"/>
      <c r="AV73" s="8"/>
      <c r="AW73" s="8"/>
      <c r="AY73" t="str">
        <f t="shared" si="61"/>
        <v>No Data</v>
      </c>
      <c r="AZ73" s="9">
        <f t="shared" si="62"/>
        <v>0</v>
      </c>
      <c r="BA73" s="119" t="str">
        <v>No Data</v>
      </c>
      <c r="BB73" s="119">
        <v>0</v>
      </c>
      <c r="BC73" s="119">
        <v>69</v>
      </c>
      <c r="BD73" s="119" t="str">
        <f t="shared" si="63"/>
        <v/>
      </c>
      <c r="BE73" s="129"/>
      <c r="BF73" s="119" t="str">
        <f>IF('Spectrum 3'!BD73&gt;0,'Spectrum 3'!BD73, "")</f>
        <v/>
      </c>
      <c r="BG73" s="119" t="e">
        <f t="shared" si="64"/>
        <v>#NUM!</v>
      </c>
      <c r="BH73" s="119" t="e">
        <f t="shared" si="65"/>
        <v>#NUM!</v>
      </c>
      <c r="BI73" s="119" t="e">
        <f>LOOKUP((BH73+(('Compiled Assessment'!$D$5/(10^6))*BH73)), BG$5:BG$111)</f>
        <v>#NUM!</v>
      </c>
      <c r="BJ73" s="119" t="str">
        <f t="shared" si="66"/>
        <v/>
      </c>
      <c r="BK73" s="119" t="str">
        <f>IF(ISERROR(1/BH73),"",IF(ISERROR(1/BI73),"",IF(Calculations!$J$3&gt;ABS(((BH73-BI73)/BH73)*1000000),1,0)))</f>
        <v/>
      </c>
    </row>
    <row r="74" spans="10:63" x14ac:dyDescent="0.25">
      <c r="J74" s="5" t="str">
        <f t="shared" si="34"/>
        <v/>
      </c>
      <c r="K74" s="1" t="str">
        <f t="shared" si="35"/>
        <v/>
      </c>
      <c r="L74" s="1" t="str">
        <f t="shared" si="36"/>
        <v/>
      </c>
      <c r="M74" s="1" t="str">
        <f t="shared" si="37"/>
        <v/>
      </c>
      <c r="N74" s="1" t="str">
        <f t="shared" si="38"/>
        <v/>
      </c>
      <c r="O74" s="1" t="str">
        <f t="shared" si="39"/>
        <v/>
      </c>
      <c r="P74" s="1" t="str">
        <f t="shared" si="40"/>
        <v/>
      </c>
      <c r="Q74" s="1" t="str">
        <f t="shared" si="41"/>
        <v/>
      </c>
      <c r="R74" s="1" t="str">
        <f t="shared" si="54"/>
        <v/>
      </c>
      <c r="S74" s="1" t="str">
        <f t="shared" si="42"/>
        <v/>
      </c>
      <c r="T74" s="1" t="str">
        <f t="shared" si="43"/>
        <v/>
      </c>
      <c r="U74" s="1" t="str">
        <f t="shared" si="44"/>
        <v/>
      </c>
      <c r="V74" s="1" t="str">
        <f t="shared" si="45"/>
        <v/>
      </c>
      <c r="W74" s="1" t="str">
        <f t="shared" si="46"/>
        <v/>
      </c>
      <c r="X74" s="1" t="str">
        <f t="shared" si="47"/>
        <v/>
      </c>
      <c r="Y74" s="1" t="str">
        <f t="shared" si="48"/>
        <v/>
      </c>
      <c r="Z74" s="6">
        <v>7.0000000000000001E-3</v>
      </c>
      <c r="AB74" s="5" t="str">
        <f t="shared" si="49"/>
        <v/>
      </c>
      <c r="AC74" s="1" t="str">
        <f t="shared" si="50"/>
        <v/>
      </c>
      <c r="AE74" s="5" t="str">
        <f t="shared" si="55"/>
        <v/>
      </c>
      <c r="AF74" s="1" t="str">
        <f t="shared" si="56"/>
        <v/>
      </c>
      <c r="AJ74" s="5" t="str">
        <f t="shared" si="51"/>
        <v/>
      </c>
      <c r="AL74" s="8" t="str">
        <f t="shared" si="57"/>
        <v/>
      </c>
      <c r="AM74" s="9" t="str">
        <f t="shared" si="58"/>
        <v/>
      </c>
      <c r="AO74" s="113" t="str">
        <f t="shared" si="52"/>
        <v/>
      </c>
      <c r="AP74" s="119" t="str">
        <f t="shared" si="53"/>
        <v/>
      </c>
      <c r="AQ74" s="119" t="str">
        <f t="shared" si="59"/>
        <v/>
      </c>
      <c r="AR74" s="119" t="str">
        <f t="shared" si="60"/>
        <v/>
      </c>
      <c r="AS74" s="8"/>
      <c r="AT74" s="8"/>
      <c r="AU74" s="8"/>
      <c r="AV74" s="8"/>
      <c r="AW74" s="8"/>
      <c r="AY74" t="str">
        <f t="shared" si="61"/>
        <v>No Data</v>
      </c>
      <c r="AZ74" s="9">
        <f t="shared" si="62"/>
        <v>0</v>
      </c>
      <c r="BA74" s="119" t="str">
        <v>No Data</v>
      </c>
      <c r="BB74" s="119">
        <v>0</v>
      </c>
      <c r="BC74" s="119">
        <v>70</v>
      </c>
      <c r="BD74" s="119" t="str">
        <f t="shared" si="63"/>
        <v/>
      </c>
      <c r="BE74" s="129"/>
      <c r="BF74" s="119" t="str">
        <f>IF('Spectrum 3'!BD74&gt;0,'Spectrum 3'!BD74, "")</f>
        <v/>
      </c>
      <c r="BG74" s="119" t="e">
        <f t="shared" si="64"/>
        <v>#NUM!</v>
      </c>
      <c r="BH74" s="119" t="e">
        <f t="shared" si="65"/>
        <v>#NUM!</v>
      </c>
      <c r="BI74" s="119" t="e">
        <f>LOOKUP((BH74+(('Compiled Assessment'!$D$5/(10^6))*BH74)), BG$5:BG$111)</f>
        <v>#NUM!</v>
      </c>
      <c r="BJ74" s="119" t="str">
        <f t="shared" si="66"/>
        <v/>
      </c>
      <c r="BK74" s="119" t="str">
        <f>IF(ISERROR(1/BH74),"",IF(ISERROR(1/BI74),"",IF(Calculations!$J$3&gt;ABS(((BH74-BI74)/BH74)*1000000),1,0)))</f>
        <v/>
      </c>
    </row>
    <row r="75" spans="10:63" x14ac:dyDescent="0.25">
      <c r="J75" s="5" t="str">
        <f t="shared" si="34"/>
        <v/>
      </c>
      <c r="K75" s="1" t="str">
        <f t="shared" si="35"/>
        <v/>
      </c>
      <c r="L75" s="1" t="str">
        <f t="shared" si="36"/>
        <v/>
      </c>
      <c r="M75" s="1" t="str">
        <f t="shared" si="37"/>
        <v/>
      </c>
      <c r="N75" s="1" t="str">
        <f t="shared" si="38"/>
        <v/>
      </c>
      <c r="O75" s="1" t="str">
        <f t="shared" si="39"/>
        <v/>
      </c>
      <c r="P75" s="1" t="str">
        <f t="shared" si="40"/>
        <v/>
      </c>
      <c r="Q75" s="1" t="str">
        <f t="shared" si="41"/>
        <v/>
      </c>
      <c r="R75" s="1" t="str">
        <f t="shared" si="54"/>
        <v/>
      </c>
      <c r="S75" s="1" t="str">
        <f t="shared" si="42"/>
        <v/>
      </c>
      <c r="T75" s="1" t="str">
        <f t="shared" si="43"/>
        <v/>
      </c>
      <c r="U75" s="1" t="str">
        <f t="shared" si="44"/>
        <v/>
      </c>
      <c r="V75" s="1" t="str">
        <f t="shared" si="45"/>
        <v/>
      </c>
      <c r="W75" s="1" t="str">
        <f t="shared" si="46"/>
        <v/>
      </c>
      <c r="X75" s="1" t="str">
        <f t="shared" si="47"/>
        <v/>
      </c>
      <c r="Y75" s="1" t="str">
        <f t="shared" si="48"/>
        <v/>
      </c>
      <c r="Z75" s="6">
        <v>7.1000000000000004E-3</v>
      </c>
      <c r="AB75" s="5" t="str">
        <f t="shared" si="49"/>
        <v/>
      </c>
      <c r="AC75" s="1" t="str">
        <f t="shared" si="50"/>
        <v/>
      </c>
      <c r="AE75" s="5" t="str">
        <f t="shared" si="55"/>
        <v/>
      </c>
      <c r="AF75" s="1" t="str">
        <f t="shared" si="56"/>
        <v/>
      </c>
      <c r="AJ75" s="5" t="str">
        <f t="shared" si="51"/>
        <v/>
      </c>
      <c r="AL75" s="8" t="str">
        <f t="shared" si="57"/>
        <v/>
      </c>
      <c r="AM75" s="9" t="str">
        <f t="shared" si="58"/>
        <v/>
      </c>
      <c r="AO75" s="113" t="str">
        <f t="shared" si="52"/>
        <v/>
      </c>
      <c r="AP75" s="119" t="str">
        <f t="shared" si="53"/>
        <v/>
      </c>
      <c r="AQ75" s="119" t="str">
        <f t="shared" si="59"/>
        <v/>
      </c>
      <c r="AR75" s="119" t="str">
        <f t="shared" si="60"/>
        <v/>
      </c>
      <c r="AS75" s="8"/>
      <c r="AT75" s="8"/>
      <c r="AU75" s="8"/>
      <c r="AV75" s="8"/>
      <c r="AW75" s="8"/>
      <c r="AY75" t="str">
        <f t="shared" si="61"/>
        <v>No Data</v>
      </c>
      <c r="AZ75" s="9">
        <f t="shared" si="62"/>
        <v>0</v>
      </c>
      <c r="BA75" s="119" t="str">
        <v>No Data</v>
      </c>
      <c r="BB75" s="119">
        <v>0</v>
      </c>
      <c r="BC75" s="119">
        <v>71</v>
      </c>
      <c r="BD75" s="119" t="str">
        <f t="shared" si="63"/>
        <v/>
      </c>
      <c r="BE75" s="129"/>
      <c r="BF75" s="119" t="str">
        <f>IF('Spectrum 3'!BD75&gt;0,'Spectrum 3'!BD75, "")</f>
        <v/>
      </c>
      <c r="BG75" s="119" t="e">
        <f t="shared" si="64"/>
        <v>#NUM!</v>
      </c>
      <c r="BH75" s="119" t="e">
        <f t="shared" si="65"/>
        <v>#NUM!</v>
      </c>
      <c r="BI75" s="119" t="e">
        <f>LOOKUP((BH75+(('Compiled Assessment'!$D$5/(10^6))*BH75)), BG$5:BG$111)</f>
        <v>#NUM!</v>
      </c>
      <c r="BJ75" s="119" t="str">
        <f t="shared" si="66"/>
        <v/>
      </c>
      <c r="BK75" s="119" t="str">
        <f>IF(ISERROR(1/BH75),"",IF(ISERROR(1/BI75),"",IF(Calculations!$J$3&gt;ABS(((BH75-BI75)/BH75)*1000000),1,0)))</f>
        <v/>
      </c>
    </row>
    <row r="76" spans="10:63" x14ac:dyDescent="0.25">
      <c r="J76" s="5" t="str">
        <f t="shared" si="34"/>
        <v/>
      </c>
      <c r="K76" s="1" t="str">
        <f t="shared" si="35"/>
        <v/>
      </c>
      <c r="L76" s="1" t="str">
        <f t="shared" si="36"/>
        <v/>
      </c>
      <c r="M76" s="1" t="str">
        <f t="shared" si="37"/>
        <v/>
      </c>
      <c r="N76" s="1" t="str">
        <f t="shared" si="38"/>
        <v/>
      </c>
      <c r="O76" s="1" t="str">
        <f t="shared" si="39"/>
        <v/>
      </c>
      <c r="P76" s="1" t="str">
        <f t="shared" si="40"/>
        <v/>
      </c>
      <c r="Q76" s="1" t="str">
        <f t="shared" si="41"/>
        <v/>
      </c>
      <c r="R76" s="1" t="str">
        <f t="shared" si="54"/>
        <v/>
      </c>
      <c r="S76" s="1" t="str">
        <f t="shared" si="42"/>
        <v/>
      </c>
      <c r="T76" s="1" t="str">
        <f t="shared" si="43"/>
        <v/>
      </c>
      <c r="U76" s="1" t="str">
        <f t="shared" si="44"/>
        <v/>
      </c>
      <c r="V76" s="1" t="str">
        <f t="shared" si="45"/>
        <v/>
      </c>
      <c r="W76" s="1" t="str">
        <f t="shared" si="46"/>
        <v/>
      </c>
      <c r="X76" s="1" t="str">
        <f t="shared" si="47"/>
        <v/>
      </c>
      <c r="Y76" s="1" t="str">
        <f t="shared" si="48"/>
        <v/>
      </c>
      <c r="Z76" s="6">
        <v>7.1999999999999998E-3</v>
      </c>
      <c r="AB76" s="5" t="str">
        <f t="shared" si="49"/>
        <v/>
      </c>
      <c r="AC76" s="1" t="str">
        <f t="shared" si="50"/>
        <v/>
      </c>
      <c r="AE76" s="5" t="str">
        <f t="shared" si="55"/>
        <v/>
      </c>
      <c r="AF76" s="1" t="str">
        <f t="shared" si="56"/>
        <v/>
      </c>
      <c r="AJ76" s="5" t="str">
        <f t="shared" si="51"/>
        <v/>
      </c>
      <c r="AL76" s="8" t="str">
        <f t="shared" si="57"/>
        <v/>
      </c>
      <c r="AM76" s="9" t="str">
        <f t="shared" si="58"/>
        <v/>
      </c>
      <c r="AO76" s="113" t="str">
        <f t="shared" si="52"/>
        <v/>
      </c>
      <c r="AP76" s="119" t="str">
        <f t="shared" si="53"/>
        <v/>
      </c>
      <c r="AQ76" s="119" t="str">
        <f t="shared" si="59"/>
        <v/>
      </c>
      <c r="AR76" s="119" t="str">
        <f t="shared" si="60"/>
        <v/>
      </c>
      <c r="AS76" s="8"/>
      <c r="AT76" s="8"/>
      <c r="AU76" s="8"/>
      <c r="AV76" s="8"/>
      <c r="AW76" s="8"/>
      <c r="AY76" t="str">
        <f t="shared" si="61"/>
        <v>No Data</v>
      </c>
      <c r="AZ76" s="9">
        <f t="shared" si="62"/>
        <v>0</v>
      </c>
      <c r="BA76" s="119" t="str">
        <v>No Data</v>
      </c>
      <c r="BB76" s="119">
        <v>0</v>
      </c>
      <c r="BC76" s="119">
        <v>72</v>
      </c>
      <c r="BD76" s="119" t="str">
        <f t="shared" si="63"/>
        <v/>
      </c>
      <c r="BE76" s="129"/>
      <c r="BF76" s="119" t="str">
        <f>IF('Spectrum 3'!BD76&gt;0,'Spectrum 3'!BD76, "")</f>
        <v/>
      </c>
      <c r="BG76" s="119" t="e">
        <f t="shared" si="64"/>
        <v>#NUM!</v>
      </c>
      <c r="BH76" s="119" t="e">
        <f t="shared" si="65"/>
        <v>#NUM!</v>
      </c>
      <c r="BI76" s="119" t="e">
        <f>LOOKUP((BH76+(('Compiled Assessment'!$D$5/(10^6))*BH76)), BG$5:BG$111)</f>
        <v>#NUM!</v>
      </c>
      <c r="BJ76" s="119" t="str">
        <f t="shared" si="66"/>
        <v/>
      </c>
      <c r="BK76" s="119" t="str">
        <f>IF(ISERROR(1/BH76),"",IF(ISERROR(1/BI76),"",IF(Calculations!$J$3&gt;ABS(((BH76-BI76)/BH76)*1000000),1,0)))</f>
        <v/>
      </c>
    </row>
    <row r="77" spans="10:63" x14ac:dyDescent="0.25">
      <c r="J77" s="5" t="str">
        <f t="shared" si="34"/>
        <v/>
      </c>
      <c r="K77" s="1" t="str">
        <f t="shared" si="35"/>
        <v/>
      </c>
      <c r="L77" s="1" t="str">
        <f t="shared" si="36"/>
        <v/>
      </c>
      <c r="M77" s="1" t="str">
        <f t="shared" si="37"/>
        <v/>
      </c>
      <c r="N77" s="1" t="str">
        <f t="shared" si="38"/>
        <v/>
      </c>
      <c r="O77" s="1" t="str">
        <f t="shared" si="39"/>
        <v/>
      </c>
      <c r="P77" s="1" t="str">
        <f t="shared" si="40"/>
        <v/>
      </c>
      <c r="Q77" s="1" t="str">
        <f t="shared" si="41"/>
        <v/>
      </c>
      <c r="R77" s="1" t="str">
        <f t="shared" si="54"/>
        <v/>
      </c>
      <c r="S77" s="1" t="str">
        <f t="shared" si="42"/>
        <v/>
      </c>
      <c r="T77" s="1" t="str">
        <f t="shared" si="43"/>
        <v/>
      </c>
      <c r="U77" s="1" t="str">
        <f t="shared" si="44"/>
        <v/>
      </c>
      <c r="V77" s="1" t="str">
        <f t="shared" si="45"/>
        <v/>
      </c>
      <c r="W77" s="1" t="str">
        <f t="shared" si="46"/>
        <v/>
      </c>
      <c r="X77" s="1" t="str">
        <f t="shared" si="47"/>
        <v/>
      </c>
      <c r="Y77" s="1" t="str">
        <f t="shared" si="48"/>
        <v/>
      </c>
      <c r="Z77" s="6">
        <v>7.3000000000000001E-3</v>
      </c>
      <c r="AB77" s="5" t="str">
        <f t="shared" si="49"/>
        <v/>
      </c>
      <c r="AC77" s="1" t="str">
        <f t="shared" si="50"/>
        <v/>
      </c>
      <c r="AE77" s="5" t="str">
        <f t="shared" si="55"/>
        <v/>
      </c>
      <c r="AF77" s="1" t="str">
        <f t="shared" si="56"/>
        <v/>
      </c>
      <c r="AJ77" s="5" t="str">
        <f t="shared" si="51"/>
        <v/>
      </c>
      <c r="AL77" s="8" t="str">
        <f t="shared" si="57"/>
        <v/>
      </c>
      <c r="AM77" s="9" t="str">
        <f t="shared" si="58"/>
        <v/>
      </c>
      <c r="AO77" s="113" t="str">
        <f t="shared" si="52"/>
        <v/>
      </c>
      <c r="AP77" s="119" t="str">
        <f t="shared" si="53"/>
        <v/>
      </c>
      <c r="AQ77" s="119" t="str">
        <f t="shared" si="59"/>
        <v/>
      </c>
      <c r="AR77" s="119" t="str">
        <f t="shared" si="60"/>
        <v/>
      </c>
      <c r="AS77" s="8"/>
      <c r="AT77" s="8"/>
      <c r="AU77" s="8"/>
      <c r="AV77" s="8"/>
      <c r="AW77" s="8"/>
      <c r="AY77" t="str">
        <f t="shared" si="61"/>
        <v>No Data</v>
      </c>
      <c r="AZ77" s="9">
        <f t="shared" si="62"/>
        <v>0</v>
      </c>
      <c r="BA77" s="119" t="str">
        <v>No Data</v>
      </c>
      <c r="BB77" s="119">
        <v>0</v>
      </c>
      <c r="BC77" s="119">
        <v>73</v>
      </c>
      <c r="BD77" s="119" t="str">
        <f t="shared" si="63"/>
        <v/>
      </c>
      <c r="BE77" s="129"/>
      <c r="BF77" s="119" t="str">
        <f>IF('Spectrum 3'!BD77&gt;0,'Spectrum 3'!BD77, "")</f>
        <v/>
      </c>
      <c r="BG77" s="119" t="e">
        <f t="shared" si="64"/>
        <v>#NUM!</v>
      </c>
      <c r="BH77" s="119" t="e">
        <f t="shared" si="65"/>
        <v>#NUM!</v>
      </c>
      <c r="BI77" s="119" t="e">
        <f>LOOKUP((BH77+(('Compiled Assessment'!$D$5/(10^6))*BH77)), BG$5:BG$111)</f>
        <v>#NUM!</v>
      </c>
      <c r="BJ77" s="119" t="str">
        <f t="shared" si="66"/>
        <v/>
      </c>
      <c r="BK77" s="119" t="str">
        <f>IF(ISERROR(1/BH77),"",IF(ISERROR(1/BI77),"",IF(Calculations!$J$3&gt;ABS(((BH77-BI77)/BH77)*1000000),1,0)))</f>
        <v/>
      </c>
    </row>
    <row r="78" spans="10:63" x14ac:dyDescent="0.25">
      <c r="J78" s="5" t="str">
        <f t="shared" si="34"/>
        <v/>
      </c>
      <c r="K78" s="1" t="str">
        <f t="shared" si="35"/>
        <v/>
      </c>
      <c r="L78" s="1" t="str">
        <f t="shared" si="36"/>
        <v/>
      </c>
      <c r="M78" s="1" t="str">
        <f t="shared" si="37"/>
        <v/>
      </c>
      <c r="N78" s="1" t="str">
        <f t="shared" si="38"/>
        <v/>
      </c>
      <c r="O78" s="1" t="str">
        <f t="shared" si="39"/>
        <v/>
      </c>
      <c r="P78" s="1" t="str">
        <f t="shared" si="40"/>
        <v/>
      </c>
      <c r="Q78" s="1" t="str">
        <f t="shared" si="41"/>
        <v/>
      </c>
      <c r="R78" s="1" t="str">
        <f t="shared" si="54"/>
        <v/>
      </c>
      <c r="S78" s="1" t="str">
        <f t="shared" si="42"/>
        <v/>
      </c>
      <c r="T78" s="1" t="str">
        <f t="shared" si="43"/>
        <v/>
      </c>
      <c r="U78" s="1" t="str">
        <f t="shared" si="44"/>
        <v/>
      </c>
      <c r="V78" s="1" t="str">
        <f t="shared" si="45"/>
        <v/>
      </c>
      <c r="W78" s="1" t="str">
        <f t="shared" si="46"/>
        <v/>
      </c>
      <c r="X78" s="1" t="str">
        <f t="shared" si="47"/>
        <v/>
      </c>
      <c r="Y78" s="1" t="str">
        <f t="shared" si="48"/>
        <v/>
      </c>
      <c r="Z78" s="6">
        <v>7.4000000000000003E-3</v>
      </c>
      <c r="AB78" s="5" t="str">
        <f t="shared" si="49"/>
        <v/>
      </c>
      <c r="AC78" s="1" t="str">
        <f t="shared" si="50"/>
        <v/>
      </c>
      <c r="AE78" s="5" t="str">
        <f t="shared" si="55"/>
        <v/>
      </c>
      <c r="AF78" s="1" t="str">
        <f t="shared" si="56"/>
        <v/>
      </c>
      <c r="AJ78" s="5" t="str">
        <f t="shared" si="51"/>
        <v/>
      </c>
      <c r="AL78" s="8" t="str">
        <f t="shared" si="57"/>
        <v/>
      </c>
      <c r="AM78" s="9" t="str">
        <f t="shared" si="58"/>
        <v/>
      </c>
      <c r="AO78" s="113" t="str">
        <f t="shared" si="52"/>
        <v/>
      </c>
      <c r="AP78" s="119" t="str">
        <f t="shared" si="53"/>
        <v/>
      </c>
      <c r="AQ78" s="119" t="str">
        <f t="shared" si="59"/>
        <v/>
      </c>
      <c r="AR78" s="119" t="str">
        <f t="shared" si="60"/>
        <v/>
      </c>
      <c r="AS78" s="8"/>
      <c r="AT78" s="8"/>
      <c r="AU78" s="8"/>
      <c r="AV78" s="8"/>
      <c r="AW78" s="8"/>
      <c r="AY78" t="str">
        <f t="shared" si="61"/>
        <v>No Data</v>
      </c>
      <c r="AZ78" s="9">
        <f t="shared" si="62"/>
        <v>0</v>
      </c>
      <c r="BA78" s="119" t="str">
        <v>No Data</v>
      </c>
      <c r="BB78" s="119">
        <v>0</v>
      </c>
      <c r="BC78" s="119">
        <v>74</v>
      </c>
      <c r="BD78" s="119" t="str">
        <f t="shared" si="63"/>
        <v/>
      </c>
      <c r="BE78" s="129"/>
      <c r="BF78" s="119" t="str">
        <f>IF('Spectrum 3'!BD78&gt;0,'Spectrum 3'!BD78, "")</f>
        <v/>
      </c>
      <c r="BG78" s="119" t="e">
        <f t="shared" si="64"/>
        <v>#NUM!</v>
      </c>
      <c r="BH78" s="119" t="e">
        <f t="shared" si="65"/>
        <v>#NUM!</v>
      </c>
      <c r="BI78" s="119" t="e">
        <f>LOOKUP((BH78+(('Compiled Assessment'!$D$5/(10^6))*BH78)), BG$5:BG$111)</f>
        <v>#NUM!</v>
      </c>
      <c r="BJ78" s="119" t="str">
        <f t="shared" si="66"/>
        <v/>
      </c>
      <c r="BK78" s="119" t="str">
        <f>IF(ISERROR(1/BH78),"",IF(ISERROR(1/BI78),"",IF(Calculations!$J$3&gt;ABS(((BH78-BI78)/BH78)*1000000),1,0)))</f>
        <v/>
      </c>
    </row>
    <row r="79" spans="10:63" x14ac:dyDescent="0.25">
      <c r="J79" s="5" t="str">
        <f t="shared" si="34"/>
        <v/>
      </c>
      <c r="K79" s="1" t="str">
        <f t="shared" si="35"/>
        <v/>
      </c>
      <c r="L79" s="1" t="str">
        <f t="shared" si="36"/>
        <v/>
      </c>
      <c r="M79" s="1" t="str">
        <f t="shared" si="37"/>
        <v/>
      </c>
      <c r="N79" s="1" t="str">
        <f t="shared" si="38"/>
        <v/>
      </c>
      <c r="O79" s="1" t="str">
        <f t="shared" si="39"/>
        <v/>
      </c>
      <c r="P79" s="1" t="str">
        <f t="shared" si="40"/>
        <v/>
      </c>
      <c r="Q79" s="1" t="str">
        <f t="shared" si="41"/>
        <v/>
      </c>
      <c r="R79" s="1" t="str">
        <f t="shared" si="54"/>
        <v/>
      </c>
      <c r="S79" s="1" t="str">
        <f t="shared" si="42"/>
        <v/>
      </c>
      <c r="T79" s="1" t="str">
        <f t="shared" si="43"/>
        <v/>
      </c>
      <c r="U79" s="1" t="str">
        <f t="shared" si="44"/>
        <v/>
      </c>
      <c r="V79" s="1" t="str">
        <f t="shared" si="45"/>
        <v/>
      </c>
      <c r="W79" s="1" t="str">
        <f t="shared" si="46"/>
        <v/>
      </c>
      <c r="X79" s="1" t="str">
        <f t="shared" si="47"/>
        <v/>
      </c>
      <c r="Y79" s="1" t="str">
        <f t="shared" si="48"/>
        <v/>
      </c>
      <c r="Z79" s="6">
        <v>7.4999999999999997E-3</v>
      </c>
      <c r="AB79" s="5" t="str">
        <f t="shared" si="49"/>
        <v/>
      </c>
      <c r="AC79" s="1" t="str">
        <f t="shared" si="50"/>
        <v/>
      </c>
      <c r="AE79" s="5" t="str">
        <f t="shared" si="55"/>
        <v/>
      </c>
      <c r="AF79" s="1" t="str">
        <f t="shared" si="56"/>
        <v/>
      </c>
      <c r="AJ79" s="5" t="str">
        <f t="shared" si="51"/>
        <v/>
      </c>
      <c r="AL79" s="8" t="str">
        <f t="shared" si="57"/>
        <v/>
      </c>
      <c r="AM79" s="9" t="str">
        <f t="shared" si="58"/>
        <v/>
      </c>
      <c r="AO79" s="113" t="str">
        <f t="shared" si="52"/>
        <v/>
      </c>
      <c r="AP79" s="119" t="str">
        <f t="shared" si="53"/>
        <v/>
      </c>
      <c r="AQ79" s="119" t="str">
        <f t="shared" si="59"/>
        <v/>
      </c>
      <c r="AR79" s="119" t="str">
        <f t="shared" si="60"/>
        <v/>
      </c>
      <c r="AS79" s="8"/>
      <c r="AT79" s="8"/>
      <c r="AU79" s="8"/>
      <c r="AV79" s="8"/>
      <c r="AW79" s="8"/>
      <c r="AY79" t="str">
        <f t="shared" si="61"/>
        <v>No Data</v>
      </c>
      <c r="AZ79" s="9">
        <f t="shared" si="62"/>
        <v>0</v>
      </c>
      <c r="BA79" s="119" t="str">
        <v>No Data</v>
      </c>
      <c r="BB79" s="119">
        <v>0</v>
      </c>
      <c r="BC79" s="119">
        <v>75</v>
      </c>
      <c r="BD79" s="119" t="str">
        <f t="shared" si="63"/>
        <v/>
      </c>
      <c r="BE79" s="129"/>
      <c r="BF79" s="119" t="str">
        <f>IF('Spectrum 3'!BD79&gt;0,'Spectrum 3'!BD79, "")</f>
        <v/>
      </c>
      <c r="BG79" s="119" t="e">
        <f t="shared" si="64"/>
        <v>#NUM!</v>
      </c>
      <c r="BH79" s="119" t="e">
        <f t="shared" si="65"/>
        <v>#NUM!</v>
      </c>
      <c r="BI79" s="119" t="e">
        <f>LOOKUP((BH79+(('Compiled Assessment'!$D$5/(10^6))*BH79)), BG$5:BG$111)</f>
        <v>#NUM!</v>
      </c>
      <c r="BJ79" s="119" t="str">
        <f t="shared" si="66"/>
        <v/>
      </c>
      <c r="BK79" s="119" t="str">
        <f>IF(ISERROR(1/BH79),"",IF(ISERROR(1/BI79),"",IF(Calculations!$J$3&gt;ABS(((BH79-BI79)/BH79)*1000000),1,0)))</f>
        <v/>
      </c>
    </row>
    <row r="80" spans="10:63" x14ac:dyDescent="0.25">
      <c r="J80" s="5" t="str">
        <f t="shared" si="34"/>
        <v/>
      </c>
      <c r="K80" s="1" t="str">
        <f t="shared" si="35"/>
        <v/>
      </c>
      <c r="L80" s="1" t="str">
        <f t="shared" si="36"/>
        <v/>
      </c>
      <c r="M80" s="1" t="str">
        <f t="shared" si="37"/>
        <v/>
      </c>
      <c r="N80" s="1" t="str">
        <f t="shared" si="38"/>
        <v/>
      </c>
      <c r="O80" s="1" t="str">
        <f t="shared" si="39"/>
        <v/>
      </c>
      <c r="P80" s="1" t="str">
        <f t="shared" si="40"/>
        <v/>
      </c>
      <c r="Q80" s="1" t="str">
        <f t="shared" si="41"/>
        <v/>
      </c>
      <c r="R80" s="1" t="str">
        <f t="shared" si="54"/>
        <v/>
      </c>
      <c r="S80" s="1" t="str">
        <f t="shared" si="42"/>
        <v/>
      </c>
      <c r="T80" s="1" t="str">
        <f t="shared" si="43"/>
        <v/>
      </c>
      <c r="U80" s="1" t="str">
        <f t="shared" si="44"/>
        <v/>
      </c>
      <c r="V80" s="1" t="str">
        <f t="shared" si="45"/>
        <v/>
      </c>
      <c r="W80" s="1" t="str">
        <f t="shared" si="46"/>
        <v/>
      </c>
      <c r="X80" s="1" t="str">
        <f t="shared" si="47"/>
        <v/>
      </c>
      <c r="Y80" s="1" t="str">
        <f t="shared" si="48"/>
        <v/>
      </c>
      <c r="Z80" s="6">
        <v>7.6E-3</v>
      </c>
      <c r="AB80" s="5" t="str">
        <f t="shared" si="49"/>
        <v/>
      </c>
      <c r="AC80" s="1" t="str">
        <f t="shared" si="50"/>
        <v/>
      </c>
      <c r="AE80" s="5" t="str">
        <f t="shared" si="55"/>
        <v/>
      </c>
      <c r="AF80" s="1" t="str">
        <f t="shared" si="56"/>
        <v/>
      </c>
      <c r="AJ80" s="5" t="str">
        <f t="shared" si="51"/>
        <v/>
      </c>
      <c r="AL80" s="8" t="str">
        <f t="shared" si="57"/>
        <v/>
      </c>
      <c r="AM80" s="9" t="str">
        <f t="shared" si="58"/>
        <v/>
      </c>
      <c r="AO80" s="113" t="str">
        <f t="shared" si="52"/>
        <v/>
      </c>
      <c r="AP80" s="119" t="str">
        <f t="shared" si="53"/>
        <v/>
      </c>
      <c r="AQ80" s="119" t="str">
        <f t="shared" si="59"/>
        <v/>
      </c>
      <c r="AR80" s="119" t="str">
        <f t="shared" si="60"/>
        <v/>
      </c>
      <c r="AS80" s="8"/>
      <c r="AT80" s="8"/>
      <c r="AU80" s="8"/>
      <c r="AV80" s="8"/>
      <c r="AW80" s="8"/>
      <c r="AY80" t="str">
        <f t="shared" si="61"/>
        <v>No Data</v>
      </c>
      <c r="AZ80" s="9">
        <f t="shared" si="62"/>
        <v>0</v>
      </c>
      <c r="BA80" s="119" t="str">
        <v>No Data</v>
      </c>
      <c r="BB80" s="119">
        <v>0</v>
      </c>
      <c r="BC80" s="119">
        <v>76</v>
      </c>
      <c r="BD80" s="119" t="str">
        <f t="shared" si="63"/>
        <v/>
      </c>
      <c r="BE80" s="129"/>
      <c r="BF80" s="119" t="str">
        <f>IF('Spectrum 3'!BD80&gt;0,'Spectrum 3'!BD80, "")</f>
        <v/>
      </c>
      <c r="BG80" s="119" t="e">
        <f t="shared" si="64"/>
        <v>#NUM!</v>
      </c>
      <c r="BH80" s="119" t="e">
        <f t="shared" si="65"/>
        <v>#NUM!</v>
      </c>
      <c r="BI80" s="119" t="e">
        <f>LOOKUP((BH80+(('Compiled Assessment'!$D$5/(10^6))*BH80)), BG$5:BG$111)</f>
        <v>#NUM!</v>
      </c>
      <c r="BJ80" s="119" t="str">
        <f t="shared" si="66"/>
        <v/>
      </c>
      <c r="BK80" s="119" t="str">
        <f>IF(ISERROR(1/BH80),"",IF(ISERROR(1/BI80),"",IF(Calculations!$J$3&gt;ABS(((BH80-BI80)/BH80)*1000000),1,0)))</f>
        <v/>
      </c>
    </row>
    <row r="81" spans="10:63" x14ac:dyDescent="0.25">
      <c r="J81" s="5" t="str">
        <f t="shared" si="34"/>
        <v/>
      </c>
      <c r="K81" s="1" t="str">
        <f t="shared" si="35"/>
        <v/>
      </c>
      <c r="L81" s="1" t="str">
        <f t="shared" si="36"/>
        <v/>
      </c>
      <c r="M81" s="1" t="str">
        <f t="shared" si="37"/>
        <v/>
      </c>
      <c r="N81" s="1" t="str">
        <f t="shared" si="38"/>
        <v/>
      </c>
      <c r="O81" s="1" t="str">
        <f t="shared" si="39"/>
        <v/>
      </c>
      <c r="P81" s="1" t="str">
        <f t="shared" si="40"/>
        <v/>
      </c>
      <c r="Q81" s="1" t="str">
        <f t="shared" si="41"/>
        <v/>
      </c>
      <c r="R81" s="1" t="str">
        <f t="shared" si="54"/>
        <v/>
      </c>
      <c r="S81" s="1" t="str">
        <f t="shared" si="42"/>
        <v/>
      </c>
      <c r="T81" s="1" t="str">
        <f t="shared" si="43"/>
        <v/>
      </c>
      <c r="U81" s="1" t="str">
        <f t="shared" si="44"/>
        <v/>
      </c>
      <c r="V81" s="1" t="str">
        <f t="shared" si="45"/>
        <v/>
      </c>
      <c r="W81" s="1" t="str">
        <f t="shared" si="46"/>
        <v/>
      </c>
      <c r="X81" s="1" t="str">
        <f t="shared" si="47"/>
        <v/>
      </c>
      <c r="Y81" s="1" t="str">
        <f t="shared" si="48"/>
        <v/>
      </c>
      <c r="Z81" s="6">
        <v>7.7000000000000002E-3</v>
      </c>
      <c r="AB81" s="5" t="str">
        <f t="shared" si="49"/>
        <v/>
      </c>
      <c r="AC81" s="1" t="str">
        <f t="shared" si="50"/>
        <v/>
      </c>
      <c r="AE81" s="5" t="str">
        <f t="shared" si="55"/>
        <v/>
      </c>
      <c r="AF81" s="1" t="str">
        <f t="shared" si="56"/>
        <v/>
      </c>
      <c r="AJ81" s="5" t="str">
        <f t="shared" si="51"/>
        <v/>
      </c>
      <c r="AL81" s="8" t="str">
        <f t="shared" si="57"/>
        <v/>
      </c>
      <c r="AM81" s="9" t="str">
        <f t="shared" si="58"/>
        <v/>
      </c>
      <c r="AO81" s="113" t="str">
        <f t="shared" si="52"/>
        <v/>
      </c>
      <c r="AP81" s="119" t="str">
        <f t="shared" si="53"/>
        <v/>
      </c>
      <c r="AQ81" s="119" t="str">
        <f t="shared" si="59"/>
        <v/>
      </c>
      <c r="AR81" s="119" t="str">
        <f t="shared" si="60"/>
        <v/>
      </c>
      <c r="AS81" s="8"/>
      <c r="AT81" s="8"/>
      <c r="AU81" s="8"/>
      <c r="AV81" s="8"/>
      <c r="AW81" s="8"/>
      <c r="AY81" t="str">
        <f t="shared" si="61"/>
        <v>No Data</v>
      </c>
      <c r="AZ81" s="9">
        <f t="shared" si="62"/>
        <v>0</v>
      </c>
      <c r="BA81" s="119" t="str">
        <v>No Data</v>
      </c>
      <c r="BB81" s="119">
        <v>0</v>
      </c>
      <c r="BC81" s="119">
        <v>77</v>
      </c>
      <c r="BD81" s="119" t="str">
        <f t="shared" si="63"/>
        <v/>
      </c>
      <c r="BE81" s="129"/>
      <c r="BF81" s="119" t="str">
        <f>IF('Spectrum 3'!BD81&gt;0,'Spectrum 3'!BD81, "")</f>
        <v/>
      </c>
      <c r="BG81" s="119" t="e">
        <f t="shared" si="64"/>
        <v>#NUM!</v>
      </c>
      <c r="BH81" s="119" t="e">
        <f t="shared" si="65"/>
        <v>#NUM!</v>
      </c>
      <c r="BI81" s="119" t="e">
        <f>LOOKUP((BH81+(('Compiled Assessment'!$D$5/(10^6))*BH81)), BG$5:BG$111)</f>
        <v>#NUM!</v>
      </c>
      <c r="BJ81" s="119" t="str">
        <f t="shared" si="66"/>
        <v/>
      </c>
      <c r="BK81" s="119" t="str">
        <f>IF(ISERROR(1/BH81),"",IF(ISERROR(1/BI81),"",IF(Calculations!$J$3&gt;ABS(((BH81-BI81)/BH81)*1000000),1,0)))</f>
        <v/>
      </c>
    </row>
    <row r="82" spans="10:63" x14ac:dyDescent="0.25">
      <c r="J82" s="5" t="str">
        <f t="shared" si="34"/>
        <v/>
      </c>
      <c r="K82" s="1" t="str">
        <f t="shared" si="35"/>
        <v/>
      </c>
      <c r="L82" s="1" t="str">
        <f t="shared" si="36"/>
        <v/>
      </c>
      <c r="M82" s="1" t="str">
        <f t="shared" si="37"/>
        <v/>
      </c>
      <c r="N82" s="1" t="str">
        <f t="shared" si="38"/>
        <v/>
      </c>
      <c r="O82" s="1" t="str">
        <f t="shared" si="39"/>
        <v/>
      </c>
      <c r="P82" s="1" t="str">
        <f t="shared" si="40"/>
        <v/>
      </c>
      <c r="Q82" s="1" t="str">
        <f t="shared" si="41"/>
        <v/>
      </c>
      <c r="R82" s="1" t="str">
        <f t="shared" si="54"/>
        <v/>
      </c>
      <c r="S82" s="1" t="str">
        <f t="shared" si="42"/>
        <v/>
      </c>
      <c r="T82" s="1" t="str">
        <f t="shared" si="43"/>
        <v/>
      </c>
      <c r="U82" s="1" t="str">
        <f t="shared" si="44"/>
        <v/>
      </c>
      <c r="V82" s="1" t="str">
        <f t="shared" si="45"/>
        <v/>
      </c>
      <c r="W82" s="1" t="str">
        <f t="shared" si="46"/>
        <v/>
      </c>
      <c r="X82" s="1" t="str">
        <f t="shared" si="47"/>
        <v/>
      </c>
      <c r="Y82" s="1" t="str">
        <f t="shared" si="48"/>
        <v/>
      </c>
      <c r="Z82" s="6">
        <v>7.7999999999999996E-3</v>
      </c>
      <c r="AB82" s="5" t="str">
        <f t="shared" si="49"/>
        <v/>
      </c>
      <c r="AC82" s="1" t="str">
        <f t="shared" si="50"/>
        <v/>
      </c>
      <c r="AE82" s="5" t="str">
        <f t="shared" si="55"/>
        <v/>
      </c>
      <c r="AF82" s="1" t="str">
        <f t="shared" si="56"/>
        <v/>
      </c>
      <c r="AJ82" s="5" t="str">
        <f t="shared" si="51"/>
        <v/>
      </c>
      <c r="AL82" s="8" t="str">
        <f t="shared" si="57"/>
        <v/>
      </c>
      <c r="AM82" s="9" t="str">
        <f t="shared" si="58"/>
        <v/>
      </c>
      <c r="AO82" s="113" t="str">
        <f t="shared" si="52"/>
        <v/>
      </c>
      <c r="AP82" s="119" t="str">
        <f t="shared" si="53"/>
        <v/>
      </c>
      <c r="AQ82" s="119" t="str">
        <f t="shared" si="59"/>
        <v/>
      </c>
      <c r="AR82" s="119" t="str">
        <f t="shared" si="60"/>
        <v/>
      </c>
      <c r="AS82" s="8"/>
      <c r="AT82" s="8"/>
      <c r="AU82" s="8"/>
      <c r="AV82" s="8"/>
      <c r="AW82" s="8"/>
      <c r="AY82" t="str">
        <f t="shared" si="61"/>
        <v>No Data</v>
      </c>
      <c r="AZ82" s="9">
        <f t="shared" si="62"/>
        <v>0</v>
      </c>
      <c r="BA82" s="119" t="str">
        <v>No Data</v>
      </c>
      <c r="BB82" s="119">
        <v>0</v>
      </c>
      <c r="BC82" s="119">
        <v>78</v>
      </c>
      <c r="BD82" s="119" t="str">
        <f t="shared" si="63"/>
        <v/>
      </c>
      <c r="BE82" s="129"/>
      <c r="BF82" s="119" t="str">
        <f>IF('Spectrum 3'!BD82&gt;0,'Spectrum 3'!BD82, "")</f>
        <v/>
      </c>
      <c r="BG82" s="119" t="e">
        <f t="shared" si="64"/>
        <v>#NUM!</v>
      </c>
      <c r="BH82" s="119" t="e">
        <f t="shared" si="65"/>
        <v>#NUM!</v>
      </c>
      <c r="BI82" s="119" t="e">
        <f>LOOKUP((BH82+(('Compiled Assessment'!$D$5/(10^6))*BH82)), BG$5:BG$111)</f>
        <v>#NUM!</v>
      </c>
      <c r="BJ82" s="119" t="str">
        <f t="shared" si="66"/>
        <v/>
      </c>
      <c r="BK82" s="119" t="str">
        <f>IF(ISERROR(1/BH82),"",IF(ISERROR(1/BI82),"",IF(Calculations!$J$3&gt;ABS(((BH82-BI82)/BH82)*1000000),1,0)))</f>
        <v/>
      </c>
    </row>
    <row r="83" spans="10:63" x14ac:dyDescent="0.25">
      <c r="J83" s="5" t="str">
        <f t="shared" si="34"/>
        <v/>
      </c>
      <c r="K83" s="1" t="str">
        <f t="shared" si="35"/>
        <v/>
      </c>
      <c r="L83" s="1" t="str">
        <f t="shared" si="36"/>
        <v/>
      </c>
      <c r="M83" s="1" t="str">
        <f t="shared" si="37"/>
        <v/>
      </c>
      <c r="N83" s="1" t="str">
        <f t="shared" si="38"/>
        <v/>
      </c>
      <c r="O83" s="1" t="str">
        <f t="shared" si="39"/>
        <v/>
      </c>
      <c r="P83" s="1" t="str">
        <f t="shared" si="40"/>
        <v/>
      </c>
      <c r="Q83" s="1" t="str">
        <f t="shared" si="41"/>
        <v/>
      </c>
      <c r="R83" s="1" t="str">
        <f t="shared" si="54"/>
        <v/>
      </c>
      <c r="S83" s="1" t="str">
        <f t="shared" si="42"/>
        <v/>
      </c>
      <c r="T83" s="1" t="str">
        <f t="shared" si="43"/>
        <v/>
      </c>
      <c r="U83" s="1" t="str">
        <f t="shared" si="44"/>
        <v/>
      </c>
      <c r="V83" s="1" t="str">
        <f t="shared" si="45"/>
        <v/>
      </c>
      <c r="W83" s="1" t="str">
        <f t="shared" si="46"/>
        <v/>
      </c>
      <c r="X83" s="1" t="str">
        <f t="shared" si="47"/>
        <v/>
      </c>
      <c r="Y83" s="1" t="str">
        <f t="shared" si="48"/>
        <v/>
      </c>
      <c r="Z83" s="6">
        <v>7.9000000000000008E-3</v>
      </c>
      <c r="AB83" s="5" t="str">
        <f t="shared" si="49"/>
        <v/>
      </c>
      <c r="AC83" s="1" t="str">
        <f t="shared" si="50"/>
        <v/>
      </c>
      <c r="AE83" s="5" t="str">
        <f t="shared" si="55"/>
        <v/>
      </c>
      <c r="AF83" s="1" t="str">
        <f t="shared" si="56"/>
        <v/>
      </c>
      <c r="AJ83" s="5" t="str">
        <f t="shared" si="51"/>
        <v/>
      </c>
      <c r="AL83" s="8" t="str">
        <f t="shared" si="57"/>
        <v/>
      </c>
      <c r="AM83" s="9" t="str">
        <f t="shared" si="58"/>
        <v/>
      </c>
      <c r="AO83" s="113" t="str">
        <f t="shared" si="52"/>
        <v/>
      </c>
      <c r="AP83" s="119" t="str">
        <f t="shared" si="53"/>
        <v/>
      </c>
      <c r="AQ83" s="119" t="str">
        <f t="shared" si="59"/>
        <v/>
      </c>
      <c r="AR83" s="119" t="str">
        <f t="shared" si="60"/>
        <v/>
      </c>
      <c r="AS83" s="8"/>
      <c r="AT83" s="8"/>
      <c r="AU83" s="8"/>
      <c r="AV83" s="8"/>
      <c r="AW83" s="8"/>
      <c r="AY83" t="str">
        <f t="shared" si="61"/>
        <v>No Data</v>
      </c>
      <c r="AZ83" s="9">
        <f t="shared" si="62"/>
        <v>0</v>
      </c>
      <c r="BA83" s="119" t="str">
        <v>No Data</v>
      </c>
      <c r="BB83" s="119">
        <v>0</v>
      </c>
      <c r="BC83" s="119">
        <v>79</v>
      </c>
      <c r="BD83" s="119" t="str">
        <f t="shared" si="63"/>
        <v/>
      </c>
      <c r="BE83" s="129"/>
      <c r="BF83" s="119" t="str">
        <f>IF('Spectrum 3'!BD83&gt;0,'Spectrum 3'!BD83, "")</f>
        <v/>
      </c>
      <c r="BG83" s="119" t="e">
        <f t="shared" si="64"/>
        <v>#NUM!</v>
      </c>
      <c r="BH83" s="119" t="e">
        <f t="shared" si="65"/>
        <v>#NUM!</v>
      </c>
      <c r="BI83" s="119" t="e">
        <f>LOOKUP((BH83+(('Compiled Assessment'!$D$5/(10^6))*BH83)), BG$5:BG$111)</f>
        <v>#NUM!</v>
      </c>
      <c r="BJ83" s="119" t="str">
        <f t="shared" si="66"/>
        <v/>
      </c>
      <c r="BK83" s="119" t="str">
        <f>IF(ISERROR(1/BH83),"",IF(ISERROR(1/BI83),"",IF(Calculations!$J$3&gt;ABS(((BH83-BI83)/BH83)*1000000),1,0)))</f>
        <v/>
      </c>
    </row>
    <row r="84" spans="10:63" x14ac:dyDescent="0.25">
      <c r="J84" s="5" t="str">
        <f t="shared" si="34"/>
        <v/>
      </c>
      <c r="K84" s="1" t="str">
        <f t="shared" si="35"/>
        <v/>
      </c>
      <c r="L84" s="1" t="str">
        <f t="shared" si="36"/>
        <v/>
      </c>
      <c r="M84" s="1" t="str">
        <f t="shared" si="37"/>
        <v/>
      </c>
      <c r="N84" s="1" t="str">
        <f t="shared" si="38"/>
        <v/>
      </c>
      <c r="O84" s="1" t="str">
        <f t="shared" si="39"/>
        <v/>
      </c>
      <c r="P84" s="1" t="str">
        <f t="shared" si="40"/>
        <v/>
      </c>
      <c r="Q84" s="1" t="str">
        <f t="shared" si="41"/>
        <v/>
      </c>
      <c r="R84" s="1" t="str">
        <f t="shared" si="54"/>
        <v/>
      </c>
      <c r="S84" s="1" t="str">
        <f t="shared" si="42"/>
        <v/>
      </c>
      <c r="T84" s="1" t="str">
        <f t="shared" si="43"/>
        <v/>
      </c>
      <c r="U84" s="1" t="str">
        <f t="shared" si="44"/>
        <v/>
      </c>
      <c r="V84" s="1" t="str">
        <f t="shared" si="45"/>
        <v/>
      </c>
      <c r="W84" s="1" t="str">
        <f t="shared" si="46"/>
        <v/>
      </c>
      <c r="X84" s="1" t="str">
        <f t="shared" si="47"/>
        <v/>
      </c>
      <c r="Y84" s="1" t="str">
        <f t="shared" si="48"/>
        <v/>
      </c>
      <c r="Z84" s="6">
        <v>8.0000000000000002E-3</v>
      </c>
      <c r="AB84" s="5" t="str">
        <f t="shared" si="49"/>
        <v/>
      </c>
      <c r="AC84" s="1" t="str">
        <f t="shared" si="50"/>
        <v/>
      </c>
      <c r="AE84" s="5" t="str">
        <f t="shared" si="55"/>
        <v/>
      </c>
      <c r="AF84" s="1" t="str">
        <f t="shared" si="56"/>
        <v/>
      </c>
      <c r="AJ84" s="5" t="str">
        <f t="shared" si="51"/>
        <v/>
      </c>
      <c r="AL84" s="8" t="str">
        <f t="shared" si="57"/>
        <v/>
      </c>
      <c r="AM84" s="9" t="str">
        <f t="shared" si="58"/>
        <v/>
      </c>
      <c r="AO84" s="113" t="str">
        <f t="shared" si="52"/>
        <v/>
      </c>
      <c r="AP84" s="119" t="str">
        <f t="shared" si="53"/>
        <v/>
      </c>
      <c r="AQ84" s="119" t="str">
        <f t="shared" si="59"/>
        <v/>
      </c>
      <c r="AR84" s="119" t="str">
        <f t="shared" si="60"/>
        <v/>
      </c>
      <c r="AS84" s="8"/>
      <c r="AT84" s="8"/>
      <c r="AU84" s="8"/>
      <c r="AV84" s="8"/>
      <c r="AW84" s="8"/>
      <c r="AY84" t="str">
        <f t="shared" si="61"/>
        <v>No Data</v>
      </c>
      <c r="AZ84" s="9">
        <f t="shared" si="62"/>
        <v>0</v>
      </c>
      <c r="BA84" s="119" t="str">
        <v>No Data</v>
      </c>
      <c r="BB84" s="119">
        <v>0</v>
      </c>
      <c r="BC84" s="119">
        <v>80</v>
      </c>
      <c r="BD84" s="119" t="str">
        <f t="shared" si="63"/>
        <v/>
      </c>
      <c r="BE84" s="129"/>
      <c r="BF84" s="119" t="str">
        <f>IF('Spectrum 3'!BD84&gt;0,'Spectrum 3'!BD84, "")</f>
        <v/>
      </c>
      <c r="BG84" s="119" t="e">
        <f t="shared" si="64"/>
        <v>#NUM!</v>
      </c>
      <c r="BH84" s="119" t="e">
        <f t="shared" si="65"/>
        <v>#NUM!</v>
      </c>
      <c r="BI84" s="119" t="e">
        <f>LOOKUP((BH84+(('Compiled Assessment'!$D$5/(10^6))*BH84)), BG$5:BG$111)</f>
        <v>#NUM!</v>
      </c>
      <c r="BJ84" s="119" t="str">
        <f t="shared" si="66"/>
        <v/>
      </c>
      <c r="BK84" s="119" t="str">
        <f>IF(ISERROR(1/BH84),"",IF(ISERROR(1/BI84),"",IF(Calculations!$J$3&gt;ABS(((BH84-BI84)/BH84)*1000000),1,0)))</f>
        <v/>
      </c>
    </row>
    <row r="85" spans="10:63" x14ac:dyDescent="0.25">
      <c r="J85" s="5" t="str">
        <f t="shared" si="34"/>
        <v/>
      </c>
      <c r="K85" s="1" t="str">
        <f t="shared" si="35"/>
        <v/>
      </c>
      <c r="L85" s="1" t="str">
        <f t="shared" si="36"/>
        <v/>
      </c>
      <c r="M85" s="1" t="str">
        <f t="shared" si="37"/>
        <v/>
      </c>
      <c r="N85" s="1" t="str">
        <f t="shared" si="38"/>
        <v/>
      </c>
      <c r="O85" s="1" t="str">
        <f t="shared" si="39"/>
        <v/>
      </c>
      <c r="P85" s="1" t="str">
        <f t="shared" si="40"/>
        <v/>
      </c>
      <c r="Q85" s="1" t="str">
        <f t="shared" si="41"/>
        <v/>
      </c>
      <c r="R85" s="1" t="str">
        <f t="shared" si="54"/>
        <v/>
      </c>
      <c r="S85" s="1" t="str">
        <f t="shared" si="42"/>
        <v/>
      </c>
      <c r="T85" s="1" t="str">
        <f t="shared" si="43"/>
        <v/>
      </c>
      <c r="U85" s="1" t="str">
        <f t="shared" si="44"/>
        <v/>
      </c>
      <c r="V85" s="1" t="str">
        <f t="shared" si="45"/>
        <v/>
      </c>
      <c r="W85" s="1" t="str">
        <f t="shared" si="46"/>
        <v/>
      </c>
      <c r="X85" s="1" t="str">
        <f t="shared" si="47"/>
        <v/>
      </c>
      <c r="Y85" s="1" t="str">
        <f t="shared" si="48"/>
        <v/>
      </c>
      <c r="Z85" s="6">
        <v>8.0999999999999996E-3</v>
      </c>
      <c r="AB85" s="5" t="str">
        <f t="shared" si="49"/>
        <v/>
      </c>
      <c r="AC85" s="1" t="str">
        <f t="shared" si="50"/>
        <v/>
      </c>
      <c r="AE85" s="5" t="str">
        <f t="shared" si="55"/>
        <v/>
      </c>
      <c r="AF85" s="1" t="str">
        <f t="shared" si="56"/>
        <v/>
      </c>
      <c r="AJ85" s="5" t="str">
        <f t="shared" si="51"/>
        <v/>
      </c>
      <c r="AL85" s="8" t="str">
        <f t="shared" si="57"/>
        <v/>
      </c>
      <c r="AM85" s="9" t="str">
        <f t="shared" si="58"/>
        <v/>
      </c>
      <c r="AO85" s="113" t="str">
        <f t="shared" si="52"/>
        <v/>
      </c>
      <c r="AP85" s="119" t="str">
        <f t="shared" si="53"/>
        <v/>
      </c>
      <c r="AQ85" s="119" t="str">
        <f t="shared" si="59"/>
        <v/>
      </c>
      <c r="AR85" s="119" t="str">
        <f t="shared" si="60"/>
        <v/>
      </c>
      <c r="AS85" s="8"/>
      <c r="AT85" s="8"/>
      <c r="AU85" s="8"/>
      <c r="AV85" s="8"/>
      <c r="AW85" s="8"/>
      <c r="AY85" t="str">
        <f t="shared" si="61"/>
        <v>No Data</v>
      </c>
      <c r="AZ85" s="9">
        <f t="shared" si="62"/>
        <v>0</v>
      </c>
      <c r="BA85" s="119" t="str">
        <v>No Data</v>
      </c>
      <c r="BB85" s="119">
        <v>0</v>
      </c>
      <c r="BC85" s="119">
        <v>81</v>
      </c>
      <c r="BD85" s="119" t="str">
        <f t="shared" si="63"/>
        <v/>
      </c>
      <c r="BE85" s="129"/>
      <c r="BF85" s="119" t="str">
        <f>IF('Spectrum 3'!BD85&gt;0,'Spectrum 3'!BD85, "")</f>
        <v/>
      </c>
      <c r="BG85" s="119" t="e">
        <f t="shared" si="64"/>
        <v>#NUM!</v>
      </c>
      <c r="BH85" s="119" t="e">
        <f t="shared" si="65"/>
        <v>#NUM!</v>
      </c>
      <c r="BI85" s="119" t="e">
        <f>LOOKUP((BH85+(('Compiled Assessment'!$D$5/(10^6))*BH85)), BG$5:BG$111)</f>
        <v>#NUM!</v>
      </c>
      <c r="BJ85" s="119" t="str">
        <f t="shared" si="66"/>
        <v/>
      </c>
      <c r="BK85" s="119" t="str">
        <f>IF(ISERROR(1/BH85),"",IF(ISERROR(1/BI85),"",IF(Calculations!$J$3&gt;ABS(((BH85-BI85)/BH85)*1000000),1,0)))</f>
        <v/>
      </c>
    </row>
    <row r="86" spans="10:63" x14ac:dyDescent="0.25">
      <c r="J86" s="5" t="str">
        <f t="shared" si="34"/>
        <v/>
      </c>
      <c r="K86" s="1" t="str">
        <f t="shared" si="35"/>
        <v/>
      </c>
      <c r="L86" s="1" t="str">
        <f t="shared" si="36"/>
        <v/>
      </c>
      <c r="M86" s="1" t="str">
        <f t="shared" si="37"/>
        <v/>
      </c>
      <c r="N86" s="1" t="str">
        <f t="shared" si="38"/>
        <v/>
      </c>
      <c r="O86" s="1" t="str">
        <f t="shared" si="39"/>
        <v/>
      </c>
      <c r="P86" s="1" t="str">
        <f t="shared" si="40"/>
        <v/>
      </c>
      <c r="Q86" s="1" t="str">
        <f t="shared" si="41"/>
        <v/>
      </c>
      <c r="R86" s="1" t="str">
        <f t="shared" si="54"/>
        <v/>
      </c>
      <c r="S86" s="1" t="str">
        <f t="shared" si="42"/>
        <v/>
      </c>
      <c r="T86" s="1" t="str">
        <f t="shared" si="43"/>
        <v/>
      </c>
      <c r="U86" s="1" t="str">
        <f t="shared" si="44"/>
        <v/>
      </c>
      <c r="V86" s="1" t="str">
        <f t="shared" si="45"/>
        <v/>
      </c>
      <c r="W86" s="1" t="str">
        <f t="shared" si="46"/>
        <v/>
      </c>
      <c r="X86" s="1" t="str">
        <f t="shared" si="47"/>
        <v/>
      </c>
      <c r="Y86" s="1" t="str">
        <f t="shared" si="48"/>
        <v/>
      </c>
      <c r="Z86" s="6">
        <v>8.2000000000000007E-3</v>
      </c>
      <c r="AB86" s="5" t="str">
        <f t="shared" si="49"/>
        <v/>
      </c>
      <c r="AC86" s="1" t="str">
        <f t="shared" si="50"/>
        <v/>
      </c>
      <c r="AE86" s="5" t="str">
        <f t="shared" si="55"/>
        <v/>
      </c>
      <c r="AF86" s="1" t="str">
        <f t="shared" si="56"/>
        <v/>
      </c>
      <c r="AJ86" s="5" t="str">
        <f t="shared" si="51"/>
        <v/>
      </c>
      <c r="AL86" s="8" t="str">
        <f t="shared" si="57"/>
        <v/>
      </c>
      <c r="AM86" s="9" t="str">
        <f t="shared" si="58"/>
        <v/>
      </c>
      <c r="AO86" s="113" t="str">
        <f t="shared" si="52"/>
        <v/>
      </c>
      <c r="AP86" s="119" t="str">
        <f t="shared" si="53"/>
        <v/>
      </c>
      <c r="AQ86" s="119" t="str">
        <f t="shared" si="59"/>
        <v/>
      </c>
      <c r="AR86" s="119" t="str">
        <f t="shared" si="60"/>
        <v/>
      </c>
      <c r="AS86" s="8"/>
      <c r="AT86" s="8"/>
      <c r="AU86" s="8"/>
      <c r="AV86" s="8"/>
      <c r="AW86" s="8"/>
      <c r="AY86" t="str">
        <f t="shared" si="61"/>
        <v>No Data</v>
      </c>
      <c r="AZ86" s="9">
        <f t="shared" si="62"/>
        <v>0</v>
      </c>
      <c r="BA86" s="119" t="str">
        <v>No Data</v>
      </c>
      <c r="BB86" s="119">
        <v>0</v>
      </c>
      <c r="BC86" s="119">
        <v>82</v>
      </c>
      <c r="BD86" s="119" t="str">
        <f t="shared" si="63"/>
        <v/>
      </c>
      <c r="BE86" s="129"/>
      <c r="BF86" s="119" t="str">
        <f>IF('Spectrum 3'!BD86&gt;0,'Spectrum 3'!BD86, "")</f>
        <v/>
      </c>
      <c r="BG86" s="119" t="e">
        <f t="shared" si="64"/>
        <v>#NUM!</v>
      </c>
      <c r="BH86" s="119" t="e">
        <f t="shared" si="65"/>
        <v>#NUM!</v>
      </c>
      <c r="BI86" s="119" t="e">
        <f>LOOKUP((BH86+(('Compiled Assessment'!$D$5/(10^6))*BH86)), BG$5:BG$111)</f>
        <v>#NUM!</v>
      </c>
      <c r="BJ86" s="119" t="str">
        <f t="shared" si="66"/>
        <v/>
      </c>
      <c r="BK86" s="119" t="str">
        <f>IF(ISERROR(1/BH86),"",IF(ISERROR(1/BI86),"",IF(Calculations!$J$3&gt;ABS(((BH86-BI86)/BH86)*1000000),1,0)))</f>
        <v/>
      </c>
    </row>
    <row r="87" spans="10:63" x14ac:dyDescent="0.25">
      <c r="J87" s="5" t="str">
        <f t="shared" si="34"/>
        <v/>
      </c>
      <c r="K87" s="1" t="str">
        <f t="shared" si="35"/>
        <v/>
      </c>
      <c r="L87" s="1" t="str">
        <f t="shared" si="36"/>
        <v/>
      </c>
      <c r="M87" s="1" t="str">
        <f t="shared" si="37"/>
        <v/>
      </c>
      <c r="N87" s="1" t="str">
        <f t="shared" si="38"/>
        <v/>
      </c>
      <c r="O87" s="1" t="str">
        <f t="shared" si="39"/>
        <v/>
      </c>
      <c r="P87" s="1" t="str">
        <f t="shared" si="40"/>
        <v/>
      </c>
      <c r="Q87" s="1" t="str">
        <f t="shared" si="41"/>
        <v/>
      </c>
      <c r="R87" s="1" t="str">
        <f t="shared" si="54"/>
        <v/>
      </c>
      <c r="S87" s="1" t="str">
        <f t="shared" si="42"/>
        <v/>
      </c>
      <c r="T87" s="1" t="str">
        <f t="shared" si="43"/>
        <v/>
      </c>
      <c r="U87" s="1" t="str">
        <f t="shared" si="44"/>
        <v/>
      </c>
      <c r="V87" s="1" t="str">
        <f t="shared" si="45"/>
        <v/>
      </c>
      <c r="W87" s="1" t="str">
        <f t="shared" si="46"/>
        <v/>
      </c>
      <c r="X87" s="1" t="str">
        <f t="shared" si="47"/>
        <v/>
      </c>
      <c r="Y87" s="1" t="str">
        <f t="shared" si="48"/>
        <v/>
      </c>
      <c r="Z87" s="6">
        <v>8.3000000000000001E-3</v>
      </c>
      <c r="AB87" s="5" t="str">
        <f t="shared" si="49"/>
        <v/>
      </c>
      <c r="AC87" s="1" t="str">
        <f t="shared" si="50"/>
        <v/>
      </c>
      <c r="AE87" s="5" t="str">
        <f t="shared" si="55"/>
        <v/>
      </c>
      <c r="AF87" s="1" t="str">
        <f t="shared" si="56"/>
        <v/>
      </c>
      <c r="AJ87" s="5" t="str">
        <f t="shared" si="51"/>
        <v/>
      </c>
      <c r="AL87" s="8" t="str">
        <f t="shared" si="57"/>
        <v/>
      </c>
      <c r="AM87" s="9" t="str">
        <f t="shared" si="58"/>
        <v/>
      </c>
      <c r="AO87" s="113" t="str">
        <f t="shared" si="52"/>
        <v/>
      </c>
      <c r="AP87" s="119" t="str">
        <f t="shared" si="53"/>
        <v/>
      </c>
      <c r="AQ87" s="119" t="str">
        <f t="shared" si="59"/>
        <v/>
      </c>
      <c r="AR87" s="119" t="str">
        <f t="shared" si="60"/>
        <v/>
      </c>
      <c r="AS87" s="8"/>
      <c r="AT87" s="8"/>
      <c r="AU87" s="8"/>
      <c r="AV87" s="8"/>
      <c r="AW87" s="8"/>
      <c r="AY87" t="str">
        <f t="shared" si="61"/>
        <v>No Data</v>
      </c>
      <c r="AZ87" s="9">
        <f t="shared" si="62"/>
        <v>0</v>
      </c>
      <c r="BA87" s="119" t="str">
        <v>No Data</v>
      </c>
      <c r="BB87" s="119">
        <v>0</v>
      </c>
      <c r="BC87" s="119">
        <v>83</v>
      </c>
      <c r="BD87" s="119" t="str">
        <f t="shared" si="63"/>
        <v/>
      </c>
      <c r="BE87" s="129"/>
      <c r="BF87" s="119" t="str">
        <f>IF('Spectrum 3'!BD87&gt;0,'Spectrum 3'!BD87, "")</f>
        <v/>
      </c>
      <c r="BG87" s="119" t="e">
        <f t="shared" si="64"/>
        <v>#NUM!</v>
      </c>
      <c r="BH87" s="119" t="e">
        <f t="shared" si="65"/>
        <v>#NUM!</v>
      </c>
      <c r="BI87" s="119" t="e">
        <f>LOOKUP((BH87+(('Compiled Assessment'!$D$5/(10^6))*BH87)), BG$5:BG$111)</f>
        <v>#NUM!</v>
      </c>
      <c r="BJ87" s="119" t="str">
        <f t="shared" si="66"/>
        <v/>
      </c>
      <c r="BK87" s="119" t="str">
        <f>IF(ISERROR(1/BH87),"",IF(ISERROR(1/BI87),"",IF(Calculations!$J$3&gt;ABS(((BH87-BI87)/BH87)*1000000),1,0)))</f>
        <v/>
      </c>
    </row>
    <row r="88" spans="10:63" x14ac:dyDescent="0.25">
      <c r="J88" s="5" t="str">
        <f t="shared" si="34"/>
        <v/>
      </c>
      <c r="K88" s="1" t="str">
        <f t="shared" si="35"/>
        <v/>
      </c>
      <c r="L88" s="1" t="str">
        <f t="shared" si="36"/>
        <v/>
      </c>
      <c r="M88" s="1" t="str">
        <f t="shared" si="37"/>
        <v/>
      </c>
      <c r="N88" s="1" t="str">
        <f t="shared" si="38"/>
        <v/>
      </c>
      <c r="O88" s="1" t="str">
        <f t="shared" si="39"/>
        <v/>
      </c>
      <c r="P88" s="1" t="str">
        <f t="shared" si="40"/>
        <v/>
      </c>
      <c r="Q88" s="1" t="str">
        <f t="shared" si="41"/>
        <v/>
      </c>
      <c r="R88" s="1" t="str">
        <f t="shared" si="54"/>
        <v/>
      </c>
      <c r="S88" s="1" t="str">
        <f t="shared" si="42"/>
        <v/>
      </c>
      <c r="T88" s="1" t="str">
        <f t="shared" si="43"/>
        <v/>
      </c>
      <c r="U88" s="1" t="str">
        <f t="shared" si="44"/>
        <v/>
      </c>
      <c r="V88" s="1" t="str">
        <f t="shared" si="45"/>
        <v/>
      </c>
      <c r="W88" s="1" t="str">
        <f t="shared" si="46"/>
        <v/>
      </c>
      <c r="X88" s="1" t="str">
        <f t="shared" si="47"/>
        <v/>
      </c>
      <c r="Y88" s="1" t="str">
        <f t="shared" si="48"/>
        <v/>
      </c>
      <c r="Z88" s="6">
        <v>8.3999999999999995E-3</v>
      </c>
      <c r="AB88" s="5" t="str">
        <f t="shared" si="49"/>
        <v/>
      </c>
      <c r="AC88" s="1" t="str">
        <f t="shared" si="50"/>
        <v/>
      </c>
      <c r="AE88" s="5" t="str">
        <f t="shared" si="55"/>
        <v/>
      </c>
      <c r="AF88" s="1" t="str">
        <f t="shared" si="56"/>
        <v/>
      </c>
      <c r="AJ88" s="5" t="str">
        <f t="shared" si="51"/>
        <v/>
      </c>
      <c r="AL88" s="8" t="str">
        <f t="shared" si="57"/>
        <v/>
      </c>
      <c r="AM88" s="9" t="str">
        <f t="shared" si="58"/>
        <v/>
      </c>
      <c r="AO88" s="113" t="str">
        <f t="shared" si="52"/>
        <v/>
      </c>
      <c r="AP88" s="119" t="str">
        <f t="shared" si="53"/>
        <v/>
      </c>
      <c r="AQ88" s="119" t="str">
        <f t="shared" si="59"/>
        <v/>
      </c>
      <c r="AR88" s="119" t="str">
        <f t="shared" si="60"/>
        <v/>
      </c>
      <c r="AS88" s="8"/>
      <c r="AT88" s="8"/>
      <c r="AU88" s="8"/>
      <c r="AV88" s="8"/>
      <c r="AW88" s="8"/>
      <c r="AY88" t="str">
        <f t="shared" si="61"/>
        <v>No Data</v>
      </c>
      <c r="AZ88" s="9">
        <f t="shared" si="62"/>
        <v>0</v>
      </c>
      <c r="BA88" s="119" t="str">
        <v>No Data</v>
      </c>
      <c r="BB88" s="119">
        <v>0</v>
      </c>
      <c r="BC88" s="119">
        <v>84</v>
      </c>
      <c r="BD88" s="119" t="str">
        <f t="shared" si="63"/>
        <v/>
      </c>
      <c r="BE88" s="129"/>
      <c r="BF88" s="119" t="str">
        <f>IF('Spectrum 3'!BD88&gt;0,'Spectrum 3'!BD88, "")</f>
        <v/>
      </c>
      <c r="BG88" s="119" t="e">
        <f t="shared" si="64"/>
        <v>#NUM!</v>
      </c>
      <c r="BH88" s="119" t="e">
        <f t="shared" si="65"/>
        <v>#NUM!</v>
      </c>
      <c r="BI88" s="119" t="e">
        <f>LOOKUP((BH88+(('Compiled Assessment'!$D$5/(10^6))*BH88)), BG$5:BG$111)</f>
        <v>#NUM!</v>
      </c>
      <c r="BJ88" s="119" t="str">
        <f t="shared" si="66"/>
        <v/>
      </c>
      <c r="BK88" s="119" t="str">
        <f>IF(ISERROR(1/BH88),"",IF(ISERROR(1/BI88),"",IF(Calculations!$J$3&gt;ABS(((BH88-BI88)/BH88)*1000000),1,0)))</f>
        <v/>
      </c>
    </row>
    <row r="89" spans="10:63" x14ac:dyDescent="0.25">
      <c r="J89" s="5" t="str">
        <f t="shared" si="34"/>
        <v/>
      </c>
      <c r="K89" s="1" t="str">
        <f t="shared" si="35"/>
        <v/>
      </c>
      <c r="L89" s="1" t="str">
        <f t="shared" si="36"/>
        <v/>
      </c>
      <c r="M89" s="1" t="str">
        <f t="shared" si="37"/>
        <v/>
      </c>
      <c r="N89" s="1" t="str">
        <f t="shared" si="38"/>
        <v/>
      </c>
      <c r="O89" s="1" t="str">
        <f t="shared" si="39"/>
        <v/>
      </c>
      <c r="P89" s="1" t="str">
        <f t="shared" si="40"/>
        <v/>
      </c>
      <c r="Q89" s="1" t="str">
        <f t="shared" si="41"/>
        <v/>
      </c>
      <c r="R89" s="1" t="str">
        <f t="shared" si="54"/>
        <v/>
      </c>
      <c r="S89" s="1" t="str">
        <f t="shared" si="42"/>
        <v/>
      </c>
      <c r="T89" s="1" t="str">
        <f t="shared" si="43"/>
        <v/>
      </c>
      <c r="U89" s="1" t="str">
        <f t="shared" si="44"/>
        <v/>
      </c>
      <c r="V89" s="1" t="str">
        <f t="shared" si="45"/>
        <v/>
      </c>
      <c r="W89" s="1" t="str">
        <f t="shared" si="46"/>
        <v/>
      </c>
      <c r="X89" s="1" t="str">
        <f t="shared" si="47"/>
        <v/>
      </c>
      <c r="Y89" s="1" t="str">
        <f t="shared" si="48"/>
        <v/>
      </c>
      <c r="Z89" s="6">
        <v>8.5000000000000006E-3</v>
      </c>
      <c r="AB89" s="5" t="str">
        <f t="shared" si="49"/>
        <v/>
      </c>
      <c r="AC89" s="1" t="str">
        <f t="shared" si="50"/>
        <v/>
      </c>
      <c r="AE89" s="5" t="str">
        <f t="shared" si="55"/>
        <v/>
      </c>
      <c r="AF89" s="1" t="str">
        <f t="shared" si="56"/>
        <v/>
      </c>
      <c r="AJ89" s="5" t="str">
        <f t="shared" si="51"/>
        <v/>
      </c>
      <c r="AL89" s="8" t="str">
        <f t="shared" si="57"/>
        <v/>
      </c>
      <c r="AM89" s="9" t="str">
        <f t="shared" si="58"/>
        <v/>
      </c>
      <c r="AO89" s="113" t="str">
        <f t="shared" si="52"/>
        <v/>
      </c>
      <c r="AP89" s="119" t="str">
        <f t="shared" si="53"/>
        <v/>
      </c>
      <c r="AQ89" s="119" t="str">
        <f t="shared" si="59"/>
        <v/>
      </c>
      <c r="AR89" s="119" t="str">
        <f t="shared" si="60"/>
        <v/>
      </c>
      <c r="AS89" s="8"/>
      <c r="AT89" s="8"/>
      <c r="AU89" s="8"/>
      <c r="AV89" s="8"/>
      <c r="AW89" s="8"/>
      <c r="AY89" t="str">
        <f t="shared" si="61"/>
        <v>No Data</v>
      </c>
      <c r="AZ89" s="9">
        <f t="shared" si="62"/>
        <v>0</v>
      </c>
      <c r="BA89" s="119" t="str">
        <v>No Data</v>
      </c>
      <c r="BB89" s="119">
        <v>0</v>
      </c>
      <c r="BC89" s="119">
        <v>85</v>
      </c>
      <c r="BD89" s="119" t="str">
        <f t="shared" si="63"/>
        <v/>
      </c>
      <c r="BE89" s="129"/>
      <c r="BF89" s="119" t="str">
        <f>IF('Spectrum 3'!BD89&gt;0,'Spectrum 3'!BD89, "")</f>
        <v/>
      </c>
      <c r="BG89" s="119" t="e">
        <f t="shared" si="64"/>
        <v>#NUM!</v>
      </c>
      <c r="BH89" s="119" t="e">
        <f t="shared" si="65"/>
        <v>#NUM!</v>
      </c>
      <c r="BI89" s="119" t="e">
        <f>LOOKUP((BH89+(('Compiled Assessment'!$D$5/(10^6))*BH89)), BG$5:BG$111)</f>
        <v>#NUM!</v>
      </c>
      <c r="BJ89" s="119" t="str">
        <f t="shared" si="66"/>
        <v/>
      </c>
      <c r="BK89" s="119" t="str">
        <f>IF(ISERROR(1/BH89),"",IF(ISERROR(1/BI89),"",IF(Calculations!$J$3&gt;ABS(((BH89-BI89)/BH89)*1000000),1,0)))</f>
        <v/>
      </c>
    </row>
    <row r="90" spans="10:63" x14ac:dyDescent="0.25">
      <c r="J90" s="5" t="str">
        <f t="shared" si="34"/>
        <v/>
      </c>
      <c r="K90" s="1" t="str">
        <f t="shared" si="35"/>
        <v/>
      </c>
      <c r="L90" s="1" t="str">
        <f t="shared" si="36"/>
        <v/>
      </c>
      <c r="M90" s="1" t="str">
        <f t="shared" si="37"/>
        <v/>
      </c>
      <c r="N90" s="1" t="str">
        <f t="shared" si="38"/>
        <v/>
      </c>
      <c r="O90" s="1" t="str">
        <f t="shared" si="39"/>
        <v/>
      </c>
      <c r="P90" s="1" t="str">
        <f t="shared" si="40"/>
        <v/>
      </c>
      <c r="Q90" s="1" t="str">
        <f t="shared" si="41"/>
        <v/>
      </c>
      <c r="R90" s="1" t="str">
        <f t="shared" si="54"/>
        <v/>
      </c>
      <c r="S90" s="1" t="str">
        <f t="shared" si="42"/>
        <v/>
      </c>
      <c r="T90" s="1" t="str">
        <f t="shared" si="43"/>
        <v/>
      </c>
      <c r="U90" s="1" t="str">
        <f t="shared" si="44"/>
        <v/>
      </c>
      <c r="V90" s="1" t="str">
        <f t="shared" si="45"/>
        <v/>
      </c>
      <c r="W90" s="1" t="str">
        <f t="shared" si="46"/>
        <v/>
      </c>
      <c r="X90" s="1" t="str">
        <f t="shared" si="47"/>
        <v/>
      </c>
      <c r="Y90" s="1" t="str">
        <f t="shared" si="48"/>
        <v/>
      </c>
      <c r="Z90" s="6">
        <v>8.6E-3</v>
      </c>
      <c r="AB90" s="5" t="str">
        <f t="shared" si="49"/>
        <v/>
      </c>
      <c r="AC90" s="1" t="str">
        <f t="shared" si="50"/>
        <v/>
      </c>
      <c r="AE90" s="5" t="str">
        <f t="shared" si="55"/>
        <v/>
      </c>
      <c r="AF90" s="1" t="str">
        <f t="shared" si="56"/>
        <v/>
      </c>
      <c r="AJ90" s="5" t="str">
        <f t="shared" si="51"/>
        <v/>
      </c>
      <c r="AL90" s="8" t="str">
        <f t="shared" si="57"/>
        <v/>
      </c>
      <c r="AM90" s="9" t="str">
        <f t="shared" si="58"/>
        <v/>
      </c>
      <c r="AO90" s="113" t="str">
        <f t="shared" si="52"/>
        <v/>
      </c>
      <c r="AP90" s="119" t="str">
        <f t="shared" si="53"/>
        <v/>
      </c>
      <c r="AQ90" s="119" t="str">
        <f t="shared" si="59"/>
        <v/>
      </c>
      <c r="AR90" s="119" t="str">
        <f t="shared" si="60"/>
        <v/>
      </c>
      <c r="AS90" s="8"/>
      <c r="AT90" s="8"/>
      <c r="AU90" s="8"/>
      <c r="AV90" s="8"/>
      <c r="AW90" s="8"/>
      <c r="AY90" t="str">
        <f t="shared" si="61"/>
        <v>No Data</v>
      </c>
      <c r="AZ90" s="9">
        <f t="shared" si="62"/>
        <v>0</v>
      </c>
      <c r="BA90" s="119" t="str">
        <v>No Data</v>
      </c>
      <c r="BB90" s="119">
        <v>0</v>
      </c>
      <c r="BC90" s="119">
        <v>86</v>
      </c>
      <c r="BD90" s="119" t="str">
        <f t="shared" si="63"/>
        <v/>
      </c>
      <c r="BE90" s="129"/>
      <c r="BF90" s="119" t="str">
        <f>IF('Spectrum 3'!BD90&gt;0,'Spectrum 3'!BD90, "")</f>
        <v/>
      </c>
      <c r="BG90" s="119" t="e">
        <f t="shared" si="64"/>
        <v>#NUM!</v>
      </c>
      <c r="BH90" s="119" t="e">
        <f t="shared" si="65"/>
        <v>#NUM!</v>
      </c>
      <c r="BI90" s="119" t="e">
        <f>LOOKUP((BH90+(('Compiled Assessment'!$D$5/(10^6))*BH90)), BG$5:BG$111)</f>
        <v>#NUM!</v>
      </c>
      <c r="BJ90" s="119" t="str">
        <f t="shared" si="66"/>
        <v/>
      </c>
      <c r="BK90" s="119" t="str">
        <f>IF(ISERROR(1/BH90),"",IF(ISERROR(1/BI90),"",IF(Calculations!$J$3&gt;ABS(((BH90-BI90)/BH90)*1000000),1,0)))</f>
        <v/>
      </c>
    </row>
    <row r="91" spans="10:63" x14ac:dyDescent="0.25">
      <c r="J91" s="5" t="str">
        <f t="shared" si="34"/>
        <v/>
      </c>
      <c r="K91" s="1" t="str">
        <f t="shared" si="35"/>
        <v/>
      </c>
      <c r="L91" s="1" t="str">
        <f t="shared" si="36"/>
        <v/>
      </c>
      <c r="M91" s="1" t="str">
        <f t="shared" si="37"/>
        <v/>
      </c>
      <c r="N91" s="1" t="str">
        <f t="shared" si="38"/>
        <v/>
      </c>
      <c r="O91" s="1" t="str">
        <f t="shared" si="39"/>
        <v/>
      </c>
      <c r="P91" s="1" t="str">
        <f t="shared" si="40"/>
        <v/>
      </c>
      <c r="Q91" s="1" t="str">
        <f t="shared" si="41"/>
        <v/>
      </c>
      <c r="R91" s="1" t="str">
        <f t="shared" si="54"/>
        <v/>
      </c>
      <c r="S91" s="1" t="str">
        <f t="shared" si="42"/>
        <v/>
      </c>
      <c r="T91" s="1" t="str">
        <f t="shared" si="43"/>
        <v/>
      </c>
      <c r="U91" s="1" t="str">
        <f t="shared" si="44"/>
        <v/>
      </c>
      <c r="V91" s="1" t="str">
        <f t="shared" si="45"/>
        <v/>
      </c>
      <c r="W91" s="1" t="str">
        <f t="shared" si="46"/>
        <v/>
      </c>
      <c r="X91" s="1" t="str">
        <f t="shared" si="47"/>
        <v/>
      </c>
      <c r="Y91" s="1" t="str">
        <f t="shared" si="48"/>
        <v/>
      </c>
      <c r="Z91" s="6">
        <v>8.6999999999999994E-3</v>
      </c>
      <c r="AB91" s="5" t="str">
        <f t="shared" si="49"/>
        <v/>
      </c>
      <c r="AC91" s="1" t="str">
        <f t="shared" si="50"/>
        <v/>
      </c>
      <c r="AE91" s="5" t="str">
        <f t="shared" si="55"/>
        <v/>
      </c>
      <c r="AF91" s="1" t="str">
        <f t="shared" si="56"/>
        <v/>
      </c>
      <c r="AJ91" s="5" t="str">
        <f t="shared" si="51"/>
        <v/>
      </c>
      <c r="AL91" s="8" t="str">
        <f t="shared" si="57"/>
        <v/>
      </c>
      <c r="AM91" s="9" t="str">
        <f t="shared" si="58"/>
        <v/>
      </c>
      <c r="AO91" s="113" t="str">
        <f t="shared" si="52"/>
        <v/>
      </c>
      <c r="AP91" s="119" t="str">
        <f t="shared" si="53"/>
        <v/>
      </c>
      <c r="AQ91" s="119" t="str">
        <f t="shared" si="59"/>
        <v/>
      </c>
      <c r="AR91" s="119" t="str">
        <f t="shared" si="60"/>
        <v/>
      </c>
      <c r="AS91" s="8"/>
      <c r="AT91" s="8"/>
      <c r="AU91" s="8"/>
      <c r="AV91" s="8"/>
      <c r="AW91" s="8"/>
      <c r="AY91" t="str">
        <f t="shared" si="61"/>
        <v>No Data</v>
      </c>
      <c r="AZ91" s="9">
        <f t="shared" si="62"/>
        <v>0</v>
      </c>
      <c r="BA91" s="119" t="str">
        <v>No Data</v>
      </c>
      <c r="BB91" s="119">
        <v>0</v>
      </c>
      <c r="BC91" s="119">
        <v>87</v>
      </c>
      <c r="BD91" s="119" t="str">
        <f t="shared" si="63"/>
        <v/>
      </c>
      <c r="BE91" s="129"/>
      <c r="BF91" s="119" t="str">
        <f>IF('Spectrum 3'!BD91&gt;0,'Spectrum 3'!BD91, "")</f>
        <v/>
      </c>
      <c r="BG91" s="119" t="e">
        <f t="shared" si="64"/>
        <v>#NUM!</v>
      </c>
      <c r="BH91" s="119" t="e">
        <f t="shared" si="65"/>
        <v>#NUM!</v>
      </c>
      <c r="BI91" s="119" t="e">
        <f>LOOKUP((BH91+(('Compiled Assessment'!$D$5/(10^6))*BH91)), BG$5:BG$111)</f>
        <v>#NUM!</v>
      </c>
      <c r="BJ91" s="119" t="str">
        <f t="shared" si="66"/>
        <v/>
      </c>
      <c r="BK91" s="119" t="str">
        <f>IF(ISERROR(1/BH91),"",IF(ISERROR(1/BI91),"",IF(Calculations!$J$3&gt;ABS(((BH91-BI91)/BH91)*1000000),1,0)))</f>
        <v/>
      </c>
    </row>
    <row r="92" spans="10:63" x14ac:dyDescent="0.25">
      <c r="J92" s="5" t="str">
        <f t="shared" si="34"/>
        <v/>
      </c>
      <c r="K92" s="1" t="str">
        <f t="shared" si="35"/>
        <v/>
      </c>
      <c r="L92" s="1" t="str">
        <f t="shared" si="36"/>
        <v/>
      </c>
      <c r="M92" s="1" t="str">
        <f t="shared" si="37"/>
        <v/>
      </c>
      <c r="N92" s="1" t="str">
        <f t="shared" si="38"/>
        <v/>
      </c>
      <c r="O92" s="1" t="str">
        <f t="shared" si="39"/>
        <v/>
      </c>
      <c r="P92" s="1" t="str">
        <f t="shared" si="40"/>
        <v/>
      </c>
      <c r="Q92" s="1" t="str">
        <f t="shared" si="41"/>
        <v/>
      </c>
      <c r="R92" s="1" t="str">
        <f t="shared" si="54"/>
        <v/>
      </c>
      <c r="S92" s="1" t="str">
        <f t="shared" si="42"/>
        <v/>
      </c>
      <c r="T92" s="1" t="str">
        <f t="shared" si="43"/>
        <v/>
      </c>
      <c r="U92" s="1" t="str">
        <f t="shared" si="44"/>
        <v/>
      </c>
      <c r="V92" s="1" t="str">
        <f t="shared" si="45"/>
        <v/>
      </c>
      <c r="W92" s="1" t="str">
        <f t="shared" si="46"/>
        <v/>
      </c>
      <c r="X92" s="1" t="str">
        <f t="shared" si="47"/>
        <v/>
      </c>
      <c r="Y92" s="1" t="str">
        <f t="shared" si="48"/>
        <v/>
      </c>
      <c r="Z92" s="6">
        <v>8.8000000000000005E-3</v>
      </c>
      <c r="AB92" s="5" t="str">
        <f t="shared" si="49"/>
        <v/>
      </c>
      <c r="AC92" s="1" t="str">
        <f t="shared" si="50"/>
        <v/>
      </c>
      <c r="AE92" s="5" t="str">
        <f t="shared" si="55"/>
        <v/>
      </c>
      <c r="AF92" s="1" t="str">
        <f t="shared" si="56"/>
        <v/>
      </c>
      <c r="AJ92" s="5" t="str">
        <f t="shared" si="51"/>
        <v/>
      </c>
      <c r="AL92" s="8" t="str">
        <f t="shared" si="57"/>
        <v/>
      </c>
      <c r="AM92" s="9" t="str">
        <f t="shared" si="58"/>
        <v/>
      </c>
      <c r="AO92" s="113" t="str">
        <f t="shared" si="52"/>
        <v/>
      </c>
      <c r="AP92" s="119" t="str">
        <f t="shared" si="53"/>
        <v/>
      </c>
      <c r="AQ92" s="119" t="str">
        <f t="shared" si="59"/>
        <v/>
      </c>
      <c r="AR92" s="119" t="str">
        <f t="shared" si="60"/>
        <v/>
      </c>
      <c r="AS92" s="8"/>
      <c r="AT92" s="8"/>
      <c r="AU92" s="8"/>
      <c r="AV92" s="8"/>
      <c r="AW92" s="8"/>
      <c r="AY92" t="str">
        <f t="shared" si="61"/>
        <v>No Data</v>
      </c>
      <c r="AZ92" s="9">
        <f t="shared" si="62"/>
        <v>0</v>
      </c>
      <c r="BA92" s="119" t="str">
        <v>No Data</v>
      </c>
      <c r="BB92" s="119">
        <v>0</v>
      </c>
      <c r="BC92" s="119">
        <v>88</v>
      </c>
      <c r="BD92" s="119" t="str">
        <f t="shared" si="63"/>
        <v/>
      </c>
      <c r="BE92" s="129"/>
      <c r="BF92" s="119" t="str">
        <f>IF('Spectrum 3'!BD92&gt;0,'Spectrum 3'!BD92, "")</f>
        <v/>
      </c>
      <c r="BG92" s="119" t="e">
        <f t="shared" si="64"/>
        <v>#NUM!</v>
      </c>
      <c r="BH92" s="119" t="e">
        <f t="shared" si="65"/>
        <v>#NUM!</v>
      </c>
      <c r="BI92" s="119" t="e">
        <f>LOOKUP((BH92+(('Compiled Assessment'!$D$5/(10^6))*BH92)), BG$5:BG$111)</f>
        <v>#NUM!</v>
      </c>
      <c r="BJ92" s="119" t="str">
        <f t="shared" si="66"/>
        <v/>
      </c>
      <c r="BK92" s="119" t="str">
        <f>IF(ISERROR(1/BH92),"",IF(ISERROR(1/BI92),"",IF(Calculations!$J$3&gt;ABS(((BH92-BI92)/BH92)*1000000),1,0)))</f>
        <v/>
      </c>
    </row>
    <row r="93" spans="10:63" x14ac:dyDescent="0.25">
      <c r="J93" s="5" t="str">
        <f t="shared" si="34"/>
        <v/>
      </c>
      <c r="K93" s="1" t="str">
        <f t="shared" si="35"/>
        <v/>
      </c>
      <c r="L93" s="1" t="str">
        <f t="shared" si="36"/>
        <v/>
      </c>
      <c r="M93" s="1" t="str">
        <f t="shared" si="37"/>
        <v/>
      </c>
      <c r="N93" s="1" t="str">
        <f t="shared" si="38"/>
        <v/>
      </c>
      <c r="O93" s="1" t="str">
        <f t="shared" si="39"/>
        <v/>
      </c>
      <c r="P93" s="1" t="str">
        <f t="shared" si="40"/>
        <v/>
      </c>
      <c r="Q93" s="1" t="str">
        <f t="shared" si="41"/>
        <v/>
      </c>
      <c r="R93" s="1" t="str">
        <f t="shared" si="54"/>
        <v/>
      </c>
      <c r="S93" s="1" t="str">
        <f t="shared" si="42"/>
        <v/>
      </c>
      <c r="T93" s="1" t="str">
        <f t="shared" si="43"/>
        <v/>
      </c>
      <c r="U93" s="1" t="str">
        <f t="shared" si="44"/>
        <v/>
      </c>
      <c r="V93" s="1" t="str">
        <f t="shared" si="45"/>
        <v/>
      </c>
      <c r="W93" s="1" t="str">
        <f t="shared" si="46"/>
        <v/>
      </c>
      <c r="X93" s="1" t="str">
        <f t="shared" si="47"/>
        <v/>
      </c>
      <c r="Y93" s="1" t="str">
        <f t="shared" si="48"/>
        <v/>
      </c>
      <c r="Z93" s="6">
        <v>8.8999999999999999E-3</v>
      </c>
      <c r="AB93" s="5" t="str">
        <f t="shared" si="49"/>
        <v/>
      </c>
      <c r="AC93" s="1" t="str">
        <f t="shared" si="50"/>
        <v/>
      </c>
      <c r="AE93" s="5" t="str">
        <f t="shared" si="55"/>
        <v/>
      </c>
      <c r="AF93" s="1" t="str">
        <f t="shared" si="56"/>
        <v/>
      </c>
      <c r="AJ93" s="5" t="str">
        <f t="shared" si="51"/>
        <v/>
      </c>
      <c r="AL93" s="8" t="str">
        <f t="shared" si="57"/>
        <v/>
      </c>
      <c r="AM93" s="9" t="str">
        <f t="shared" si="58"/>
        <v/>
      </c>
      <c r="AO93" s="113" t="str">
        <f t="shared" si="52"/>
        <v/>
      </c>
      <c r="AP93" s="119" t="str">
        <f t="shared" si="53"/>
        <v/>
      </c>
      <c r="AQ93" s="119" t="str">
        <f t="shared" si="59"/>
        <v/>
      </c>
      <c r="AR93" s="119" t="str">
        <f t="shared" si="60"/>
        <v/>
      </c>
      <c r="AS93" s="8"/>
      <c r="AT93" s="8"/>
      <c r="AU93" s="8"/>
      <c r="AV93" s="8"/>
      <c r="AW93" s="8"/>
      <c r="AY93" t="str">
        <f t="shared" si="61"/>
        <v>No Data</v>
      </c>
      <c r="AZ93" s="9">
        <f t="shared" si="62"/>
        <v>0</v>
      </c>
      <c r="BA93" s="119" t="str">
        <v>No Data</v>
      </c>
      <c r="BB93" s="119">
        <v>0</v>
      </c>
      <c r="BC93" s="119">
        <v>89</v>
      </c>
      <c r="BD93" s="119" t="str">
        <f t="shared" si="63"/>
        <v/>
      </c>
      <c r="BE93" s="129"/>
      <c r="BF93" s="119" t="str">
        <f>IF('Spectrum 3'!BD93&gt;0,'Spectrum 3'!BD93, "")</f>
        <v/>
      </c>
      <c r="BG93" s="119" t="e">
        <f t="shared" si="64"/>
        <v>#NUM!</v>
      </c>
      <c r="BH93" s="119" t="e">
        <f t="shared" si="65"/>
        <v>#NUM!</v>
      </c>
      <c r="BI93" s="119" t="e">
        <f>LOOKUP((BH93+(('Compiled Assessment'!$D$5/(10^6))*BH93)), BG$5:BG$111)</f>
        <v>#NUM!</v>
      </c>
      <c r="BJ93" s="119" t="str">
        <f t="shared" si="66"/>
        <v/>
      </c>
      <c r="BK93" s="119" t="str">
        <f>IF(ISERROR(1/BH93),"",IF(ISERROR(1/BI93),"",IF(Calculations!$J$3&gt;ABS(((BH93-BI93)/BH93)*1000000),1,0)))</f>
        <v/>
      </c>
    </row>
    <row r="94" spans="10:63" x14ac:dyDescent="0.25">
      <c r="J94" s="5" t="str">
        <f t="shared" si="34"/>
        <v/>
      </c>
      <c r="K94" s="1" t="str">
        <f t="shared" si="35"/>
        <v/>
      </c>
      <c r="L94" s="1" t="str">
        <f t="shared" si="36"/>
        <v/>
      </c>
      <c r="M94" s="1" t="str">
        <f t="shared" si="37"/>
        <v/>
      </c>
      <c r="N94" s="1" t="str">
        <f t="shared" si="38"/>
        <v/>
      </c>
      <c r="O94" s="1" t="str">
        <f t="shared" si="39"/>
        <v/>
      </c>
      <c r="P94" s="1" t="str">
        <f t="shared" si="40"/>
        <v/>
      </c>
      <c r="Q94" s="1" t="str">
        <f t="shared" si="41"/>
        <v/>
      </c>
      <c r="R94" s="1" t="str">
        <f t="shared" si="54"/>
        <v/>
      </c>
      <c r="S94" s="1" t="str">
        <f t="shared" si="42"/>
        <v/>
      </c>
      <c r="T94" s="1" t="str">
        <f t="shared" si="43"/>
        <v/>
      </c>
      <c r="U94" s="1" t="str">
        <f t="shared" si="44"/>
        <v/>
      </c>
      <c r="V94" s="1" t="str">
        <f t="shared" si="45"/>
        <v/>
      </c>
      <c r="W94" s="1" t="str">
        <f t="shared" si="46"/>
        <v/>
      </c>
      <c r="X94" s="1" t="str">
        <f t="shared" si="47"/>
        <v/>
      </c>
      <c r="Y94" s="1" t="str">
        <f t="shared" si="48"/>
        <v/>
      </c>
      <c r="Z94" s="6">
        <v>8.9999999999999993E-3</v>
      </c>
      <c r="AB94" s="5" t="str">
        <f t="shared" si="49"/>
        <v/>
      </c>
      <c r="AC94" s="1" t="str">
        <f t="shared" si="50"/>
        <v/>
      </c>
      <c r="AE94" s="5" t="str">
        <f t="shared" si="55"/>
        <v/>
      </c>
      <c r="AF94" s="1" t="str">
        <f t="shared" si="56"/>
        <v/>
      </c>
      <c r="AJ94" s="5" t="str">
        <f t="shared" si="51"/>
        <v/>
      </c>
      <c r="AL94" s="8" t="str">
        <f t="shared" si="57"/>
        <v/>
      </c>
      <c r="AM94" s="9" t="str">
        <f t="shared" si="58"/>
        <v/>
      </c>
      <c r="AO94" s="113" t="str">
        <f t="shared" si="52"/>
        <v/>
      </c>
      <c r="AP94" s="119" t="str">
        <f t="shared" si="53"/>
        <v/>
      </c>
      <c r="AQ94" s="119" t="str">
        <f t="shared" si="59"/>
        <v/>
      </c>
      <c r="AR94" s="119" t="str">
        <f t="shared" si="60"/>
        <v/>
      </c>
      <c r="AS94" s="8"/>
      <c r="AT94" s="8"/>
      <c r="AU94" s="8"/>
      <c r="AV94" s="8"/>
      <c r="AW94" s="8"/>
      <c r="AY94" t="str">
        <f t="shared" si="61"/>
        <v>No Data</v>
      </c>
      <c r="AZ94" s="9">
        <f t="shared" si="62"/>
        <v>0</v>
      </c>
      <c r="BA94" s="119" t="str">
        <v>No Data</v>
      </c>
      <c r="BB94" s="119">
        <v>0</v>
      </c>
      <c r="BC94" s="119">
        <v>90</v>
      </c>
      <c r="BD94" s="119" t="str">
        <f t="shared" si="63"/>
        <v/>
      </c>
      <c r="BE94" s="129"/>
      <c r="BF94" s="119" t="str">
        <f>IF('Spectrum 3'!BD94&gt;0,'Spectrum 3'!BD94, "")</f>
        <v/>
      </c>
      <c r="BG94" s="119" t="e">
        <f t="shared" si="64"/>
        <v>#NUM!</v>
      </c>
      <c r="BH94" s="119" t="e">
        <f t="shared" si="65"/>
        <v>#NUM!</v>
      </c>
      <c r="BI94" s="119" t="e">
        <f>LOOKUP((BH94+(('Compiled Assessment'!$D$5/(10^6))*BH94)), BG$5:BG$111)</f>
        <v>#NUM!</v>
      </c>
      <c r="BJ94" s="119" t="str">
        <f t="shared" si="66"/>
        <v/>
      </c>
      <c r="BK94" s="119" t="str">
        <f>IF(ISERROR(1/BH94),"",IF(ISERROR(1/BI94),"",IF(Calculations!$J$3&gt;ABS(((BH94-BI94)/BH94)*1000000),1,0)))</f>
        <v/>
      </c>
    </row>
    <row r="95" spans="10:63" x14ac:dyDescent="0.25">
      <c r="J95" s="5" t="str">
        <f t="shared" si="34"/>
        <v/>
      </c>
      <c r="K95" s="1" t="str">
        <f t="shared" si="35"/>
        <v/>
      </c>
      <c r="L95" s="1" t="str">
        <f t="shared" si="36"/>
        <v/>
      </c>
      <c r="M95" s="1" t="str">
        <f t="shared" si="37"/>
        <v/>
      </c>
      <c r="N95" s="1" t="str">
        <f t="shared" si="38"/>
        <v/>
      </c>
      <c r="O95" s="1" t="str">
        <f t="shared" si="39"/>
        <v/>
      </c>
      <c r="P95" s="1" t="str">
        <f t="shared" si="40"/>
        <v/>
      </c>
      <c r="Q95" s="1" t="str">
        <f t="shared" si="41"/>
        <v/>
      </c>
      <c r="R95" s="1" t="str">
        <f t="shared" si="54"/>
        <v/>
      </c>
      <c r="S95" s="1" t="str">
        <f t="shared" si="42"/>
        <v/>
      </c>
      <c r="T95" s="1" t="str">
        <f t="shared" si="43"/>
        <v/>
      </c>
      <c r="U95" s="1" t="str">
        <f t="shared" si="44"/>
        <v/>
      </c>
      <c r="V95" s="1" t="str">
        <f t="shared" si="45"/>
        <v/>
      </c>
      <c r="W95" s="1" t="str">
        <f t="shared" si="46"/>
        <v/>
      </c>
      <c r="X95" s="1" t="str">
        <f t="shared" si="47"/>
        <v/>
      </c>
      <c r="Y95" s="1" t="str">
        <f t="shared" si="48"/>
        <v/>
      </c>
      <c r="Z95" s="6">
        <v>9.1000000000000004E-3</v>
      </c>
      <c r="AB95" s="5" t="str">
        <f t="shared" si="49"/>
        <v/>
      </c>
      <c r="AC95" s="1" t="str">
        <f t="shared" si="50"/>
        <v/>
      </c>
      <c r="AE95" s="5" t="str">
        <f t="shared" si="55"/>
        <v/>
      </c>
      <c r="AF95" s="1" t="str">
        <f t="shared" si="56"/>
        <v/>
      </c>
      <c r="AJ95" s="5" t="str">
        <f t="shared" si="51"/>
        <v/>
      </c>
      <c r="AL95" s="8" t="str">
        <f t="shared" si="57"/>
        <v/>
      </c>
      <c r="AM95" s="9" t="str">
        <f t="shared" si="58"/>
        <v/>
      </c>
      <c r="AO95" s="113" t="str">
        <f t="shared" si="52"/>
        <v/>
      </c>
      <c r="AP95" s="119" t="str">
        <f t="shared" si="53"/>
        <v/>
      </c>
      <c r="AQ95" s="119" t="str">
        <f t="shared" si="59"/>
        <v/>
      </c>
      <c r="AR95" s="119" t="str">
        <f t="shared" si="60"/>
        <v/>
      </c>
      <c r="AS95" s="8"/>
      <c r="AT95" s="8"/>
      <c r="AU95" s="8"/>
      <c r="AV95" s="8"/>
      <c r="AW95" s="8"/>
      <c r="AY95" t="str">
        <f t="shared" si="61"/>
        <v>No Data</v>
      </c>
      <c r="AZ95" s="9">
        <f t="shared" si="62"/>
        <v>0</v>
      </c>
      <c r="BA95" s="119" t="str">
        <v>No Data</v>
      </c>
      <c r="BB95" s="119">
        <v>0</v>
      </c>
      <c r="BC95" s="119">
        <v>91</v>
      </c>
      <c r="BD95" s="119" t="str">
        <f t="shared" si="63"/>
        <v/>
      </c>
      <c r="BE95" s="129"/>
      <c r="BF95" s="119" t="str">
        <f>IF('Spectrum 3'!BD95&gt;0,'Spectrum 3'!BD95, "")</f>
        <v/>
      </c>
      <c r="BG95" s="119" t="e">
        <f t="shared" si="64"/>
        <v>#NUM!</v>
      </c>
      <c r="BH95" s="119" t="e">
        <f t="shared" si="65"/>
        <v>#NUM!</v>
      </c>
      <c r="BI95" s="119" t="e">
        <f>LOOKUP((BH95+(('Compiled Assessment'!$D$5/(10^6))*BH95)), BG$5:BG$111)</f>
        <v>#NUM!</v>
      </c>
      <c r="BJ95" s="119" t="str">
        <f t="shared" si="66"/>
        <v/>
      </c>
      <c r="BK95" s="119" t="str">
        <f>IF(ISERROR(1/BH95),"",IF(ISERROR(1/BI95),"",IF(Calculations!$J$3&gt;ABS(((BH95-BI95)/BH95)*1000000),1,0)))</f>
        <v/>
      </c>
    </row>
    <row r="96" spans="10:63" x14ac:dyDescent="0.25">
      <c r="J96" s="5" t="str">
        <f t="shared" si="34"/>
        <v/>
      </c>
      <c r="K96" s="1" t="str">
        <f t="shared" si="35"/>
        <v/>
      </c>
      <c r="L96" s="1" t="str">
        <f t="shared" si="36"/>
        <v/>
      </c>
      <c r="M96" s="1" t="str">
        <f t="shared" si="37"/>
        <v/>
      </c>
      <c r="N96" s="1" t="str">
        <f t="shared" si="38"/>
        <v/>
      </c>
      <c r="O96" s="1" t="str">
        <f t="shared" si="39"/>
        <v/>
      </c>
      <c r="P96" s="1" t="str">
        <f t="shared" si="40"/>
        <v/>
      </c>
      <c r="Q96" s="1" t="str">
        <f t="shared" si="41"/>
        <v/>
      </c>
      <c r="R96" s="1" t="str">
        <f t="shared" si="54"/>
        <v/>
      </c>
      <c r="S96" s="1" t="str">
        <f t="shared" si="42"/>
        <v/>
      </c>
      <c r="T96" s="1" t="str">
        <f t="shared" si="43"/>
        <v/>
      </c>
      <c r="U96" s="1" t="str">
        <f t="shared" si="44"/>
        <v/>
      </c>
      <c r="V96" s="1" t="str">
        <f t="shared" si="45"/>
        <v/>
      </c>
      <c r="W96" s="1" t="str">
        <f t="shared" si="46"/>
        <v/>
      </c>
      <c r="X96" s="1" t="str">
        <f t="shared" si="47"/>
        <v/>
      </c>
      <c r="Y96" s="1" t="str">
        <f t="shared" si="48"/>
        <v/>
      </c>
      <c r="Z96" s="6">
        <v>9.1999999999999998E-3</v>
      </c>
      <c r="AB96" s="5" t="str">
        <f t="shared" si="49"/>
        <v/>
      </c>
      <c r="AC96" s="1" t="str">
        <f t="shared" si="50"/>
        <v/>
      </c>
      <c r="AE96" s="5" t="str">
        <f t="shared" si="55"/>
        <v/>
      </c>
      <c r="AF96" s="1" t="str">
        <f t="shared" si="56"/>
        <v/>
      </c>
      <c r="AJ96" s="5" t="str">
        <f t="shared" si="51"/>
        <v/>
      </c>
      <c r="AL96" s="8" t="str">
        <f t="shared" si="57"/>
        <v/>
      </c>
      <c r="AM96" s="9" t="str">
        <f t="shared" si="58"/>
        <v/>
      </c>
      <c r="AO96" s="113" t="str">
        <f t="shared" si="52"/>
        <v/>
      </c>
      <c r="AP96" s="119" t="str">
        <f t="shared" si="53"/>
        <v/>
      </c>
      <c r="AQ96" s="119" t="str">
        <f t="shared" si="59"/>
        <v/>
      </c>
      <c r="AR96" s="119" t="str">
        <f t="shared" si="60"/>
        <v/>
      </c>
      <c r="AS96" s="8"/>
      <c r="AT96" s="8"/>
      <c r="AU96" s="8"/>
      <c r="AV96" s="8"/>
      <c r="AW96" s="8"/>
      <c r="AY96" t="str">
        <f t="shared" si="61"/>
        <v>No Data</v>
      </c>
      <c r="AZ96" s="9">
        <f t="shared" si="62"/>
        <v>0</v>
      </c>
      <c r="BA96" s="119" t="str">
        <v>No Data</v>
      </c>
      <c r="BB96" s="119">
        <v>0</v>
      </c>
      <c r="BC96" s="119">
        <v>92</v>
      </c>
      <c r="BD96" s="119" t="str">
        <f t="shared" si="63"/>
        <v/>
      </c>
      <c r="BE96" s="129"/>
      <c r="BF96" s="119" t="str">
        <f>IF('Spectrum 3'!BD96&gt;0,'Spectrum 3'!BD96, "")</f>
        <v/>
      </c>
      <c r="BG96" s="119" t="e">
        <f t="shared" si="64"/>
        <v>#NUM!</v>
      </c>
      <c r="BH96" s="119" t="e">
        <f t="shared" si="65"/>
        <v>#NUM!</v>
      </c>
      <c r="BI96" s="119" t="e">
        <f>LOOKUP((BH96+(('Compiled Assessment'!$D$5/(10^6))*BH96)), BG$5:BG$111)</f>
        <v>#NUM!</v>
      </c>
      <c r="BJ96" s="119" t="str">
        <f t="shared" si="66"/>
        <v/>
      </c>
      <c r="BK96" s="119" t="str">
        <f>IF(ISERROR(1/BH96),"",IF(ISERROR(1/BI96),"",IF(Calculations!$J$3&gt;ABS(((BH96-BI96)/BH96)*1000000),1,0)))</f>
        <v/>
      </c>
    </row>
    <row r="97" spans="1:63" x14ac:dyDescent="0.25">
      <c r="J97" s="5" t="str">
        <f t="shared" si="34"/>
        <v/>
      </c>
      <c r="K97" s="1" t="str">
        <f t="shared" si="35"/>
        <v/>
      </c>
      <c r="L97" s="1" t="str">
        <f t="shared" si="36"/>
        <v/>
      </c>
      <c r="M97" s="1" t="str">
        <f t="shared" si="37"/>
        <v/>
      </c>
      <c r="N97" s="1" t="str">
        <f t="shared" si="38"/>
        <v/>
      </c>
      <c r="O97" s="1" t="str">
        <f t="shared" si="39"/>
        <v/>
      </c>
      <c r="P97" s="1" t="str">
        <f t="shared" si="40"/>
        <v/>
      </c>
      <c r="Q97" s="1" t="str">
        <f t="shared" si="41"/>
        <v/>
      </c>
      <c r="R97" s="1" t="str">
        <f t="shared" si="54"/>
        <v/>
      </c>
      <c r="S97" s="1" t="str">
        <f t="shared" si="42"/>
        <v/>
      </c>
      <c r="T97" s="1" t="str">
        <f t="shared" si="43"/>
        <v/>
      </c>
      <c r="U97" s="1" t="str">
        <f t="shared" si="44"/>
        <v/>
      </c>
      <c r="V97" s="1" t="str">
        <f t="shared" si="45"/>
        <v/>
      </c>
      <c r="W97" s="1" t="str">
        <f t="shared" si="46"/>
        <v/>
      </c>
      <c r="X97" s="1" t="str">
        <f t="shared" si="47"/>
        <v/>
      </c>
      <c r="Y97" s="1" t="str">
        <f t="shared" si="48"/>
        <v/>
      </c>
      <c r="Z97" s="6">
        <v>9.2999999999999992E-3</v>
      </c>
      <c r="AB97" s="5" t="str">
        <f t="shared" si="49"/>
        <v/>
      </c>
      <c r="AC97" s="1" t="str">
        <f t="shared" si="50"/>
        <v/>
      </c>
      <c r="AE97" s="5" t="str">
        <f t="shared" si="55"/>
        <v/>
      </c>
      <c r="AF97" s="1" t="str">
        <f t="shared" si="56"/>
        <v/>
      </c>
      <c r="AJ97" s="5" t="str">
        <f t="shared" si="51"/>
        <v/>
      </c>
      <c r="AL97" s="8" t="str">
        <f t="shared" si="57"/>
        <v/>
      </c>
      <c r="AM97" s="9" t="str">
        <f t="shared" si="58"/>
        <v/>
      </c>
      <c r="AO97" s="113" t="str">
        <f t="shared" si="52"/>
        <v/>
      </c>
      <c r="AP97" s="119" t="str">
        <f t="shared" si="53"/>
        <v/>
      </c>
      <c r="AQ97" s="119" t="str">
        <f t="shared" si="59"/>
        <v/>
      </c>
      <c r="AR97" s="119" t="str">
        <f t="shared" si="60"/>
        <v/>
      </c>
      <c r="AS97" s="8"/>
      <c r="AT97" s="8"/>
      <c r="AU97" s="8"/>
      <c r="AV97" s="8"/>
      <c r="AW97" s="8"/>
      <c r="AY97" t="str">
        <f t="shared" si="61"/>
        <v>No Data</v>
      </c>
      <c r="AZ97" s="9">
        <f t="shared" si="62"/>
        <v>0</v>
      </c>
      <c r="BA97" s="119" t="str">
        <v>No Data</v>
      </c>
      <c r="BB97" s="119">
        <v>0</v>
      </c>
      <c r="BC97" s="119">
        <v>93</v>
      </c>
      <c r="BD97" s="119" t="str">
        <f t="shared" si="63"/>
        <v/>
      </c>
      <c r="BE97" s="129"/>
      <c r="BF97" s="119" t="str">
        <f>IF('Spectrum 3'!BD97&gt;0,'Spectrum 3'!BD97, "")</f>
        <v/>
      </c>
      <c r="BG97" s="119" t="e">
        <f t="shared" si="64"/>
        <v>#NUM!</v>
      </c>
      <c r="BH97" s="119" t="e">
        <f t="shared" si="65"/>
        <v>#NUM!</v>
      </c>
      <c r="BI97" s="119" t="e">
        <f>LOOKUP((BH97+(('Compiled Assessment'!$D$5/(10^6))*BH97)), BG$5:BG$111)</f>
        <v>#NUM!</v>
      </c>
      <c r="BJ97" s="119" t="str">
        <f t="shared" si="66"/>
        <v/>
      </c>
      <c r="BK97" s="119" t="str">
        <f>IF(ISERROR(1/BH97),"",IF(ISERROR(1/BI97),"",IF(Calculations!$J$3&gt;ABS(((BH97-BI97)/BH97)*1000000),1,0)))</f>
        <v/>
      </c>
    </row>
    <row r="98" spans="1:63" x14ac:dyDescent="0.25">
      <c r="J98" s="5" t="str">
        <f t="shared" si="34"/>
        <v/>
      </c>
      <c r="K98" s="1" t="str">
        <f t="shared" si="35"/>
        <v/>
      </c>
      <c r="L98" s="1" t="str">
        <f t="shared" si="36"/>
        <v/>
      </c>
      <c r="M98" s="1" t="str">
        <f t="shared" si="37"/>
        <v/>
      </c>
      <c r="N98" s="1" t="str">
        <f t="shared" si="38"/>
        <v/>
      </c>
      <c r="O98" s="1" t="str">
        <f t="shared" si="39"/>
        <v/>
      </c>
      <c r="P98" s="1" t="str">
        <f t="shared" si="40"/>
        <v/>
      </c>
      <c r="Q98" s="1" t="str">
        <f t="shared" si="41"/>
        <v/>
      </c>
      <c r="R98" s="1" t="str">
        <f t="shared" si="54"/>
        <v/>
      </c>
      <c r="S98" s="1" t="str">
        <f t="shared" si="42"/>
        <v/>
      </c>
      <c r="T98" s="1" t="str">
        <f t="shared" si="43"/>
        <v/>
      </c>
      <c r="U98" s="1" t="str">
        <f t="shared" si="44"/>
        <v/>
      </c>
      <c r="V98" s="1" t="str">
        <f t="shared" si="45"/>
        <v/>
      </c>
      <c r="W98" s="1" t="str">
        <f t="shared" si="46"/>
        <v/>
      </c>
      <c r="X98" s="1" t="str">
        <f t="shared" si="47"/>
        <v/>
      </c>
      <c r="Y98" s="1" t="str">
        <f t="shared" si="48"/>
        <v/>
      </c>
      <c r="Z98" s="6">
        <v>9.4000000000000004E-3</v>
      </c>
      <c r="AB98" s="5" t="str">
        <f t="shared" si="49"/>
        <v/>
      </c>
      <c r="AC98" s="1" t="str">
        <f t="shared" si="50"/>
        <v/>
      </c>
      <c r="AE98" s="5" t="str">
        <f t="shared" si="55"/>
        <v/>
      </c>
      <c r="AF98" s="1" t="str">
        <f t="shared" si="56"/>
        <v/>
      </c>
      <c r="AJ98" s="5" t="str">
        <f t="shared" si="51"/>
        <v/>
      </c>
      <c r="AL98" s="8" t="str">
        <f t="shared" si="57"/>
        <v/>
      </c>
      <c r="AM98" s="9" t="str">
        <f t="shared" si="58"/>
        <v/>
      </c>
      <c r="AO98" s="113" t="str">
        <f t="shared" si="52"/>
        <v/>
      </c>
      <c r="AP98" s="119" t="str">
        <f t="shared" si="53"/>
        <v/>
      </c>
      <c r="AQ98" s="119" t="str">
        <f t="shared" si="59"/>
        <v/>
      </c>
      <c r="AR98" s="119" t="str">
        <f t="shared" si="60"/>
        <v/>
      </c>
      <c r="AS98" s="8"/>
      <c r="AT98" s="8"/>
      <c r="AU98" s="8"/>
      <c r="AV98" s="8"/>
      <c r="AW98" s="8"/>
      <c r="AY98" t="str">
        <f t="shared" si="61"/>
        <v>No Data</v>
      </c>
      <c r="AZ98" s="9">
        <f t="shared" si="62"/>
        <v>0</v>
      </c>
      <c r="BA98" s="119" t="str">
        <v>No Data</v>
      </c>
      <c r="BB98" s="119">
        <v>0</v>
      </c>
      <c r="BC98" s="119">
        <v>94</v>
      </c>
      <c r="BD98" s="119" t="str">
        <f t="shared" si="63"/>
        <v/>
      </c>
      <c r="BE98" s="129"/>
      <c r="BF98" s="119" t="str">
        <f>IF('Spectrum 3'!BD98&gt;0,'Spectrum 3'!BD98, "")</f>
        <v/>
      </c>
      <c r="BG98" s="119" t="e">
        <f t="shared" si="64"/>
        <v>#NUM!</v>
      </c>
      <c r="BH98" s="119" t="e">
        <f t="shared" si="65"/>
        <v>#NUM!</v>
      </c>
      <c r="BI98" s="119" t="e">
        <f>LOOKUP((BH98+(('Compiled Assessment'!$D$5/(10^6))*BH98)), BG$5:BG$111)</f>
        <v>#NUM!</v>
      </c>
      <c r="BJ98" s="119" t="str">
        <f t="shared" si="66"/>
        <v/>
      </c>
      <c r="BK98" s="119" t="str">
        <f>IF(ISERROR(1/BH98),"",IF(ISERROR(1/BI98),"",IF(Calculations!$J$3&gt;ABS(((BH98-BI98)/BH98)*1000000),1,0)))</f>
        <v/>
      </c>
    </row>
    <row r="99" spans="1:63" x14ac:dyDescent="0.25">
      <c r="J99" s="5" t="str">
        <f t="shared" si="34"/>
        <v/>
      </c>
      <c r="K99" s="1" t="str">
        <f t="shared" si="35"/>
        <v/>
      </c>
      <c r="L99" s="1" t="str">
        <f t="shared" si="36"/>
        <v/>
      </c>
      <c r="M99" s="1" t="str">
        <f t="shared" si="37"/>
        <v/>
      </c>
      <c r="N99" s="1" t="str">
        <f t="shared" si="38"/>
        <v/>
      </c>
      <c r="O99" s="1" t="str">
        <f t="shared" si="39"/>
        <v/>
      </c>
      <c r="P99" s="1" t="str">
        <f t="shared" si="40"/>
        <v/>
      </c>
      <c r="Q99" s="1" t="str">
        <f t="shared" si="41"/>
        <v/>
      </c>
      <c r="R99" s="1" t="str">
        <f t="shared" si="54"/>
        <v/>
      </c>
      <c r="S99" s="1" t="str">
        <f t="shared" si="42"/>
        <v/>
      </c>
      <c r="T99" s="1" t="str">
        <f t="shared" si="43"/>
        <v/>
      </c>
      <c r="U99" s="1" t="str">
        <f t="shared" si="44"/>
        <v/>
      </c>
      <c r="V99" s="1" t="str">
        <f t="shared" si="45"/>
        <v/>
      </c>
      <c r="W99" s="1" t="str">
        <f t="shared" si="46"/>
        <v/>
      </c>
      <c r="X99" s="1" t="str">
        <f t="shared" si="47"/>
        <v/>
      </c>
      <c r="Y99" s="1" t="str">
        <f t="shared" si="48"/>
        <v/>
      </c>
      <c r="Z99" s="6">
        <v>9.4999999999999998E-3</v>
      </c>
      <c r="AB99" s="5" t="str">
        <f t="shared" si="49"/>
        <v/>
      </c>
      <c r="AC99" s="1" t="str">
        <f t="shared" si="50"/>
        <v/>
      </c>
      <c r="AE99" s="5" t="str">
        <f t="shared" si="55"/>
        <v/>
      </c>
      <c r="AF99" s="1" t="str">
        <f t="shared" si="56"/>
        <v/>
      </c>
      <c r="AJ99" s="5" t="str">
        <f t="shared" si="51"/>
        <v/>
      </c>
      <c r="AL99" s="8" t="str">
        <f t="shared" si="57"/>
        <v/>
      </c>
      <c r="AM99" s="9" t="str">
        <f t="shared" si="58"/>
        <v/>
      </c>
      <c r="AO99" s="113" t="str">
        <f t="shared" si="52"/>
        <v/>
      </c>
      <c r="AP99" s="119" t="str">
        <f t="shared" si="53"/>
        <v/>
      </c>
      <c r="AQ99" s="119" t="str">
        <f t="shared" si="59"/>
        <v/>
      </c>
      <c r="AR99" s="119" t="str">
        <f t="shared" si="60"/>
        <v/>
      </c>
      <c r="AS99" s="8"/>
      <c r="AT99" s="8"/>
      <c r="AU99" s="8"/>
      <c r="AV99" s="8"/>
      <c r="AW99" s="8"/>
      <c r="AY99" t="str">
        <f t="shared" si="61"/>
        <v>No Data</v>
      </c>
      <c r="AZ99" s="9">
        <f t="shared" si="62"/>
        <v>0</v>
      </c>
      <c r="BA99" s="119" t="str">
        <v>No Data</v>
      </c>
      <c r="BB99" s="119">
        <v>0</v>
      </c>
      <c r="BC99" s="119">
        <v>95</v>
      </c>
      <c r="BD99" s="119" t="str">
        <f t="shared" si="63"/>
        <v/>
      </c>
      <c r="BE99" s="129"/>
      <c r="BF99" s="119" t="str">
        <f>IF('Spectrum 3'!BD99&gt;0,'Spectrum 3'!BD99, "")</f>
        <v/>
      </c>
      <c r="BG99" s="119" t="e">
        <f t="shared" si="64"/>
        <v>#NUM!</v>
      </c>
      <c r="BH99" s="119" t="e">
        <f t="shared" si="65"/>
        <v>#NUM!</v>
      </c>
      <c r="BI99" s="119" t="e">
        <f>LOOKUP((BH99+(('Compiled Assessment'!$D$5/(10^6))*BH99)), BG$5:BG$111)</f>
        <v>#NUM!</v>
      </c>
      <c r="BJ99" s="119" t="str">
        <f t="shared" si="66"/>
        <v/>
      </c>
      <c r="BK99" s="119" t="str">
        <f>IF(ISERROR(1/BH99),"",IF(ISERROR(1/BI99),"",IF(Calculations!$J$3&gt;ABS(((BH99-BI99)/BH99)*1000000),1,0)))</f>
        <v/>
      </c>
    </row>
    <row r="100" spans="1:63" x14ac:dyDescent="0.25">
      <c r="J100" s="5" t="str">
        <f t="shared" si="34"/>
        <v/>
      </c>
      <c r="K100" s="1" t="str">
        <f t="shared" si="35"/>
        <v/>
      </c>
      <c r="L100" s="1" t="str">
        <f t="shared" si="36"/>
        <v/>
      </c>
      <c r="M100" s="1" t="str">
        <f t="shared" si="37"/>
        <v/>
      </c>
      <c r="N100" s="1" t="str">
        <f t="shared" si="38"/>
        <v/>
      </c>
      <c r="O100" s="1" t="str">
        <f t="shared" si="39"/>
        <v/>
      </c>
      <c r="P100" s="1" t="str">
        <f t="shared" si="40"/>
        <v/>
      </c>
      <c r="Q100" s="1" t="str">
        <f t="shared" si="41"/>
        <v/>
      </c>
      <c r="R100" s="1" t="str">
        <f t="shared" si="54"/>
        <v/>
      </c>
      <c r="S100" s="1" t="str">
        <f t="shared" si="42"/>
        <v/>
      </c>
      <c r="T100" s="1" t="str">
        <f t="shared" si="43"/>
        <v/>
      </c>
      <c r="U100" s="1" t="str">
        <f t="shared" si="44"/>
        <v/>
      </c>
      <c r="V100" s="1" t="str">
        <f t="shared" si="45"/>
        <v/>
      </c>
      <c r="W100" s="1" t="str">
        <f t="shared" si="46"/>
        <v/>
      </c>
      <c r="X100" s="1" t="str">
        <f t="shared" si="47"/>
        <v/>
      </c>
      <c r="Y100" s="1" t="str">
        <f t="shared" si="48"/>
        <v/>
      </c>
      <c r="Z100" s="6">
        <v>9.5999999999999992E-3</v>
      </c>
      <c r="AB100" s="5" t="str">
        <f t="shared" si="49"/>
        <v/>
      </c>
      <c r="AC100" s="1" t="str">
        <f t="shared" si="50"/>
        <v/>
      </c>
      <c r="AE100" s="5" t="str">
        <f t="shared" si="55"/>
        <v/>
      </c>
      <c r="AF100" s="1" t="str">
        <f t="shared" si="56"/>
        <v/>
      </c>
      <c r="AJ100" s="5" t="str">
        <f t="shared" si="51"/>
        <v/>
      </c>
      <c r="AL100" s="8" t="str">
        <f t="shared" si="57"/>
        <v/>
      </c>
      <c r="AM100" s="9" t="str">
        <f t="shared" si="58"/>
        <v/>
      </c>
      <c r="AO100" s="113" t="str">
        <f t="shared" si="52"/>
        <v/>
      </c>
      <c r="AP100" s="119" t="str">
        <f t="shared" si="53"/>
        <v/>
      </c>
      <c r="AQ100" s="119" t="str">
        <f t="shared" si="59"/>
        <v/>
      </c>
      <c r="AR100" s="119" t="str">
        <f t="shared" si="60"/>
        <v/>
      </c>
      <c r="AS100" s="8"/>
      <c r="AT100" s="8"/>
      <c r="AU100" s="8"/>
      <c r="AV100" s="8"/>
      <c r="AW100" s="8"/>
      <c r="AY100" t="str">
        <f t="shared" si="61"/>
        <v>No Data</v>
      </c>
      <c r="AZ100" s="9">
        <f t="shared" si="62"/>
        <v>0</v>
      </c>
      <c r="BA100" s="119" t="str">
        <v>No Data</v>
      </c>
      <c r="BB100" s="119">
        <v>0</v>
      </c>
      <c r="BC100" s="119">
        <v>96</v>
      </c>
      <c r="BD100" s="119" t="str">
        <f t="shared" si="63"/>
        <v/>
      </c>
      <c r="BE100" s="129"/>
      <c r="BF100" s="119" t="str">
        <f>IF('Spectrum 3'!BD100&gt;0,'Spectrum 3'!BD100, "")</f>
        <v/>
      </c>
      <c r="BG100" s="119" t="e">
        <f t="shared" si="64"/>
        <v>#NUM!</v>
      </c>
      <c r="BH100" s="119" t="e">
        <f t="shared" si="65"/>
        <v>#NUM!</v>
      </c>
      <c r="BI100" s="119" t="e">
        <f>LOOKUP((BH100+(('Compiled Assessment'!$D$5/(10^6))*BH100)), BG$5:BG$111)</f>
        <v>#NUM!</v>
      </c>
      <c r="BJ100" s="119" t="str">
        <f t="shared" si="66"/>
        <v/>
      </c>
      <c r="BK100" s="119" t="str">
        <f>IF(ISERROR(1/BH100),"",IF(ISERROR(1/BI100),"",IF(Calculations!$J$3&gt;ABS(((BH100-BI100)/BH100)*1000000),1,0)))</f>
        <v/>
      </c>
    </row>
    <row r="101" spans="1:63" x14ac:dyDescent="0.25">
      <c r="J101" s="5" t="str">
        <f t="shared" si="34"/>
        <v/>
      </c>
      <c r="K101" s="1" t="str">
        <f t="shared" si="35"/>
        <v/>
      </c>
      <c r="L101" s="1" t="str">
        <f t="shared" si="36"/>
        <v/>
      </c>
      <c r="M101" s="1" t="str">
        <f t="shared" si="37"/>
        <v/>
      </c>
      <c r="N101" s="1" t="str">
        <f t="shared" si="38"/>
        <v/>
      </c>
      <c r="O101" s="1" t="str">
        <f t="shared" si="39"/>
        <v/>
      </c>
      <c r="P101" s="1" t="str">
        <f t="shared" si="40"/>
        <v/>
      </c>
      <c r="Q101" s="1" t="str">
        <f t="shared" si="41"/>
        <v/>
      </c>
      <c r="R101" s="1" t="str">
        <f t="shared" si="54"/>
        <v/>
      </c>
      <c r="S101" s="1" t="str">
        <f t="shared" si="42"/>
        <v/>
      </c>
      <c r="T101" s="1" t="str">
        <f t="shared" si="43"/>
        <v/>
      </c>
      <c r="U101" s="1" t="str">
        <f t="shared" si="44"/>
        <v/>
      </c>
      <c r="V101" s="1" t="str">
        <f t="shared" si="45"/>
        <v/>
      </c>
      <c r="W101" s="1" t="str">
        <f t="shared" si="46"/>
        <v/>
      </c>
      <c r="X101" s="1" t="str">
        <f t="shared" si="47"/>
        <v/>
      </c>
      <c r="Y101" s="1" t="str">
        <f t="shared" si="48"/>
        <v/>
      </c>
      <c r="Z101" s="6">
        <v>9.7000000000000003E-3</v>
      </c>
      <c r="AB101" s="5" t="str">
        <f t="shared" si="49"/>
        <v/>
      </c>
      <c r="AC101" s="1" t="str">
        <f t="shared" si="50"/>
        <v/>
      </c>
      <c r="AE101" s="5" t="str">
        <f t="shared" si="55"/>
        <v/>
      </c>
      <c r="AF101" s="1" t="str">
        <f t="shared" si="56"/>
        <v/>
      </c>
      <c r="AJ101" s="5" t="str">
        <f t="shared" si="51"/>
        <v/>
      </c>
      <c r="AL101" s="8" t="str">
        <f t="shared" si="57"/>
        <v/>
      </c>
      <c r="AM101" s="9" t="str">
        <f t="shared" si="58"/>
        <v/>
      </c>
      <c r="AO101" s="113" t="str">
        <f t="shared" si="52"/>
        <v/>
      </c>
      <c r="AP101" s="119" t="str">
        <f t="shared" si="53"/>
        <v/>
      </c>
      <c r="AQ101" s="119" t="str">
        <f t="shared" si="59"/>
        <v/>
      </c>
      <c r="AR101" s="119" t="str">
        <f t="shared" si="60"/>
        <v/>
      </c>
      <c r="AS101" s="8"/>
      <c r="AT101" s="8"/>
      <c r="AU101" s="8"/>
      <c r="AV101" s="8"/>
      <c r="AW101" s="8"/>
      <c r="AY101" t="str">
        <f t="shared" si="61"/>
        <v>No Data</v>
      </c>
      <c r="AZ101" s="9">
        <f t="shared" si="62"/>
        <v>0</v>
      </c>
      <c r="BA101" s="119" t="str">
        <v>No Data</v>
      </c>
      <c r="BB101" s="119">
        <v>0</v>
      </c>
      <c r="BC101" s="119">
        <v>97</v>
      </c>
      <c r="BD101" s="119" t="str">
        <f t="shared" si="63"/>
        <v/>
      </c>
      <c r="BE101" s="129"/>
      <c r="BF101" s="119" t="str">
        <f>IF('Spectrum 3'!BD101&gt;0,'Spectrum 3'!BD101, "")</f>
        <v/>
      </c>
      <c r="BG101" s="119" t="e">
        <f t="shared" si="64"/>
        <v>#NUM!</v>
      </c>
      <c r="BH101" s="119" t="e">
        <f t="shared" si="65"/>
        <v>#NUM!</v>
      </c>
      <c r="BI101" s="119" t="e">
        <f>LOOKUP((BH101+(('Compiled Assessment'!$D$5/(10^6))*BH101)), BG$5:BG$111)</f>
        <v>#NUM!</v>
      </c>
      <c r="BJ101" s="119" t="str">
        <f t="shared" si="66"/>
        <v/>
      </c>
      <c r="BK101" s="119" t="str">
        <f>IF(ISERROR(1/BH101),"",IF(ISERROR(1/BI101),"",IF(Calculations!$J$3&gt;ABS(((BH101-BI101)/BH101)*1000000),1,0)))</f>
        <v/>
      </c>
    </row>
    <row r="102" spans="1:63" x14ac:dyDescent="0.25">
      <c r="J102" s="5" t="str">
        <f t="shared" si="34"/>
        <v/>
      </c>
      <c r="K102" s="1" t="str">
        <f t="shared" si="35"/>
        <v/>
      </c>
      <c r="L102" s="1" t="str">
        <f t="shared" si="36"/>
        <v/>
      </c>
      <c r="M102" s="1" t="str">
        <f t="shared" si="37"/>
        <v/>
      </c>
      <c r="N102" s="1" t="str">
        <f t="shared" si="38"/>
        <v/>
      </c>
      <c r="O102" s="1" t="str">
        <f t="shared" si="39"/>
        <v/>
      </c>
      <c r="P102" s="1" t="str">
        <f t="shared" si="40"/>
        <v/>
      </c>
      <c r="Q102" s="1" t="str">
        <f t="shared" si="41"/>
        <v/>
      </c>
      <c r="R102" s="1" t="str">
        <f t="shared" si="54"/>
        <v/>
      </c>
      <c r="S102" s="1" t="str">
        <f t="shared" si="42"/>
        <v/>
      </c>
      <c r="T102" s="1" t="str">
        <f t="shared" si="43"/>
        <v/>
      </c>
      <c r="U102" s="1" t="str">
        <f t="shared" si="44"/>
        <v/>
      </c>
      <c r="V102" s="1" t="str">
        <f t="shared" si="45"/>
        <v/>
      </c>
      <c r="W102" s="1" t="str">
        <f t="shared" si="46"/>
        <v/>
      </c>
      <c r="X102" s="1" t="str">
        <f t="shared" si="47"/>
        <v/>
      </c>
      <c r="Y102" s="1" t="str">
        <f t="shared" si="48"/>
        <v/>
      </c>
      <c r="Z102" s="6">
        <v>9.7999999999999997E-3</v>
      </c>
      <c r="AB102" s="5" t="str">
        <f t="shared" si="49"/>
        <v/>
      </c>
      <c r="AC102" s="1" t="str">
        <f t="shared" si="50"/>
        <v/>
      </c>
      <c r="AE102" s="5" t="str">
        <f t="shared" si="55"/>
        <v/>
      </c>
      <c r="AF102" s="1" t="str">
        <f t="shared" si="56"/>
        <v/>
      </c>
      <c r="AJ102" s="5" t="str">
        <f t="shared" si="51"/>
        <v/>
      </c>
      <c r="AL102" s="8" t="str">
        <f t="shared" si="57"/>
        <v/>
      </c>
      <c r="AM102" s="9" t="str">
        <f t="shared" si="58"/>
        <v/>
      </c>
      <c r="AO102" s="113" t="str">
        <f t="shared" si="52"/>
        <v/>
      </c>
      <c r="AP102" s="119" t="str">
        <f t="shared" si="53"/>
        <v/>
      </c>
      <c r="AQ102" s="119" t="str">
        <f t="shared" si="59"/>
        <v/>
      </c>
      <c r="AR102" s="119" t="str">
        <f t="shared" si="60"/>
        <v/>
      </c>
      <c r="AS102" s="8"/>
      <c r="AT102" s="8"/>
      <c r="AU102" s="8"/>
      <c r="AV102" s="8"/>
      <c r="AW102" s="8"/>
      <c r="AY102" t="str">
        <f t="shared" si="61"/>
        <v>No Data</v>
      </c>
      <c r="AZ102" s="9">
        <f t="shared" si="62"/>
        <v>0</v>
      </c>
      <c r="BA102" s="119" t="str">
        <v>No Data</v>
      </c>
      <c r="BB102" s="119">
        <v>0</v>
      </c>
      <c r="BC102" s="119">
        <v>98</v>
      </c>
      <c r="BD102" s="119" t="str">
        <f t="shared" si="63"/>
        <v/>
      </c>
      <c r="BE102" s="129"/>
      <c r="BF102" s="119" t="str">
        <f>IF('Spectrum 3'!BD102&gt;0,'Spectrum 3'!BD102, "")</f>
        <v/>
      </c>
      <c r="BG102" s="119" t="e">
        <f t="shared" si="64"/>
        <v>#NUM!</v>
      </c>
      <c r="BH102" s="119" t="e">
        <f t="shared" si="65"/>
        <v>#NUM!</v>
      </c>
      <c r="BI102" s="119" t="e">
        <f>LOOKUP((BH102+(('Compiled Assessment'!$D$5/(10^6))*BH102)), BG$5:BG$111)</f>
        <v>#NUM!</v>
      </c>
      <c r="BJ102" s="119" t="str">
        <f t="shared" si="66"/>
        <v/>
      </c>
      <c r="BK102" s="119" t="str">
        <f>IF(ISERROR(1/BH102),"",IF(ISERROR(1/BI102),"",IF(Calculations!$J$3&gt;ABS(((BH102-BI102)/BH102)*1000000),1,0)))</f>
        <v/>
      </c>
    </row>
    <row r="103" spans="1:63" x14ac:dyDescent="0.25">
      <c r="J103" s="5" t="str">
        <f t="shared" si="34"/>
        <v/>
      </c>
      <c r="K103" s="1" t="str">
        <f t="shared" si="35"/>
        <v/>
      </c>
      <c r="L103" s="1" t="str">
        <f t="shared" si="36"/>
        <v/>
      </c>
      <c r="M103" s="1" t="str">
        <f t="shared" si="37"/>
        <v/>
      </c>
      <c r="N103" s="1" t="str">
        <f t="shared" si="38"/>
        <v/>
      </c>
      <c r="O103" s="1" t="str">
        <f t="shared" si="39"/>
        <v/>
      </c>
      <c r="P103" s="1" t="str">
        <f t="shared" si="40"/>
        <v/>
      </c>
      <c r="Q103" s="1" t="str">
        <f t="shared" si="41"/>
        <v/>
      </c>
      <c r="R103" s="1" t="str">
        <f t="shared" si="54"/>
        <v/>
      </c>
      <c r="S103" s="1" t="str">
        <f t="shared" si="42"/>
        <v/>
      </c>
      <c r="T103" s="1" t="str">
        <f t="shared" si="43"/>
        <v/>
      </c>
      <c r="U103" s="1" t="str">
        <f t="shared" si="44"/>
        <v/>
      </c>
      <c r="V103" s="1" t="str">
        <f t="shared" si="45"/>
        <v/>
      </c>
      <c r="W103" s="1" t="str">
        <f t="shared" si="46"/>
        <v/>
      </c>
      <c r="X103" s="1" t="str">
        <f t="shared" si="47"/>
        <v/>
      </c>
      <c r="Y103" s="1" t="str">
        <f t="shared" si="48"/>
        <v/>
      </c>
      <c r="Z103" s="6">
        <v>9.9000000000000008E-3</v>
      </c>
      <c r="AB103" s="5" t="str">
        <f t="shared" si="49"/>
        <v/>
      </c>
      <c r="AC103" s="1" t="str">
        <f t="shared" si="50"/>
        <v/>
      </c>
      <c r="AE103" s="5" t="str">
        <f t="shared" si="55"/>
        <v/>
      </c>
      <c r="AF103" s="1" t="str">
        <f t="shared" si="56"/>
        <v/>
      </c>
      <c r="AJ103" s="5" t="str">
        <f t="shared" si="51"/>
        <v/>
      </c>
      <c r="AL103" s="8" t="str">
        <f t="shared" si="57"/>
        <v/>
      </c>
      <c r="AM103" s="9" t="str">
        <f t="shared" si="58"/>
        <v/>
      </c>
      <c r="AO103" s="113" t="str">
        <f t="shared" si="52"/>
        <v/>
      </c>
      <c r="AP103" s="119" t="str">
        <f t="shared" si="53"/>
        <v/>
      </c>
      <c r="AQ103" s="119" t="str">
        <f t="shared" si="59"/>
        <v/>
      </c>
      <c r="AR103" s="119" t="str">
        <f t="shared" si="60"/>
        <v/>
      </c>
      <c r="AS103" s="8"/>
      <c r="AT103" s="8"/>
      <c r="AU103" s="8"/>
      <c r="AV103" s="8"/>
      <c r="AW103" s="8"/>
      <c r="AY103" t="str">
        <f t="shared" si="61"/>
        <v>No Data</v>
      </c>
      <c r="AZ103" s="9">
        <f t="shared" si="62"/>
        <v>0</v>
      </c>
      <c r="BA103" s="119" t="str">
        <v>No Data</v>
      </c>
      <c r="BB103" s="119">
        <v>0</v>
      </c>
      <c r="BC103" s="119">
        <v>99</v>
      </c>
      <c r="BD103" s="119" t="str">
        <f t="shared" si="63"/>
        <v/>
      </c>
      <c r="BE103" s="129"/>
      <c r="BF103" s="119" t="str">
        <f>IF('Spectrum 3'!BD103&gt;0,'Spectrum 3'!BD103, "")</f>
        <v/>
      </c>
      <c r="BG103" s="119" t="e">
        <f t="shared" si="64"/>
        <v>#NUM!</v>
      </c>
      <c r="BH103" s="119" t="e">
        <f t="shared" si="65"/>
        <v>#NUM!</v>
      </c>
      <c r="BI103" s="119" t="e">
        <f>LOOKUP((BH103+(('Compiled Assessment'!$D$5/(10^6))*BH103)), BG$5:BG$111)</f>
        <v>#NUM!</v>
      </c>
      <c r="BJ103" s="119" t="str">
        <f t="shared" si="66"/>
        <v/>
      </c>
      <c r="BK103" s="119" t="str">
        <f>IF(ISERROR(1/BH103),"",IF(ISERROR(1/BI103),"",IF(Calculations!$J$3&gt;ABS(((BH103-BI103)/BH103)*1000000),1,0)))</f>
        <v/>
      </c>
    </row>
    <row r="104" spans="1:63" x14ac:dyDescent="0.25">
      <c r="J104" s="5" t="str">
        <f t="shared" si="34"/>
        <v/>
      </c>
      <c r="K104" s="1" t="str">
        <f t="shared" si="35"/>
        <v/>
      </c>
      <c r="L104" s="1" t="str">
        <f t="shared" si="36"/>
        <v/>
      </c>
      <c r="M104" s="1" t="str">
        <f t="shared" si="37"/>
        <v/>
      </c>
      <c r="N104" s="1" t="str">
        <f t="shared" si="38"/>
        <v/>
      </c>
      <c r="O104" s="1" t="str">
        <f t="shared" si="39"/>
        <v/>
      </c>
      <c r="P104" s="1" t="str">
        <f t="shared" si="40"/>
        <v/>
      </c>
      <c r="Q104" s="1" t="str">
        <f t="shared" si="41"/>
        <v/>
      </c>
      <c r="R104" s="1" t="str">
        <f t="shared" si="54"/>
        <v/>
      </c>
      <c r="S104" s="1" t="str">
        <f t="shared" si="42"/>
        <v/>
      </c>
      <c r="T104" s="1" t="str">
        <f t="shared" si="43"/>
        <v/>
      </c>
      <c r="U104" s="1" t="str">
        <f t="shared" si="44"/>
        <v/>
      </c>
      <c r="V104" s="1" t="str">
        <f t="shared" si="45"/>
        <v/>
      </c>
      <c r="W104" s="1" t="str">
        <f t="shared" si="46"/>
        <v/>
      </c>
      <c r="X104" s="1" t="str">
        <f t="shared" si="47"/>
        <v/>
      </c>
      <c r="Y104" s="1" t="str">
        <f t="shared" si="48"/>
        <v/>
      </c>
      <c r="Z104" s="6">
        <v>0.01</v>
      </c>
      <c r="AB104" s="5" t="str">
        <f t="shared" si="49"/>
        <v/>
      </c>
      <c r="AC104" s="1" t="str">
        <f t="shared" si="50"/>
        <v/>
      </c>
      <c r="AE104" s="5" t="str">
        <f t="shared" si="55"/>
        <v/>
      </c>
      <c r="AF104" s="1" t="str">
        <f t="shared" si="56"/>
        <v/>
      </c>
      <c r="AJ104" s="5" t="str">
        <f t="shared" si="51"/>
        <v/>
      </c>
      <c r="AL104" s="8" t="str">
        <f t="shared" si="57"/>
        <v/>
      </c>
      <c r="AM104" s="9" t="str">
        <f t="shared" si="58"/>
        <v/>
      </c>
      <c r="AO104" s="113" t="str">
        <f t="shared" si="52"/>
        <v/>
      </c>
      <c r="AP104" s="119" t="str">
        <f t="shared" si="53"/>
        <v/>
      </c>
      <c r="AQ104" s="119" t="str">
        <f t="shared" si="59"/>
        <v/>
      </c>
      <c r="AR104" s="119" t="str">
        <f t="shared" si="60"/>
        <v/>
      </c>
      <c r="AS104" s="8"/>
      <c r="AT104" s="8"/>
      <c r="AU104" s="8"/>
      <c r="AV104" s="8"/>
      <c r="AW104" s="8"/>
      <c r="AY104" t="str">
        <f t="shared" si="61"/>
        <v>No Data</v>
      </c>
      <c r="AZ104" s="9">
        <f t="shared" si="62"/>
        <v>0</v>
      </c>
      <c r="BA104" s="119" t="str">
        <v>No Data</v>
      </c>
      <c r="BB104" s="119">
        <v>0</v>
      </c>
      <c r="BC104" s="119">
        <v>100</v>
      </c>
      <c r="BD104" s="119" t="str">
        <f t="shared" si="63"/>
        <v/>
      </c>
      <c r="BE104" s="129"/>
      <c r="BF104" s="119" t="str">
        <f>IF('Spectrum 3'!BD104&gt;0,'Spectrum 3'!BD104, "")</f>
        <v/>
      </c>
      <c r="BG104" s="119" t="e">
        <f t="shared" si="64"/>
        <v>#NUM!</v>
      </c>
      <c r="BH104" s="119" t="e">
        <f t="shared" si="65"/>
        <v>#NUM!</v>
      </c>
      <c r="BI104" s="119" t="e">
        <f>LOOKUP((BH104+(('Compiled Assessment'!$D$5/(10^6))*BH104)), BG$5:BG$111)</f>
        <v>#NUM!</v>
      </c>
      <c r="BJ104" s="119" t="str">
        <f t="shared" si="66"/>
        <v/>
      </c>
      <c r="BK104" s="119" t="str">
        <f>IF(ISERROR(1/BH104),"",IF(ISERROR(1/BI104),"",IF(Calculations!$J$3&gt;ABS(((BH104-BI104)/BH104)*1000000),1,0)))</f>
        <v/>
      </c>
    </row>
    <row r="105" spans="1:63" x14ac:dyDescent="0.25">
      <c r="J105" s="5" t="str">
        <f t="shared" si="34"/>
        <v/>
      </c>
      <c r="K105" s="1" t="str">
        <f t="shared" si="35"/>
        <v/>
      </c>
      <c r="L105" s="1" t="str">
        <f t="shared" si="36"/>
        <v/>
      </c>
      <c r="M105" s="1" t="str">
        <f t="shared" si="37"/>
        <v/>
      </c>
      <c r="N105" s="1" t="str">
        <f t="shared" si="38"/>
        <v/>
      </c>
      <c r="O105" s="1" t="str">
        <f t="shared" si="39"/>
        <v/>
      </c>
      <c r="P105" s="1" t="str">
        <f t="shared" si="40"/>
        <v/>
      </c>
      <c r="Q105" s="1" t="str">
        <f t="shared" si="41"/>
        <v/>
      </c>
      <c r="R105" s="1" t="str">
        <f t="shared" si="54"/>
        <v/>
      </c>
      <c r="S105" s="1" t="str">
        <f t="shared" si="42"/>
        <v/>
      </c>
      <c r="T105" s="1" t="str">
        <f t="shared" si="43"/>
        <v/>
      </c>
      <c r="U105" s="1" t="str">
        <f t="shared" si="44"/>
        <v/>
      </c>
      <c r="V105" s="1" t="str">
        <f t="shared" si="45"/>
        <v/>
      </c>
      <c r="W105" s="1" t="str">
        <f t="shared" si="46"/>
        <v/>
      </c>
      <c r="X105" s="1" t="str">
        <f t="shared" si="47"/>
        <v/>
      </c>
      <c r="Y105" s="1" t="str">
        <f t="shared" si="48"/>
        <v/>
      </c>
      <c r="Z105" s="6">
        <v>1.01E-2</v>
      </c>
      <c r="AB105" s="5" t="str">
        <f t="shared" si="49"/>
        <v/>
      </c>
      <c r="AC105" s="1" t="str">
        <f t="shared" si="50"/>
        <v/>
      </c>
      <c r="AE105" s="5" t="str">
        <f t="shared" si="55"/>
        <v/>
      </c>
      <c r="AF105" s="1" t="str">
        <f t="shared" si="56"/>
        <v/>
      </c>
      <c r="AJ105" s="5" t="str">
        <f t="shared" si="51"/>
        <v/>
      </c>
      <c r="AL105" s="8" t="str">
        <f t="shared" si="57"/>
        <v/>
      </c>
      <c r="AM105" s="9" t="str">
        <f t="shared" si="58"/>
        <v/>
      </c>
      <c r="AO105" s="113" t="str">
        <f t="shared" si="52"/>
        <v/>
      </c>
      <c r="AP105" s="119" t="str">
        <f t="shared" si="53"/>
        <v/>
      </c>
      <c r="AQ105" s="119" t="str">
        <f t="shared" si="59"/>
        <v/>
      </c>
      <c r="AR105" s="119" t="str">
        <f t="shared" si="60"/>
        <v/>
      </c>
      <c r="AS105" s="8"/>
      <c r="AT105" s="8"/>
      <c r="AU105" s="8"/>
      <c r="AV105" s="8"/>
      <c r="AW105" s="8"/>
      <c r="AZ105" s="9"/>
      <c r="BA105" s="119"/>
      <c r="BB105" s="119"/>
      <c r="BC105" s="119"/>
      <c r="BD105" s="119"/>
      <c r="BE105" s="129"/>
      <c r="BF105" s="119" t="str">
        <f>IF('Spectrum 3'!BD105&gt;0,'Spectrum 3'!BD105, "")</f>
        <v/>
      </c>
      <c r="BG105" s="119" t="e">
        <f t="shared" si="64"/>
        <v>#NUM!</v>
      </c>
      <c r="BH105" s="119" t="e">
        <f t="shared" si="65"/>
        <v>#NUM!</v>
      </c>
      <c r="BI105" s="119" t="e">
        <f>LOOKUP((BH105+(('Compiled Assessment'!$D$5/(10^6))*BH105)), BG$5:BG$111)</f>
        <v>#NUM!</v>
      </c>
      <c r="BJ105" s="119" t="str">
        <f t="shared" si="66"/>
        <v/>
      </c>
      <c r="BK105" s="119" t="str">
        <f>IF(ISERROR(1/BH105),"",IF(ISERROR(1/BI105),"",IF(Calculations!$J$3&gt;ABS(((BH105-BI105)/BH105)*1000000),1,0)))</f>
        <v/>
      </c>
    </row>
    <row r="106" spans="1:63" x14ac:dyDescent="0.25">
      <c r="J106" s="5" t="str">
        <f t="shared" si="34"/>
        <v/>
      </c>
      <c r="K106" s="1" t="str">
        <f t="shared" si="35"/>
        <v/>
      </c>
      <c r="L106" s="1" t="str">
        <f t="shared" si="36"/>
        <v/>
      </c>
      <c r="M106" s="1" t="str">
        <f t="shared" si="37"/>
        <v/>
      </c>
      <c r="N106" s="1" t="str">
        <f t="shared" si="38"/>
        <v/>
      </c>
      <c r="O106" s="1" t="str">
        <f t="shared" si="39"/>
        <v/>
      </c>
      <c r="P106" s="1" t="str">
        <f t="shared" si="40"/>
        <v/>
      </c>
      <c r="Q106" s="1" t="str">
        <f t="shared" si="41"/>
        <v/>
      </c>
      <c r="R106" s="1" t="str">
        <f t="shared" si="54"/>
        <v/>
      </c>
      <c r="S106" s="1" t="str">
        <f t="shared" si="42"/>
        <v/>
      </c>
      <c r="T106" s="1" t="str">
        <f t="shared" si="43"/>
        <v/>
      </c>
      <c r="U106" s="1" t="str">
        <f t="shared" si="44"/>
        <v/>
      </c>
      <c r="V106" s="1" t="str">
        <f t="shared" si="45"/>
        <v/>
      </c>
      <c r="W106" s="1" t="str">
        <f t="shared" si="46"/>
        <v/>
      </c>
      <c r="X106" s="1" t="str">
        <f t="shared" si="47"/>
        <v/>
      </c>
      <c r="Y106" s="1" t="str">
        <f t="shared" si="48"/>
        <v/>
      </c>
      <c r="Z106" s="6">
        <v>1.0200000000000001E-2</v>
      </c>
      <c r="AB106" s="5" t="str">
        <f t="shared" si="49"/>
        <v/>
      </c>
      <c r="AC106" s="1" t="str">
        <f t="shared" si="50"/>
        <v/>
      </c>
      <c r="AE106" s="5" t="str">
        <f t="shared" si="55"/>
        <v/>
      </c>
      <c r="AF106" s="1" t="str">
        <f t="shared" si="56"/>
        <v/>
      </c>
      <c r="AJ106" s="5" t="str">
        <f t="shared" si="51"/>
        <v/>
      </c>
      <c r="AL106" s="8" t="str">
        <f t="shared" si="57"/>
        <v/>
      </c>
      <c r="AM106" s="9" t="str">
        <f t="shared" si="58"/>
        <v/>
      </c>
      <c r="AO106" s="113" t="str">
        <f t="shared" si="52"/>
        <v/>
      </c>
      <c r="AP106" s="119" t="str">
        <f t="shared" si="53"/>
        <v/>
      </c>
      <c r="AQ106" s="119" t="str">
        <f t="shared" si="59"/>
        <v/>
      </c>
      <c r="AR106" s="119" t="str">
        <f t="shared" si="60"/>
        <v/>
      </c>
      <c r="AS106" s="8"/>
      <c r="AT106" s="8"/>
      <c r="AU106" s="8"/>
      <c r="AV106" s="8"/>
      <c r="AW106" s="8"/>
      <c r="AZ106" s="9"/>
      <c r="BA106" s="119"/>
      <c r="BB106" s="119"/>
      <c r="BC106" s="119"/>
      <c r="BD106" s="119"/>
      <c r="BE106" s="129"/>
      <c r="BF106" s="119" t="str">
        <f>IF('Spectrum 3'!BD106&gt;0,'Spectrum 3'!BD106, "")</f>
        <v/>
      </c>
      <c r="BG106" s="119" t="e">
        <f t="shared" si="64"/>
        <v>#NUM!</v>
      </c>
      <c r="BH106" s="119" t="e">
        <f t="shared" si="65"/>
        <v>#NUM!</v>
      </c>
      <c r="BI106" s="119" t="e">
        <f>LOOKUP((BH106+(('Compiled Assessment'!$D$5/(10^6))*BH106)), BG$5:BG$111)</f>
        <v>#NUM!</v>
      </c>
      <c r="BJ106" s="119" t="str">
        <f t="shared" si="66"/>
        <v/>
      </c>
      <c r="BK106" s="119" t="str">
        <f>IF(ISERROR(1/BH106),"",IF(ISERROR(1/BI106),"",IF(Calculations!$J$3&gt;ABS(((BH106-BI106)/BH106)*1000000),1,0)))</f>
        <v/>
      </c>
    </row>
    <row r="107" spans="1:63" x14ac:dyDescent="0.25">
      <c r="J107" s="5" t="str">
        <f t="shared" si="34"/>
        <v/>
      </c>
      <c r="K107" s="1" t="str">
        <f t="shared" si="35"/>
        <v/>
      </c>
      <c r="L107" s="1" t="str">
        <f t="shared" si="36"/>
        <v/>
      </c>
      <c r="M107" s="1" t="str">
        <f t="shared" si="37"/>
        <v/>
      </c>
      <c r="N107" s="1" t="str">
        <f t="shared" si="38"/>
        <v/>
      </c>
      <c r="O107" s="1" t="str">
        <f t="shared" si="39"/>
        <v/>
      </c>
      <c r="P107" s="1" t="str">
        <f t="shared" si="40"/>
        <v/>
      </c>
      <c r="Q107" s="1" t="str">
        <f t="shared" si="41"/>
        <v/>
      </c>
      <c r="R107" s="1" t="str">
        <f t="shared" si="54"/>
        <v/>
      </c>
      <c r="S107" s="1" t="str">
        <f t="shared" si="42"/>
        <v/>
      </c>
      <c r="T107" s="1" t="str">
        <f t="shared" si="43"/>
        <v/>
      </c>
      <c r="U107" s="1" t="str">
        <f t="shared" si="44"/>
        <v/>
      </c>
      <c r="V107" s="1" t="str">
        <f t="shared" si="45"/>
        <v/>
      </c>
      <c r="W107" s="1" t="str">
        <f t="shared" si="46"/>
        <v/>
      </c>
      <c r="X107" s="1" t="str">
        <f t="shared" si="47"/>
        <v/>
      </c>
      <c r="Y107" s="1" t="str">
        <f t="shared" si="48"/>
        <v/>
      </c>
      <c r="Z107" s="6">
        <v>1.03E-2</v>
      </c>
      <c r="AB107" s="5" t="str">
        <f t="shared" si="49"/>
        <v/>
      </c>
      <c r="AC107" s="1" t="str">
        <f t="shared" si="50"/>
        <v/>
      </c>
      <c r="AE107" s="5" t="str">
        <f t="shared" si="55"/>
        <v/>
      </c>
      <c r="AF107" s="1" t="str">
        <f t="shared" si="56"/>
        <v/>
      </c>
      <c r="AJ107" s="5" t="str">
        <f t="shared" si="51"/>
        <v/>
      </c>
      <c r="AL107" s="8" t="str">
        <f t="shared" si="57"/>
        <v/>
      </c>
      <c r="AM107" s="9" t="str">
        <f t="shared" si="58"/>
        <v/>
      </c>
      <c r="AO107" s="113" t="str">
        <f t="shared" si="52"/>
        <v/>
      </c>
      <c r="AP107" s="119" t="str">
        <f t="shared" si="53"/>
        <v/>
      </c>
      <c r="AQ107" s="119" t="str">
        <f t="shared" si="59"/>
        <v/>
      </c>
      <c r="AR107" s="119" t="str">
        <f t="shared" si="60"/>
        <v/>
      </c>
      <c r="AS107" s="8"/>
      <c r="AT107" s="8"/>
      <c r="AU107" s="8"/>
      <c r="AV107" s="8"/>
      <c r="AW107" s="8"/>
      <c r="AZ107" s="9"/>
      <c r="BA107" s="119"/>
      <c r="BB107" s="119"/>
      <c r="BC107" s="119"/>
      <c r="BD107" s="119"/>
      <c r="BE107" s="129"/>
      <c r="BF107" s="119" t="str">
        <f>IF('Spectrum 3'!BD107&gt;0,'Spectrum 3'!BD107, "")</f>
        <v/>
      </c>
      <c r="BG107" s="119" t="e">
        <f t="shared" si="64"/>
        <v>#NUM!</v>
      </c>
      <c r="BH107" s="119" t="e">
        <f t="shared" si="65"/>
        <v>#NUM!</v>
      </c>
      <c r="BI107" s="119" t="e">
        <f>LOOKUP((BH107+(('Compiled Assessment'!$D$5/(10^6))*BH107)), BG$5:BG$111)</f>
        <v>#NUM!</v>
      </c>
      <c r="BJ107" s="119" t="str">
        <f t="shared" si="66"/>
        <v/>
      </c>
      <c r="BK107" s="119" t="str">
        <f>IF(ISERROR(1/BH107),"",IF(ISERROR(1/BI107),"",IF(Calculations!$J$3&gt;ABS(((BH107-BI107)/BH107)*1000000),1,0)))</f>
        <v/>
      </c>
    </row>
    <row r="108" spans="1:63" x14ac:dyDescent="0.25">
      <c r="J108" s="5" t="str">
        <f t="shared" si="34"/>
        <v/>
      </c>
      <c r="K108" s="1" t="str">
        <f t="shared" si="35"/>
        <v/>
      </c>
      <c r="L108" s="1" t="str">
        <f t="shared" si="36"/>
        <v/>
      </c>
      <c r="M108" s="1" t="str">
        <f t="shared" si="37"/>
        <v/>
      </c>
      <c r="N108" s="1" t="str">
        <f t="shared" si="38"/>
        <v/>
      </c>
      <c r="O108" s="1" t="str">
        <f t="shared" si="39"/>
        <v/>
      </c>
      <c r="P108" s="1" t="str">
        <f t="shared" si="40"/>
        <v/>
      </c>
      <c r="Q108" s="1" t="str">
        <f t="shared" si="41"/>
        <v/>
      </c>
      <c r="R108" s="1" t="str">
        <f t="shared" si="54"/>
        <v/>
      </c>
      <c r="S108" s="1" t="str">
        <f t="shared" si="42"/>
        <v/>
      </c>
      <c r="T108" s="1" t="str">
        <f t="shared" si="43"/>
        <v/>
      </c>
      <c r="U108" s="1" t="str">
        <f t="shared" si="44"/>
        <v/>
      </c>
      <c r="V108" s="1" t="str">
        <f t="shared" si="45"/>
        <v/>
      </c>
      <c r="W108" s="1" t="str">
        <f t="shared" si="46"/>
        <v/>
      </c>
      <c r="X108" s="1" t="str">
        <f t="shared" si="47"/>
        <v/>
      </c>
      <c r="Y108" s="1" t="str">
        <f t="shared" si="48"/>
        <v/>
      </c>
      <c r="Z108" s="6">
        <v>1.04E-2</v>
      </c>
      <c r="AB108" s="5" t="str">
        <f t="shared" si="49"/>
        <v/>
      </c>
      <c r="AC108" s="1" t="str">
        <f t="shared" si="50"/>
        <v/>
      </c>
      <c r="AE108" s="5" t="str">
        <f t="shared" si="55"/>
        <v/>
      </c>
      <c r="AF108" s="1" t="str">
        <f t="shared" si="56"/>
        <v/>
      </c>
      <c r="AJ108" s="5" t="str">
        <f t="shared" si="51"/>
        <v/>
      </c>
      <c r="AL108" s="8" t="str">
        <f t="shared" si="57"/>
        <v/>
      </c>
      <c r="AM108" s="9" t="str">
        <f t="shared" si="58"/>
        <v/>
      </c>
      <c r="AO108" s="113" t="str">
        <f t="shared" si="52"/>
        <v/>
      </c>
      <c r="AP108" s="119" t="str">
        <f t="shared" si="53"/>
        <v/>
      </c>
      <c r="AQ108" s="119" t="str">
        <f t="shared" si="59"/>
        <v/>
      </c>
      <c r="AR108" s="119" t="str">
        <f t="shared" si="60"/>
        <v/>
      </c>
      <c r="AS108" s="8"/>
      <c r="AT108" s="8"/>
      <c r="AU108" s="8"/>
      <c r="AV108" s="8"/>
      <c r="AW108" s="8"/>
      <c r="AZ108" s="9"/>
      <c r="BA108" s="119"/>
      <c r="BB108" s="119"/>
      <c r="BC108" s="119"/>
      <c r="BD108" s="119"/>
      <c r="BE108" s="129"/>
      <c r="BF108" s="119" t="str">
        <f>IF('Spectrum 3'!BD108&gt;0,'Spectrum 3'!BD108, "")</f>
        <v/>
      </c>
      <c r="BG108" s="119" t="e">
        <f t="shared" si="64"/>
        <v>#NUM!</v>
      </c>
      <c r="BH108" s="119" t="e">
        <f t="shared" si="65"/>
        <v>#NUM!</v>
      </c>
      <c r="BI108" s="119" t="e">
        <f>LOOKUP((BH108+(('Compiled Assessment'!$D$5/(10^6))*BH108)), BG$5:BG$111)</f>
        <v>#NUM!</v>
      </c>
      <c r="BJ108" s="119" t="str">
        <f t="shared" si="66"/>
        <v/>
      </c>
      <c r="BK108" s="119" t="str">
        <f>IF(ISERROR(1/BH108),"",IF(ISERROR(1/BI108),"",IF(Calculations!$J$3&gt;ABS(((BH108-BI108)/BH108)*1000000),1,0)))</f>
        <v/>
      </c>
    </row>
    <row r="109" spans="1:63" x14ac:dyDescent="0.25">
      <c r="J109" s="5" t="str">
        <f t="shared" si="34"/>
        <v/>
      </c>
      <c r="K109" s="1" t="str">
        <f t="shared" si="35"/>
        <v/>
      </c>
      <c r="L109" s="1" t="str">
        <f t="shared" si="36"/>
        <v/>
      </c>
      <c r="M109" s="1" t="str">
        <f t="shared" si="37"/>
        <v/>
      </c>
      <c r="N109" s="1" t="str">
        <f t="shared" si="38"/>
        <v/>
      </c>
      <c r="O109" s="1" t="str">
        <f t="shared" si="39"/>
        <v/>
      </c>
      <c r="P109" s="1" t="str">
        <f t="shared" si="40"/>
        <v/>
      </c>
      <c r="Q109" s="1" t="str">
        <f t="shared" si="41"/>
        <v/>
      </c>
      <c r="R109" s="1" t="str">
        <f t="shared" si="54"/>
        <v/>
      </c>
      <c r="S109" s="1" t="str">
        <f t="shared" si="42"/>
        <v/>
      </c>
      <c r="T109" s="1" t="str">
        <f t="shared" si="43"/>
        <v/>
      </c>
      <c r="U109" s="1" t="str">
        <f t="shared" si="44"/>
        <v/>
      </c>
      <c r="V109" s="1" t="str">
        <f t="shared" si="45"/>
        <v/>
      </c>
      <c r="W109" s="1" t="str">
        <f t="shared" si="46"/>
        <v/>
      </c>
      <c r="X109" s="1" t="str">
        <f t="shared" si="47"/>
        <v/>
      </c>
      <c r="Y109" s="1" t="str">
        <f t="shared" si="48"/>
        <v/>
      </c>
      <c r="Z109" s="6">
        <v>1.0500000000000001E-2</v>
      </c>
      <c r="AB109" s="5" t="str">
        <f t="shared" si="49"/>
        <v/>
      </c>
      <c r="AC109" s="1" t="str">
        <f t="shared" si="50"/>
        <v/>
      </c>
      <c r="AE109" s="5" t="str">
        <f t="shared" si="55"/>
        <v/>
      </c>
      <c r="AF109" s="1" t="str">
        <f t="shared" si="56"/>
        <v/>
      </c>
      <c r="AJ109" s="5" t="str">
        <f t="shared" si="51"/>
        <v/>
      </c>
      <c r="AL109" s="8" t="str">
        <f t="shared" si="57"/>
        <v/>
      </c>
      <c r="AM109" s="9" t="str">
        <f t="shared" si="58"/>
        <v/>
      </c>
      <c r="AO109" s="113" t="str">
        <f t="shared" si="52"/>
        <v/>
      </c>
      <c r="AP109" s="119" t="str">
        <f t="shared" si="53"/>
        <v/>
      </c>
      <c r="AQ109" s="119" t="str">
        <f t="shared" si="59"/>
        <v/>
      </c>
      <c r="AR109" s="119" t="str">
        <f t="shared" si="60"/>
        <v/>
      </c>
      <c r="AS109" s="8"/>
      <c r="AT109" s="8"/>
      <c r="AU109" s="8"/>
      <c r="AV109" s="8"/>
      <c r="AW109" s="8"/>
      <c r="AZ109" s="9"/>
      <c r="BA109" s="119"/>
      <c r="BB109" s="119"/>
      <c r="BC109" s="119"/>
      <c r="BD109" s="119"/>
      <c r="BE109" s="129"/>
      <c r="BF109" s="119" t="str">
        <f>IF('Spectrum 3'!BD109&gt;0,'Spectrum 3'!BD109, "")</f>
        <v/>
      </c>
      <c r="BG109" s="119" t="e">
        <f t="shared" si="64"/>
        <v>#NUM!</v>
      </c>
      <c r="BH109" s="119" t="e">
        <f t="shared" si="65"/>
        <v>#NUM!</v>
      </c>
      <c r="BI109" s="119" t="e">
        <f>LOOKUP((BH109+(('Compiled Assessment'!$D$5/(10^6))*BH109)), BG$5:BG$111)</f>
        <v>#NUM!</v>
      </c>
      <c r="BJ109" s="119" t="str">
        <f t="shared" si="66"/>
        <v/>
      </c>
      <c r="BK109" s="119" t="str">
        <f>IF(ISERROR(1/BH109),"",IF(ISERROR(1/BI109),"",IF(Calculations!$J$3&gt;ABS(((BH109-BI109)/BH109)*1000000),1,0)))</f>
        <v/>
      </c>
    </row>
    <row r="110" spans="1:63" x14ac:dyDescent="0.25">
      <c r="J110" s="5" t="str">
        <f t="shared" si="34"/>
        <v/>
      </c>
      <c r="K110" s="1" t="str">
        <f t="shared" si="35"/>
        <v/>
      </c>
      <c r="L110" s="1" t="str">
        <f t="shared" si="36"/>
        <v/>
      </c>
      <c r="M110" s="1" t="str">
        <f t="shared" si="37"/>
        <v/>
      </c>
      <c r="N110" s="1" t="str">
        <f t="shared" si="38"/>
        <v/>
      </c>
      <c r="O110" s="1" t="str">
        <f t="shared" si="39"/>
        <v/>
      </c>
      <c r="P110" s="1" t="str">
        <f t="shared" si="40"/>
        <v/>
      </c>
      <c r="Q110" s="1" t="str">
        <f t="shared" si="41"/>
        <v/>
      </c>
      <c r="R110" s="1" t="str">
        <f t="shared" si="54"/>
        <v/>
      </c>
      <c r="S110" s="1" t="str">
        <f t="shared" si="42"/>
        <v/>
      </c>
      <c r="T110" s="1" t="str">
        <f t="shared" si="43"/>
        <v/>
      </c>
      <c r="U110" s="1" t="str">
        <f t="shared" si="44"/>
        <v/>
      </c>
      <c r="V110" s="1" t="str">
        <f t="shared" si="45"/>
        <v/>
      </c>
      <c r="W110" s="1" t="str">
        <f t="shared" si="46"/>
        <v/>
      </c>
      <c r="X110" s="1" t="str">
        <f t="shared" si="47"/>
        <v/>
      </c>
      <c r="Y110" s="1" t="str">
        <f t="shared" si="48"/>
        <v/>
      </c>
      <c r="Z110" s="6">
        <v>1.06E-2</v>
      </c>
      <c r="AB110" s="5" t="str">
        <f t="shared" si="49"/>
        <v/>
      </c>
      <c r="AC110" s="1" t="str">
        <f t="shared" si="50"/>
        <v/>
      </c>
      <c r="AE110" s="5" t="str">
        <f t="shared" si="55"/>
        <v/>
      </c>
      <c r="AF110" s="1" t="str">
        <f t="shared" si="56"/>
        <v/>
      </c>
      <c r="AJ110" s="5" t="str">
        <f t="shared" si="51"/>
        <v/>
      </c>
      <c r="AL110" s="8" t="str">
        <f t="shared" si="57"/>
        <v/>
      </c>
      <c r="AM110" s="9" t="str">
        <f t="shared" si="58"/>
        <v/>
      </c>
      <c r="AO110" s="113" t="str">
        <f t="shared" si="52"/>
        <v/>
      </c>
      <c r="AP110" s="119" t="str">
        <f t="shared" si="53"/>
        <v/>
      </c>
      <c r="AQ110" s="119" t="str">
        <f t="shared" si="59"/>
        <v/>
      </c>
      <c r="AR110" s="119" t="str">
        <f t="shared" si="60"/>
        <v/>
      </c>
      <c r="AS110" s="8"/>
      <c r="AT110" s="8"/>
      <c r="AU110" s="8"/>
      <c r="AV110" s="8"/>
      <c r="AW110" s="8"/>
      <c r="AZ110" s="9"/>
      <c r="BA110" s="119"/>
      <c r="BB110" s="119"/>
      <c r="BC110" s="119"/>
      <c r="BD110" s="119"/>
      <c r="BE110" s="129"/>
      <c r="BF110" s="119" t="str">
        <f>IF('Spectrum 3'!BD110&gt;0,'Spectrum 3'!BD110, "")</f>
        <v/>
      </c>
      <c r="BG110" s="119" t="e">
        <f t="shared" si="64"/>
        <v>#NUM!</v>
      </c>
      <c r="BH110" s="119" t="e">
        <f t="shared" si="65"/>
        <v>#NUM!</v>
      </c>
      <c r="BI110" s="119" t="e">
        <f>LOOKUP((BH110+(('Compiled Assessment'!$D$5/(10^6))*BH110)), BG$5:BG$111)</f>
        <v>#NUM!</v>
      </c>
      <c r="BJ110" s="119" t="str">
        <f t="shared" si="66"/>
        <v/>
      </c>
      <c r="BK110" s="119" t="str">
        <f>IF(ISERROR(1/BH110),"",IF(ISERROR(1/BI110),"",IF(Calculations!$J$3&gt;ABS(((BH110-BI110)/BH110)*1000000),1,0)))</f>
        <v/>
      </c>
    </row>
    <row r="111" spans="1:63" x14ac:dyDescent="0.25">
      <c r="J111" s="5" t="str">
        <f t="shared" si="34"/>
        <v/>
      </c>
      <c r="K111" s="1" t="str">
        <f t="shared" si="35"/>
        <v/>
      </c>
      <c r="L111" s="1" t="str">
        <f t="shared" si="36"/>
        <v/>
      </c>
      <c r="M111" s="1" t="str">
        <f t="shared" si="37"/>
        <v/>
      </c>
      <c r="N111" s="1" t="str">
        <f t="shared" si="38"/>
        <v/>
      </c>
      <c r="O111" s="1" t="str">
        <f t="shared" si="39"/>
        <v/>
      </c>
      <c r="P111" s="1" t="str">
        <f t="shared" si="40"/>
        <v/>
      </c>
      <c r="Q111" s="1" t="str">
        <f t="shared" si="41"/>
        <v/>
      </c>
      <c r="R111" s="1" t="str">
        <f t="shared" si="54"/>
        <v/>
      </c>
      <c r="S111" s="1" t="str">
        <f t="shared" si="42"/>
        <v/>
      </c>
      <c r="T111" s="1" t="str">
        <f t="shared" si="43"/>
        <v/>
      </c>
      <c r="U111" s="1" t="str">
        <f t="shared" si="44"/>
        <v/>
      </c>
      <c r="V111" s="1" t="str">
        <f t="shared" si="45"/>
        <v/>
      </c>
      <c r="W111" s="1" t="str">
        <f t="shared" si="46"/>
        <v/>
      </c>
      <c r="X111" s="1" t="str">
        <f t="shared" si="47"/>
        <v/>
      </c>
      <c r="Y111" s="1" t="str">
        <f t="shared" si="48"/>
        <v/>
      </c>
      <c r="Z111" s="6">
        <v>1.0699999999999999E-2</v>
      </c>
      <c r="AB111" s="5" t="str">
        <f t="shared" si="49"/>
        <v/>
      </c>
      <c r="AC111" s="1" t="str">
        <f t="shared" si="50"/>
        <v/>
      </c>
      <c r="AE111" s="5" t="str">
        <f t="shared" si="55"/>
        <v/>
      </c>
      <c r="AF111" s="1" t="str">
        <f t="shared" si="56"/>
        <v/>
      </c>
      <c r="AJ111" s="5" t="str">
        <f t="shared" si="51"/>
        <v/>
      </c>
      <c r="AL111" s="8" t="str">
        <f t="shared" si="57"/>
        <v/>
      </c>
      <c r="AM111" s="9" t="str">
        <f t="shared" si="58"/>
        <v/>
      </c>
      <c r="AO111" s="113" t="str">
        <f t="shared" si="52"/>
        <v/>
      </c>
      <c r="AP111" s="119" t="str">
        <f t="shared" si="53"/>
        <v/>
      </c>
      <c r="AQ111" s="119" t="str">
        <f t="shared" si="59"/>
        <v/>
      </c>
      <c r="AR111" s="119" t="str">
        <f t="shared" si="60"/>
        <v/>
      </c>
      <c r="AS111" s="8"/>
      <c r="AT111" s="8"/>
      <c r="AU111" s="8"/>
      <c r="AV111" s="8"/>
      <c r="AW111" s="8"/>
      <c r="AZ111" s="9"/>
      <c r="BA111" s="119"/>
      <c r="BB111" s="119"/>
      <c r="BC111" s="119"/>
      <c r="BD111" s="119"/>
      <c r="BE111" s="129"/>
      <c r="BF111" s="119" t="str">
        <f>IF('Spectrum 3'!BD111&gt;0,'Spectrum 3'!BD111, "")</f>
        <v/>
      </c>
      <c r="BG111" s="119" t="e">
        <f t="shared" si="64"/>
        <v>#NUM!</v>
      </c>
      <c r="BH111" s="119" t="e">
        <f t="shared" si="65"/>
        <v>#NUM!</v>
      </c>
      <c r="BI111" s="119" t="e">
        <f>LOOKUP((BH111+(('Compiled Assessment'!$D$5/(10^6))*BH111)), BG$5:BG$111)</f>
        <v>#NUM!</v>
      </c>
      <c r="BJ111" s="119" t="str">
        <f t="shared" si="66"/>
        <v/>
      </c>
      <c r="BK111" s="119" t="str">
        <f>IF(ISERROR(1/BH111),"",IF(ISERROR(1/BI111),"",IF(Calculations!$J$3&gt;ABS(((BH111-BI111)/BH111)*1000000),1,0)))</f>
        <v/>
      </c>
    </row>
    <row r="112" spans="1:63" ht="15" hidden="1" customHeight="1" x14ac:dyDescent="0.25">
      <c r="A112"/>
      <c r="B112"/>
      <c r="C112"/>
      <c r="D112"/>
      <c r="E112"/>
      <c r="F112"/>
      <c r="H112"/>
      <c r="J112"/>
      <c r="K112"/>
      <c r="L112"/>
      <c r="M112"/>
      <c r="N112"/>
      <c r="O112"/>
      <c r="P112"/>
      <c r="Q112"/>
      <c r="R112"/>
      <c r="S112"/>
      <c r="T112"/>
      <c r="U112"/>
      <c r="V112"/>
      <c r="W112"/>
      <c r="X112"/>
      <c r="Y112"/>
      <c r="Z112"/>
      <c r="AA112"/>
      <c r="AB112"/>
      <c r="AC112"/>
      <c r="AD112"/>
      <c r="AE112"/>
      <c r="AF112"/>
      <c r="AG112"/>
      <c r="AH112"/>
      <c r="AI112"/>
      <c r="AJ112"/>
      <c r="AK112"/>
      <c r="AL112"/>
      <c r="AM112"/>
      <c r="BE112" s="140"/>
    </row>
    <row r="1048576" customFormat="1" ht="6" hidden="1" customHeight="1" x14ac:dyDescent="0.25"/>
  </sheetData>
  <sheetProtection sheet="1" objects="1" scenarios="1"/>
  <mergeCells count="17">
    <mergeCell ref="J1:BK1"/>
    <mergeCell ref="AP2:AQ2"/>
    <mergeCell ref="AS2:AX2"/>
    <mergeCell ref="AY2:BI2"/>
    <mergeCell ref="AS3:AV3"/>
    <mergeCell ref="BA3:BB3"/>
    <mergeCell ref="AY4:AZ4"/>
    <mergeCell ref="BA4:BB4"/>
    <mergeCell ref="J2:Z2"/>
    <mergeCell ref="AB2:AD2"/>
    <mergeCell ref="AE2:AF2"/>
    <mergeCell ref="Z3:Z4"/>
    <mergeCell ref="AB3:AD3"/>
    <mergeCell ref="AE3:AF3"/>
    <mergeCell ref="AL3:AM3"/>
    <mergeCell ref="AE4:AF4"/>
    <mergeCell ref="AL2:AM2"/>
  </mergeCells>
  <conditionalFormatting sqref="H2">
    <cfRule type="containsText" dxfId="65" priority="1" operator="containsText" text="Low">
      <formula>NOT(ISERROR(SEARCH("Low",H2)))</formula>
    </cfRule>
    <cfRule type="containsText" dxfId="64" priority="2" operator="containsText" text="High">
      <formula>NOT(ISERROR(SEARCH("High",H2)))</formula>
    </cfRule>
    <cfRule type="containsText" dxfId="63" priority="3" operator="containsText" text="Medium">
      <formula>NOT(ISERROR(SEARCH("Medium",H2)))</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C13521109B5C4E813EED5B4CD35FE8" ma:contentTypeVersion="21" ma:contentTypeDescription="Create a new document." ma:contentTypeScope="" ma:versionID="a6ebe8bb4bde8b6f6de245eca5a4532c">
  <xsd:schema xmlns:xsd="http://www.w3.org/2001/XMLSchema" xmlns:xs="http://www.w3.org/2001/XMLSchema" xmlns:p="http://schemas.microsoft.com/office/2006/metadata/properties" xmlns:ns2="6183d753-4e0d-4b8c-8e8c-dbc502d82832" xmlns:ns3="0802b75a-89d5-408b-90bd-96b3a6bc3894" xmlns:ns4="81c01dc6-2c49-4730-b140-874c95cac377" targetNamespace="http://schemas.microsoft.com/office/2006/metadata/properties" ma:root="true" ma:fieldsID="36eabce85635103c8c0f2f6f9ddb1548" ns2:_="" ns3:_="" ns4:_="">
    <xsd:import namespace="6183d753-4e0d-4b8c-8e8c-dbc502d82832"/>
    <xsd:import namespace="0802b75a-89d5-408b-90bd-96b3a6bc3894"/>
    <xsd:import namespace="81c01dc6-2c49-4730-b140-874c95cac37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element ref="ns2:Notes" minOccurs="0"/>
                <xsd:element ref="ns2:Comment_x0028_s_x0029_" minOccurs="0"/>
                <xsd:element ref="ns2:Comments" minOccurs="0"/>
                <xsd:element ref="ns2:MediaServiceObjectDetectorVersion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83d753-4e0d-4b8c-8e8c-dbc502d828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81b4ab-c2b0-4b32-8bb7-29fb05a8de77" ma:termSetId="09814cd3-568e-fe90-9814-8d621ff8fb84" ma:anchorId="fba54fb3-c3e1-fe81-a776-ca4b69148c4d" ma:open="true" ma:isKeyword="false">
      <xsd:complexType>
        <xsd:sequence>
          <xsd:element ref="pc:Terms" minOccurs="0" maxOccurs="1"/>
        </xsd:sequence>
      </xsd:complexType>
    </xsd:element>
    <xsd:element name="Notes" ma:index="24" nillable="true" ma:displayName="Notes" ma:default="Notes" ma:description="Status, next steps" ma:format="Dropdown" ma:internalName="Notes">
      <xsd:simpleType>
        <xsd:restriction base="dms:Text">
          <xsd:maxLength value="255"/>
        </xsd:restriction>
      </xsd:simpleType>
    </xsd:element>
    <xsd:element name="Comment_x0028_s_x0029_" ma:index="25" nillable="true" ma:displayName="Comment(s)" ma:description="Add extra text here to free up room in the Name" ma:format="Dropdown" ma:internalName="Comment_x0028_s_x0029_">
      <xsd:simpleType>
        <xsd:restriction base="dms:Note">
          <xsd:maxLength value="255"/>
        </xsd:restriction>
      </xsd:simpleType>
    </xsd:element>
    <xsd:element name="Comments" ma:index="26" nillable="true" ma:displayName="Comments" ma:format="Dropdown" ma:internalName="Comments">
      <xsd:simpleType>
        <xsd:restriction base="dms:Text">
          <xsd:maxLength value="255"/>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_Flow_SignoffStatus" ma:index="28"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02b75a-89d5-408b-90bd-96b3a6bc389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c01dc6-2c49-4730-b140-874c95cac377"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fa5b1823-aba2-4746-90cf-3218f780baf6}" ma:internalName="TaxCatchAll" ma:showField="CatchAllData" ma:web="0802b75a-89d5-408b-90bd-96b3a6bc38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183d753-4e0d-4b8c-8e8c-dbc502d82832" xsi:nil="true"/>
    <Comment_x0028_s_x0029_ xmlns="6183d753-4e0d-4b8c-8e8c-dbc502d82832" xsi:nil="true"/>
    <Comments xmlns="6183d753-4e0d-4b8c-8e8c-dbc502d82832" xsi:nil="true"/>
    <TaxCatchAll xmlns="81c01dc6-2c49-4730-b140-874c95cac377" xsi:nil="true"/>
    <Notes xmlns="6183d753-4e0d-4b8c-8e8c-dbc502d82832">Notes</Notes>
    <lcf76f155ced4ddcb4097134ff3c332f xmlns="6183d753-4e0d-4b8c-8e8c-dbc502d8283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3E22662-A99E-4545-8A3D-6C1B34CE11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83d753-4e0d-4b8c-8e8c-dbc502d82832"/>
    <ds:schemaRef ds:uri="0802b75a-89d5-408b-90bd-96b3a6bc3894"/>
    <ds:schemaRef ds:uri="81c01dc6-2c49-4730-b140-874c95cac3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E437BB-7E91-443D-9281-56C920BBACC6}">
  <ds:schemaRefs>
    <ds:schemaRef ds:uri="http://schemas.microsoft.com/sharepoint/v3/contenttype/forms"/>
  </ds:schemaRefs>
</ds:datastoreItem>
</file>

<file path=customXml/itemProps3.xml><?xml version="1.0" encoding="utf-8"?>
<ds:datastoreItem xmlns:ds="http://schemas.openxmlformats.org/officeDocument/2006/customXml" ds:itemID="{5F0D4470-8616-4388-926C-32A8635138AB}">
  <ds:schemaRefs>
    <ds:schemaRef ds:uri="81c01dc6-2c49-4730-b140-874c95cac377"/>
    <ds:schemaRef ds:uri="http://purl.org/dc/terms/"/>
    <ds:schemaRef ds:uri="http://schemas.microsoft.com/office/2006/documentManagement/types"/>
    <ds:schemaRef ds:uri="6183d753-4e0d-4b8c-8e8c-dbc502d82832"/>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0802b75a-89d5-408b-90bd-96b3a6bc389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Guide</vt:lpstr>
      <vt:lpstr>Analytics</vt:lpstr>
      <vt:lpstr>Compiled Assessment</vt:lpstr>
      <vt:lpstr>Visual Assessment</vt:lpstr>
      <vt:lpstr>Calculations</vt:lpstr>
      <vt:lpstr>Spectrum 1</vt:lpstr>
      <vt:lpstr>Spectrum 2</vt:lpstr>
      <vt:lpstr>Spectrum 3</vt:lpstr>
      <vt:lpstr>Spectrum 4</vt:lpstr>
      <vt:lpstr>Spectrum 5</vt:lpstr>
      <vt:lpstr>Spectrum 6</vt:lpstr>
      <vt:lpstr>Spectrum 7</vt:lpstr>
      <vt:lpstr>Spectrum 8</vt:lpstr>
      <vt:lpstr>Spectrum 9</vt:lpstr>
      <vt:lpstr>Spectrum 10</vt:lpstr>
      <vt:lpstr>Spectrum 11</vt:lpstr>
      <vt:lpstr>Spectrum 12</vt:lpstr>
      <vt:lpstr>Spectrum 13</vt:lpstr>
      <vt:lpstr>Spectrum 14</vt:lpstr>
      <vt:lpstr>Spectrum 15</vt:lpstr>
      <vt:lpstr>Spectrum 16</vt:lpstr>
      <vt:lpstr>Spectrum 17</vt:lpstr>
      <vt:lpstr>Spectrum 18</vt:lpstr>
      <vt:lpstr>Spectrum 19</vt:lpstr>
      <vt:lpstr>Spectrum 20</vt:lpstr>
      <vt:lpstr>Spectrum 21</vt:lpstr>
      <vt:lpstr>Spectrum 22</vt:lpstr>
      <vt:lpstr>Spectrum 23</vt:lpstr>
      <vt:lpstr>Spectrum 24</vt:lpstr>
      <vt:lpstr>Spectrum 25</vt:lpstr>
    </vt:vector>
  </TitlesOfParts>
  <Company>Department of Agriculture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Nellessen, Christopher</dc:creator>
  <cp:lastModifiedBy>Nellessen, Chris</cp:lastModifiedBy>
  <cp:lastPrinted>2023-12-06T23:14:26Z</cp:lastPrinted>
  <dcterms:created xsi:type="dcterms:W3CDTF">2023-07-20T05:44:09Z</dcterms:created>
  <dcterms:modified xsi:type="dcterms:W3CDTF">2024-07-19T00:03:46Z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0x010100B1C13521109B5C4E813EED5B4CD35FE8</vt:lpwstr>
  </property>
  <property fmtid="{D5CDD505-2E9C-101B-9397-08002B2CF9AE}" pid="3" name="MediaServiceImageTags">
    <vt:lpwstr/>
  </property>
</Properties>
</file>